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91" r:id="rId1"/>
    <sheet name="Schedule 1" sheetId="1" r:id="rId2"/>
    <sheet name="Schedule 2" sheetId="83" r:id="rId3"/>
    <sheet name="Schedule 3A" sheetId="84" r:id="rId4"/>
    <sheet name="Schedule 3B" sheetId="86" r:id="rId5"/>
    <sheet name="Schedule 4" sheetId="87" r:id="rId6"/>
    <sheet name="Schedule 5" sheetId="88" r:id="rId7"/>
    <sheet name="Schedule 6"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1'!$P$1:$T$32</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1'!#REF!</definedName>
    <definedName name="Z_53C20C87_9586_4DC0_9554_7E86BC372B26_.wvu.PrintTitles" localSheetId="1" hidden="1">'Schedule 1'!#REF!</definedName>
    <definedName name="Z_53C20C87_9586_4DC0_9554_7E86BC372B26_.wvu.Rows" localSheetId="1" hidden="1">'Schedule 1'!#REF!</definedName>
  </definedNames>
  <calcPr calcId="152511"/>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89"/>
  <c r="K7"/>
  <c r="K21" s="1"/>
  <c r="K22" s="1"/>
  <c r="K8"/>
  <c r="K9"/>
  <c r="K10"/>
  <c r="K11"/>
  <c r="K12"/>
  <c r="K13"/>
  <c r="K14"/>
  <c r="K15"/>
  <c r="K16"/>
  <c r="K17"/>
  <c r="K18"/>
  <c r="K19"/>
  <c r="K20"/>
  <c r="K6"/>
  <c r="J21"/>
  <c r="J20"/>
  <c r="J19"/>
  <c r="J18"/>
  <c r="J17"/>
  <c r="J16"/>
  <c r="J15"/>
  <c r="J14"/>
  <c r="J13"/>
  <c r="J12"/>
  <c r="J11"/>
  <c r="J7"/>
  <c r="J6"/>
  <c r="K7" i="88"/>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
  <c r="K8" i="87"/>
  <c r="K9"/>
  <c r="K10"/>
  <c r="K11"/>
  <c r="K12"/>
  <c r="K13"/>
  <c r="K14"/>
  <c r="K15"/>
  <c r="K16"/>
  <c r="K17"/>
  <c r="K7"/>
  <c r="J17"/>
  <c r="J16"/>
  <c r="J15"/>
  <c r="J14"/>
  <c r="J13"/>
  <c r="J12"/>
  <c r="J11"/>
  <c r="J10"/>
  <c r="J9"/>
  <c r="J8"/>
  <c r="J7"/>
  <c r="K12" i="86"/>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1"/>
  <c r="I164"/>
  <c r="I166" s="1"/>
  <c r="I158"/>
  <c r="I98"/>
  <c r="I44"/>
  <c r="H164"/>
  <c r="J161"/>
  <c r="H158"/>
  <c r="J152"/>
  <c r="J151"/>
  <c r="J150"/>
  <c r="J149"/>
  <c r="J148"/>
  <c r="J147"/>
  <c r="J146"/>
  <c r="J145"/>
  <c r="J144"/>
  <c r="J143"/>
  <c r="J142"/>
  <c r="J141"/>
  <c r="J140"/>
  <c r="J139"/>
  <c r="J138"/>
  <c r="J137"/>
  <c r="J136"/>
  <c r="J135"/>
  <c r="J134"/>
  <c r="J133"/>
  <c r="J132"/>
  <c r="J131"/>
  <c r="J130"/>
  <c r="J129"/>
  <c r="J128"/>
  <c r="J127"/>
  <c r="J126"/>
  <c r="J125"/>
  <c r="J124"/>
  <c r="J123"/>
  <c r="J122"/>
  <c r="J121"/>
  <c r="J120"/>
  <c r="J119"/>
  <c r="J118"/>
  <c r="J117"/>
  <c r="J116"/>
  <c r="J115"/>
  <c r="J114"/>
  <c r="J113"/>
  <c r="J112"/>
  <c r="J111"/>
  <c r="J110"/>
  <c r="J109"/>
  <c r="J108"/>
  <c r="J107"/>
  <c r="J106"/>
  <c r="J105"/>
  <c r="J104"/>
  <c r="J103"/>
  <c r="J102"/>
  <c r="H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H44"/>
  <c r="J43"/>
  <c r="J42"/>
  <c r="J41"/>
  <c r="J40"/>
  <c r="J39"/>
  <c r="J38"/>
  <c r="J37"/>
  <c r="J36"/>
  <c r="J35"/>
  <c r="J34"/>
  <c r="J33"/>
  <c r="J32"/>
  <c r="J31"/>
  <c r="J30"/>
  <c r="J29"/>
  <c r="J28"/>
  <c r="J27"/>
  <c r="J26"/>
  <c r="J25"/>
  <c r="J24"/>
  <c r="J23"/>
  <c r="J22"/>
  <c r="J21"/>
  <c r="J20"/>
  <c r="J19"/>
  <c r="J18"/>
  <c r="J17"/>
  <c r="J16"/>
  <c r="J15"/>
  <c r="J14"/>
  <c r="J13"/>
  <c r="J12"/>
  <c r="J11"/>
  <c r="K9" i="84"/>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8"/>
  <c r="K69" i="88" l="1"/>
  <c r="K18" i="87"/>
  <c r="H166" i="86"/>
  <c r="J44"/>
  <c r="J98"/>
  <c r="J164"/>
  <c r="J158"/>
  <c r="J171" i="83"/>
  <c r="F171"/>
  <c r="J170"/>
  <c r="K170" s="1"/>
  <c r="K171" s="1"/>
  <c r="J169"/>
  <c r="F168"/>
  <c r="J168" s="1"/>
  <c r="K167"/>
  <c r="J167"/>
  <c r="J166"/>
  <c r="K166" s="1"/>
  <c r="K168" s="1"/>
  <c r="J165"/>
  <c r="J164"/>
  <c r="J163"/>
  <c r="F163"/>
  <c r="J162"/>
  <c r="K162" s="1"/>
  <c r="J161"/>
  <c r="K161" s="1"/>
  <c r="K160"/>
  <c r="J160"/>
  <c r="K159"/>
  <c r="J159"/>
  <c r="J158"/>
  <c r="K158" s="1"/>
  <c r="J157"/>
  <c r="K156"/>
  <c r="J156"/>
  <c r="J155"/>
  <c r="K155" s="1"/>
  <c r="K154"/>
  <c r="J154"/>
  <c r="J153"/>
  <c r="J152"/>
  <c r="K152" s="1"/>
  <c r="K151"/>
  <c r="J151"/>
  <c r="J150"/>
  <c r="J149"/>
  <c r="F148"/>
  <c r="J148" s="1"/>
  <c r="K147"/>
  <c r="J147"/>
  <c r="J146"/>
  <c r="K146" s="1"/>
  <c r="K145"/>
  <c r="J145"/>
  <c r="J144"/>
  <c r="J143"/>
  <c r="K142"/>
  <c r="J142"/>
  <c r="J141"/>
  <c r="K141" s="1"/>
  <c r="K140"/>
  <c r="J140"/>
  <c r="J139"/>
  <c r="K139" s="1"/>
  <c r="K138"/>
  <c r="J138"/>
  <c r="J137"/>
  <c r="K137" s="1"/>
  <c r="J136"/>
  <c r="J135"/>
  <c r="K135" s="1"/>
  <c r="J134"/>
  <c r="K134" s="1"/>
  <c r="K133"/>
  <c r="J133"/>
  <c r="K132"/>
  <c r="J132"/>
  <c r="J131"/>
  <c r="J130"/>
  <c r="K130" s="1"/>
  <c r="K129"/>
  <c r="J129"/>
  <c r="J128"/>
  <c r="K128" s="1"/>
  <c r="K127"/>
  <c r="J127"/>
  <c r="J126"/>
  <c r="K126" s="1"/>
  <c r="J125"/>
  <c r="K124"/>
  <c r="J124"/>
  <c r="K123"/>
  <c r="J123"/>
  <c r="J122"/>
  <c r="K122" s="1"/>
  <c r="J121"/>
  <c r="K121" s="1"/>
  <c r="K120"/>
  <c r="J120"/>
  <c r="K119"/>
  <c r="J119"/>
  <c r="J118"/>
  <c r="K118" s="1"/>
  <c r="J117"/>
  <c r="K117" s="1"/>
  <c r="K116"/>
  <c r="J116"/>
  <c r="K115"/>
  <c r="J115"/>
  <c r="J114"/>
  <c r="J113"/>
  <c r="K113" s="1"/>
  <c r="K112"/>
  <c r="J112"/>
  <c r="J111"/>
  <c r="K111" s="1"/>
  <c r="K110"/>
  <c r="J110"/>
  <c r="J109"/>
  <c r="K109" s="1"/>
  <c r="K108"/>
  <c r="J108"/>
  <c r="J107"/>
  <c r="K107" s="1"/>
  <c r="J106"/>
  <c r="J105"/>
  <c r="K105" s="1"/>
  <c r="J104"/>
  <c r="K104" s="1"/>
  <c r="K103"/>
  <c r="J103"/>
  <c r="K102"/>
  <c r="J102"/>
  <c r="J101"/>
  <c r="K101" s="1"/>
  <c r="J100"/>
  <c r="K100" s="1"/>
  <c r="K99"/>
  <c r="J99"/>
  <c r="K98"/>
  <c r="J98"/>
  <c r="J97"/>
  <c r="J96"/>
  <c r="J95"/>
  <c r="J94"/>
  <c r="F93"/>
  <c r="J93" s="1"/>
  <c r="K92"/>
  <c r="J92"/>
  <c r="J91"/>
  <c r="K91" s="1"/>
  <c r="K90"/>
  <c r="J90"/>
  <c r="J89"/>
  <c r="K88"/>
  <c r="J88"/>
  <c r="J87"/>
  <c r="K87" s="1"/>
  <c r="J86"/>
  <c r="K86" s="1"/>
  <c r="K85"/>
  <c r="J85"/>
  <c r="K84"/>
  <c r="J84"/>
  <c r="J83"/>
  <c r="K83" s="1"/>
  <c r="J82"/>
  <c r="K82" s="1"/>
  <c r="K81"/>
  <c r="J81"/>
  <c r="K80"/>
  <c r="J80"/>
  <c r="J79"/>
  <c r="K79" s="1"/>
  <c r="J78"/>
  <c r="K78" s="1"/>
  <c r="K77"/>
  <c r="J77"/>
  <c r="K76"/>
  <c r="J76"/>
  <c r="J75"/>
  <c r="K75" s="1"/>
  <c r="J74"/>
  <c r="K74" s="1"/>
  <c r="K73"/>
  <c r="J73"/>
  <c r="K72"/>
  <c r="J72"/>
  <c r="J71"/>
  <c r="K71" s="1"/>
  <c r="J70"/>
  <c r="K70" s="1"/>
  <c r="K69"/>
  <c r="J69"/>
  <c r="K68"/>
  <c r="J68"/>
  <c r="J67"/>
  <c r="K67" s="1"/>
  <c r="J66"/>
  <c r="K66" s="1"/>
  <c r="K65"/>
  <c r="J65"/>
  <c r="K64"/>
  <c r="J64"/>
  <c r="J63"/>
  <c r="K63" s="1"/>
  <c r="J62"/>
  <c r="K61"/>
  <c r="J61"/>
  <c r="J60"/>
  <c r="K59"/>
  <c r="J59"/>
  <c r="J58"/>
  <c r="K58" s="1"/>
  <c r="J57"/>
  <c r="K57" s="1"/>
  <c r="K56"/>
  <c r="J56"/>
  <c r="F51"/>
  <c r="F173" s="1"/>
  <c r="J50"/>
  <c r="K50" s="1"/>
  <c r="K49"/>
  <c r="J49"/>
  <c r="J48"/>
  <c r="K48" s="1"/>
  <c r="J47"/>
  <c r="J46"/>
  <c r="K46" s="1"/>
  <c r="J45"/>
  <c r="K45" s="1"/>
  <c r="K44"/>
  <c r="J44"/>
  <c r="K43"/>
  <c r="J43"/>
  <c r="J42"/>
  <c r="K42" s="1"/>
  <c r="J41"/>
  <c r="K41" s="1"/>
  <c r="K40"/>
  <c r="J40"/>
  <c r="K39"/>
  <c r="J39"/>
  <c r="J38"/>
  <c r="K38" s="1"/>
  <c r="J37"/>
  <c r="K36"/>
  <c r="J36"/>
  <c r="J35"/>
  <c r="K35" s="1"/>
  <c r="K34"/>
  <c r="J34"/>
  <c r="J33"/>
  <c r="J32"/>
  <c r="K32" s="1"/>
  <c r="K31"/>
  <c r="J31"/>
  <c r="J30"/>
  <c r="K29"/>
  <c r="J29"/>
  <c r="J28"/>
  <c r="K28" s="1"/>
  <c r="K27"/>
  <c r="J27"/>
  <c r="J26"/>
  <c r="K26" s="1"/>
  <c r="K24"/>
  <c r="J24"/>
  <c r="J23"/>
  <c r="J22"/>
  <c r="K22" s="1"/>
  <c r="K21"/>
  <c r="J21"/>
  <c r="K20"/>
  <c r="J20"/>
  <c r="J18"/>
  <c r="K18" s="1"/>
  <c r="J17"/>
  <c r="K17" s="1"/>
  <c r="K15"/>
  <c r="J15"/>
  <c r="K13"/>
  <c r="J13"/>
  <c r="J11"/>
  <c r="K11" s="1"/>
  <c r="J10"/>
  <c r="K10" s="1"/>
  <c r="K9"/>
  <c r="J9"/>
  <c r="K7"/>
  <c r="J7"/>
  <c r="J51" s="1"/>
  <c r="J166" i="86" l="1"/>
  <c r="K166"/>
  <c r="K148" i="83"/>
  <c r="K163"/>
  <c r="J173"/>
  <c r="K51"/>
  <c r="K93"/>
  <c r="J125" i="1"/>
  <c r="F125"/>
  <c r="K124"/>
  <c r="K125" s="1"/>
  <c r="J122"/>
  <c r="F122"/>
  <c r="K121"/>
  <c r="K120"/>
  <c r="K119"/>
  <c r="K118"/>
  <c r="K117"/>
  <c r="K116"/>
  <c r="K115"/>
  <c r="J113"/>
  <c r="F113"/>
  <c r="K112"/>
  <c r="K111"/>
  <c r="K110"/>
  <c r="K109"/>
  <c r="K108"/>
  <c r="J106"/>
  <c r="F106"/>
  <c r="K105"/>
  <c r="K104"/>
  <c r="J102"/>
  <c r="F102"/>
  <c r="K101"/>
  <c r="K100"/>
  <c r="J98"/>
  <c r="F98"/>
  <c r="K97"/>
  <c r="K96"/>
  <c r="F94"/>
  <c r="J93"/>
  <c r="K93" s="1"/>
  <c r="K94" s="1"/>
  <c r="F91"/>
  <c r="K90"/>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J66"/>
  <c r="K66" s="1"/>
  <c r="J65"/>
  <c r="K65" s="1"/>
  <c r="J64"/>
  <c r="J63"/>
  <c r="K63" s="1"/>
  <c r="J62"/>
  <c r="K62" s="1"/>
  <c r="J61"/>
  <c r="K61" s="1"/>
  <c r="J60"/>
  <c r="K60" s="1"/>
  <c r="F57"/>
  <c r="J56"/>
  <c r="K56" s="1"/>
  <c r="J55"/>
  <c r="K55" s="1"/>
  <c r="J54"/>
  <c r="K54" s="1"/>
  <c r="J53"/>
  <c r="K53" s="1"/>
  <c r="J52"/>
  <c r="K52" s="1"/>
  <c r="J51"/>
  <c r="K51" s="1"/>
  <c r="J50"/>
  <c r="K50" s="1"/>
  <c r="J49"/>
  <c r="K49" s="1"/>
  <c r="J48"/>
  <c r="K48" s="1"/>
  <c r="J47"/>
  <c r="K47" s="1"/>
  <c r="J46"/>
  <c r="J45"/>
  <c r="K45" s="1"/>
  <c r="J44"/>
  <c r="K44" s="1"/>
  <c r="J43"/>
  <c r="K43" s="1"/>
  <c r="J42"/>
  <c r="J41"/>
  <c r="K41" s="1"/>
  <c r="J40"/>
  <c r="K40" s="1"/>
  <c r="J39"/>
  <c r="J38"/>
  <c r="K38" s="1"/>
  <c r="J37"/>
  <c r="K37" s="1"/>
  <c r="J36"/>
  <c r="K36" s="1"/>
  <c r="J35"/>
  <c r="K35" s="1"/>
  <c r="J34"/>
  <c r="J33"/>
  <c r="K33" s="1"/>
  <c r="J32"/>
  <c r="J31"/>
  <c r="K31" s="1"/>
  <c r="J30"/>
  <c r="K30" s="1"/>
  <c r="J29"/>
  <c r="K29" s="1"/>
  <c r="J28"/>
  <c r="J27"/>
  <c r="K27" s="1"/>
  <c r="J26"/>
  <c r="K26" s="1"/>
  <c r="J25"/>
  <c r="J24"/>
  <c r="K24" s="1"/>
  <c r="J23"/>
  <c r="K23" s="1"/>
  <c r="J22"/>
  <c r="K22" s="1"/>
  <c r="J20"/>
  <c r="K20" s="1"/>
  <c r="J19"/>
  <c r="K19" s="1"/>
  <c r="J18"/>
  <c r="K18" s="1"/>
  <c r="J16"/>
  <c r="K16" s="1"/>
  <c r="F12"/>
  <c r="J11"/>
  <c r="K11" s="1"/>
  <c r="J10"/>
  <c r="K10" s="1"/>
  <c r="J9"/>
  <c r="K9" s="1"/>
  <c r="J8"/>
  <c r="K8" s="1"/>
  <c r="J7"/>
  <c r="K162" i="84" l="1"/>
  <c r="K173" i="83"/>
  <c r="J12" i="1"/>
  <c r="K98"/>
  <c r="K106"/>
  <c r="J94"/>
  <c r="K7"/>
  <c r="K12" s="1"/>
  <c r="K122"/>
  <c r="K113"/>
  <c r="K102"/>
  <c r="K91"/>
  <c r="F127"/>
  <c r="K57"/>
  <c r="J57"/>
  <c r="J91"/>
  <c r="D11" i="91"/>
  <c r="D10"/>
  <c r="D9"/>
  <c r="D8"/>
  <c r="D7"/>
  <c r="D6"/>
  <c r="D5"/>
  <c r="J127" i="1" l="1"/>
  <c r="K127"/>
  <c r="D12" i="91"/>
</calcChain>
</file>

<file path=xl/sharedStrings.xml><?xml version="1.0" encoding="utf-8"?>
<sst xmlns="http://schemas.openxmlformats.org/spreadsheetml/2006/main" count="2031" uniqueCount="997">
  <si>
    <t>Description</t>
  </si>
  <si>
    <t>Unit</t>
  </si>
  <si>
    <t>Item No.</t>
  </si>
  <si>
    <t>Quantity</t>
  </si>
  <si>
    <t>Page</t>
  </si>
  <si>
    <t>Level</t>
  </si>
  <si>
    <t>Name of STP</t>
  </si>
  <si>
    <t>Schedule No.</t>
  </si>
  <si>
    <t>Local Currency (INR)</t>
  </si>
  <si>
    <t>GST</t>
  </si>
  <si>
    <t>Design, Drawings and Documentations</t>
  </si>
  <si>
    <t>Civil Works, Installations and other services</t>
  </si>
  <si>
    <t>3A</t>
  </si>
  <si>
    <t xml:space="preserve">Plant and Equipment, Supplied from Outside Employer’s Country </t>
  </si>
  <si>
    <t>3B</t>
  </si>
  <si>
    <t xml:space="preserve">Plant and Equipment, Supplied from Within Employer’s Country </t>
  </si>
  <si>
    <t>Requirement of  Office of   the   Engineer   (Furniture's, Equipment and Furnishing)   for STP</t>
  </si>
  <si>
    <t>Laboratory Equipments   for  STPs</t>
  </si>
  <si>
    <t>Operation &amp; Maintenance   for  STP</t>
  </si>
  <si>
    <t>Signature of Bidder</t>
  </si>
  <si>
    <t>Name &amp; Designation</t>
  </si>
  <si>
    <t>Company</t>
  </si>
  <si>
    <t>Schedule 1</t>
  </si>
  <si>
    <t>Schedule 2</t>
  </si>
  <si>
    <t>Schedule 3A</t>
  </si>
  <si>
    <t>Schedule 3B</t>
  </si>
  <si>
    <t>Schedule 4</t>
  </si>
  <si>
    <t>Schedule 5</t>
  </si>
  <si>
    <t>Schedule 6</t>
  </si>
  <si>
    <t xml:space="preserve">Schedule 1: Design, Drawings and Documentation </t>
  </si>
  <si>
    <t>GST in INR</t>
  </si>
  <si>
    <t>Total Price including GST INR (Local Component)</t>
  </si>
  <si>
    <t>Price (INR)</t>
  </si>
  <si>
    <t>Process Design and drawings as defined in Volume 2 of Bidding Document</t>
  </si>
  <si>
    <t>1.1.1</t>
  </si>
  <si>
    <t xml:space="preserve">Concept report defining TSPS &amp; STP. Flow charts and process design, Hydraulic Flow diagram, P&amp;IDs, Mass Balance, Plant water &amp; drain Philosophy, Service water usage plan </t>
  </si>
  <si>
    <t>LS</t>
  </si>
  <si>
    <t>1.1.2</t>
  </si>
  <si>
    <t xml:space="preserve">Site Layout Plan, Bore hole location plan for entire plant, Civil &amp; Mechanical General Arrangement drawings, Geotechnical survey,Topographical Survey, Electrical resistivity test report </t>
  </si>
  <si>
    <t>1.1.3</t>
  </si>
  <si>
    <t xml:space="preserve">Single Line diagrams and Electrical drawings complete </t>
  </si>
  <si>
    <t>1.1.4</t>
  </si>
  <si>
    <t xml:space="preserve">Instrumentation, Control &amp; Automation systems, Functional design specifications, System Architecture drawings complete </t>
  </si>
  <si>
    <t>1.1.5</t>
  </si>
  <si>
    <t>Any other necessary document which Bidder feels necessary for project completion needs to be added including all essential Investingation, Model Study (if required) ,etc. required to complete the Works</t>
  </si>
  <si>
    <t>Sub Total of 1.1</t>
  </si>
  <si>
    <t>Civil, Architectural &amp; Structural Designs and Drawings as defined in Volume 2 of Bidding Document</t>
  </si>
  <si>
    <t>TSPS Works</t>
  </si>
  <si>
    <t>1.2.1</t>
  </si>
  <si>
    <t>Inlet Works</t>
  </si>
  <si>
    <t>1.2.2</t>
  </si>
  <si>
    <t>Inlet Chamber, Fine Screen Channel, Screen Effluent/ Grit Basin Distribution Channel, chambers, RCC Staircase, etc.</t>
  </si>
  <si>
    <t>1.2.3</t>
  </si>
  <si>
    <t>Vortex Grit Basins &amp; chamber, Grit Basin effluent channel, Grit Classifier arrangement,chambers, RCC Staircase, etc.</t>
  </si>
  <si>
    <t>1.2.4</t>
  </si>
  <si>
    <t>Parshall Flume, drop chamber, connecting arrangement from Inlet works to  Areation basin, RCC Staircase etc</t>
  </si>
  <si>
    <t>AERATION BASINS</t>
  </si>
  <si>
    <t>1.2.5</t>
  </si>
  <si>
    <t xml:space="preserve">Aeration Basin flow distribution channel, Anaerobic Zones, Anoxic Zones, Aerobic Zones, Aeration Basin Effluent Channel, MLR Feed, RAS inlet arrangement, Valve &amp; flowmeter chamber, Overflow &amp; Bypass chamber, RCC Staircase, etc.   </t>
  </si>
  <si>
    <t>BLOWER BUILDING</t>
  </si>
  <si>
    <t>1.2.6</t>
  </si>
  <si>
    <t>Process Air Blower Building, Valve chamber, Supports for air piping,RCC Stair case  etc.</t>
  </si>
  <si>
    <t>SECONDARY CLARIFIERS</t>
  </si>
  <si>
    <t>1.2.7</t>
  </si>
  <si>
    <t xml:space="preserve">Inlet arrangments from areation basin outlet, Secondary Clarifier Distribution boxes, Secondary Clarifiers, Scum collection pit, Desluding valve chamber, RCC Staircase etc. </t>
  </si>
  <si>
    <t>1.2.8</t>
  </si>
  <si>
    <t>RAS pumping station including Valve &amp; flowmeter chambers, RCC Staircase, etc.</t>
  </si>
  <si>
    <t>Chlorine Contact Tank</t>
  </si>
  <si>
    <t>1.2.9</t>
  </si>
  <si>
    <t xml:space="preserve">Chlorine Contact Tank, Inlet chamber, distribution chamber, Effluent Channel/pipe, flowmeter chamber, RCC Staircase, Outfall Structure, etc </t>
  </si>
  <si>
    <t>1.2.10</t>
  </si>
  <si>
    <t>Chlorine and Alum building etc and any other chemicals required as per the Process design, etc.</t>
  </si>
  <si>
    <t>1.2.11</t>
  </si>
  <si>
    <t xml:space="preserve">Plant water &amp; Treated water storage sump / Pump Station and inlet flow arrangement, chamber etc. </t>
  </si>
  <si>
    <t>Disc Filter</t>
  </si>
  <si>
    <t>1.2.12</t>
  </si>
  <si>
    <t xml:space="preserve">Disc Filter Influent chamber, Disc Filter units and Disc Filter Effluent channel, Backwash water collection arrangement etc. </t>
  </si>
  <si>
    <t xml:space="preserve">SLUDGE DEWATERING </t>
  </si>
  <si>
    <t>1.2.13</t>
  </si>
  <si>
    <t>Sludge Dewatering Building including sludge storage, chambers etc.</t>
  </si>
  <si>
    <t>1.2.14</t>
  </si>
  <si>
    <t>Dewatering Feed sump and Pumping Station, chambers etc.</t>
  </si>
  <si>
    <t>1.2.15</t>
  </si>
  <si>
    <t>Scum Pit,Sump and Pump Station, Chamber etc.</t>
  </si>
  <si>
    <t>1.2.16</t>
  </si>
  <si>
    <t>Plant Drain Sump and Pump Station, Chamber etc.</t>
  </si>
  <si>
    <t>SUBSTATION FOR STP &amp; TSPS</t>
  </si>
  <si>
    <t>1.2.17</t>
  </si>
  <si>
    <t>Switch gear room, Electrical Sub station</t>
  </si>
  <si>
    <t>1.2.18</t>
  </si>
  <si>
    <t>Transformer yard</t>
  </si>
  <si>
    <t>UTILITY BUILDINGS</t>
  </si>
  <si>
    <t>1.2.19</t>
  </si>
  <si>
    <t>Plant D.G. Room</t>
  </si>
  <si>
    <t>1.2.20</t>
  </si>
  <si>
    <t>Administration Cum Laboratory Building &amp; SCADA Building (Two Floors) (For SCADA control room ,refer Particular ICA requirements)</t>
  </si>
  <si>
    <t>OTHER UTILITIES</t>
  </si>
  <si>
    <t>1.2.21</t>
  </si>
  <si>
    <t>Roads &amp; drains , Internal roads and landscaping, Culverts, Name boards for units in kannada/ english</t>
  </si>
  <si>
    <t>1.2.22</t>
  </si>
  <si>
    <t xml:space="preserve">Parking Shed, piles if required, gates, GP2, Grouting for machine </t>
  </si>
  <si>
    <t>1.2.23</t>
  </si>
  <si>
    <t>1.2.24</t>
  </si>
  <si>
    <t xml:space="preserve">Ground Improvement Plan, Site grading </t>
  </si>
  <si>
    <t>1.2.25</t>
  </si>
  <si>
    <t>Nalla &amp; flow diversion  etc.</t>
  </si>
  <si>
    <t>1.2.26</t>
  </si>
  <si>
    <t>1.2.27</t>
  </si>
  <si>
    <t>Additional Backfill for entire Project including approach road (if required)</t>
  </si>
  <si>
    <t>1.2.28</t>
  </si>
  <si>
    <t>Tree Plantation</t>
  </si>
  <si>
    <t>1.2.29</t>
  </si>
  <si>
    <t>Any other works which Bidder feels necessary for project completion needs to be added including all essential Investigation, etc. required to complete the Works under 1.2</t>
  </si>
  <si>
    <t>Sub Total of 1.2</t>
  </si>
  <si>
    <t>TSPS</t>
  </si>
  <si>
    <t>1.3.1</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</si>
  <si>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</si>
  <si>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1.3.2</t>
  </si>
  <si>
    <t>Wet well with superstructure &amp;  Pumping system , Submersible pumps with suitable valves and piping arrangements and Hardware and all allied works complete</t>
  </si>
  <si>
    <t>1.3.3</t>
  </si>
  <si>
    <t>Material Handling system with suitable Cranes and hoist arrangements with Hardware and all allied works complete</t>
  </si>
  <si>
    <t>1.3.4</t>
  </si>
  <si>
    <t>Miscellaneous works such as flushing arrangements,  dewatering and ventilation system including Hardware  all allied works complete</t>
  </si>
  <si>
    <t>STP</t>
  </si>
  <si>
    <t>1.3.5</t>
  </si>
  <si>
    <t>Inlet chamber and  Fine Screen Channel, Overflow chamber, Screen Effluent/ Grit Basin Distribution Channel with Sluice gates, weir gates, Stop logs, Inlet &amp;  Overflow piping with fittings, flushing arrangement, including Hardware and all allied works complete</t>
  </si>
  <si>
    <t>1.3.6</t>
  </si>
  <si>
    <t xml:space="preserve">Screen chamber with  effluent channel, drain piping and Fine screening, Conveyors, Screening collection arrangement, flushing arrangement, including Hardware and all allied works complete </t>
  </si>
  <si>
    <t>1.3.7</t>
  </si>
  <si>
    <t>Vortex Grit mechanism with grit classifier &amp; washing mechanism, Conveyors, Grit collection arrangement, sluice gates, Stop logs, flushing arrangement, including Hardware and all allied works complete</t>
  </si>
  <si>
    <t>1.3.8</t>
  </si>
  <si>
    <t>Aeration Basin with Aeration arrangement with piping, Sluice gates and weir gates, Stop logs, flushing arrangement, including Hardware and all allied works complete</t>
  </si>
  <si>
    <t>1.3.9</t>
  </si>
  <si>
    <t>Anaerobic Zone Inlet arrangement including pipework, Submersible mixer arrangement and Material Handling Equipment, flushing arrangement, Hardware with piping and all allied works complete</t>
  </si>
  <si>
    <t>1.3.10</t>
  </si>
  <si>
    <t>Anoxic  zone  Inlet arrangement including pipework, Submersible mixer arrangement and Material Handling Equipment, flushing arrangement, Hardware with piping and all allied works complete</t>
  </si>
  <si>
    <t>1.3.11</t>
  </si>
  <si>
    <t>Deareation zone Inlet arrangement Inlet arrangement including pipework, Submersible mixer arrangement and Material Handling Equipment, flushing arrangement, Hardware with piping and all allied works complete</t>
  </si>
  <si>
    <t>1.3.12</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</si>
  <si>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</si>
  <si>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1.3.13</t>
  </si>
  <si>
    <t>Process Air Blower Building with blowers, Air Coolers, EOT Crane, Service water &amp; blower cooling arrangement,  Piping and valves,  Material Handling Equipment, Ventilation system, Hardware and all allied works complete</t>
  </si>
  <si>
    <t>1.3.14</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</si>
  <si>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</si>
  <si>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1.3.15</t>
  </si>
  <si>
    <t>Inlet &amp; outlet piping, Distribution Chamber for Secondary Clarifiers with Inlet &amp; Outlet  sluice gates, stoplogs, weir arrangement, flushing arrangement, piping and valves  including Hardware and all allied works complete</t>
  </si>
  <si>
    <t>1.3.16</t>
  </si>
  <si>
    <t>Inlet &amp; Outlet piping, Secondary Clarifiers mechanism, Bridge, scum collection with desludging arrangements, Material Handling Equipment, flushing arrangement, piping and valves including Hardware and all allied works complete</t>
  </si>
  <si>
    <t>1.3.17</t>
  </si>
  <si>
    <t xml:space="preserve">Inlet &amp; Outlet piping, Disc Filter Influent &amp; Effluent chamber sluice gates, Weir gates, Stoplogs, Disc Filter units with chemical cleaning arrangements.Backwash water system and collection arrangement etc and all allied works complete. </t>
  </si>
  <si>
    <t>1.3.18</t>
  </si>
  <si>
    <t>Material pumping station general arrangement,Pumpsets,  flushing arrangement, Material Handling Equipment, Ventilation system, Hardware with piping, Valves and all allied works complete</t>
  </si>
  <si>
    <t>1.3.19</t>
  </si>
  <si>
    <t>Chlorine &amp; any other chemical dosing arrangement, spill containment bund, flushing arrangement, Material Handling Equipment,  Ventilation system,  Hardware with piping and all allied works complete</t>
  </si>
  <si>
    <t>1.3.20</t>
  </si>
  <si>
    <t>Inlet &amp; Outlet piping, Chlorine Contact Tank &amp; Outfall structure with sluice gates, weir gates, Stop logs, mixing arrangement, hardware with piping, valves and all allied works complete, Disk filters.</t>
  </si>
  <si>
    <t>1.3.21</t>
  </si>
  <si>
    <t>Dewatering feed pumping system, Submersible mixer arrangement, Sludge feed Pumpsets, flushing arrangement, Ventilation system, Material Handling Equipment and Hardware with piping, valves and all allied works complete</t>
  </si>
  <si>
    <t>1.3.22</t>
  </si>
  <si>
    <t>Polyelectrolyte dosing systems for sludge dewatering, stirrer arrangement, feeding arrangement, Preparation &amp; Storage tanks, Dosing Pumpsets, flushing arrangement, Material Handling Equipment, Ventilation system, Hardware with piping and all allied works complete</t>
  </si>
  <si>
    <t>1.3.23</t>
  </si>
  <si>
    <t>Sludge dewatering units, sludge cake conveying system with cut gate arrangement and hopper &amp; Collection system, Material Handling Equipment for sludge dewatering units, flushing arrangement, Ventilation system, Hardware with piping and all allied works complete</t>
  </si>
  <si>
    <t>1.3.24</t>
  </si>
  <si>
    <t>Inlet &amp; Outlet piping, Plant Drain Sump and Pump Station, Submersible pumpsets, Material Handling Equipment,, Hardware with piping, Valves and all allied works complete</t>
  </si>
  <si>
    <t>1.3.25</t>
  </si>
  <si>
    <t>Inlet &amp; Outlet piping, Treated water storage Pump Station, Submersible pumpsets, Material Handling Equipment,  Hardware with piping, Valves and all allied works complete</t>
  </si>
  <si>
    <t>1.3.26</t>
  </si>
  <si>
    <t>Inlet &amp; Outlet piping, Plant water Pump Station, Submersible pumpsets, Material Handling Equipment, Sluice gates, Weir gates, Stop log gates,Hardware with piping, Valves, All Plant Piping works and all allied works complete</t>
  </si>
  <si>
    <t>1.3.27</t>
  </si>
  <si>
    <t>Flushing arrangement for all chemical &amp; Sludge Material Handling systems, Dewatering Pumps including piping and all allied works in all sludge &amp; Chemical Material Handling pump houses complete</t>
  </si>
  <si>
    <t>1.3.28</t>
  </si>
  <si>
    <t>Service water system including pumps with Hardware, piping, Valves and all allied works complete</t>
  </si>
  <si>
    <t>1.3.29</t>
  </si>
  <si>
    <t>Fire Fighting system for the whole plant (inclusive of fire alarm,fire detection,fire extinguishing system), Tools Kit, Air conditioning system  for SCADA control room &amp; Administration and Laboratory Building  and all allied works complete.</t>
  </si>
  <si>
    <t>1.3.30</t>
  </si>
  <si>
    <t>Any other works which Bidder feels necessary for project completion needs to be added including all essential Investigation, etc. required to complete the Works under 1.3</t>
  </si>
  <si>
    <t>Sub Total of 1.3</t>
  </si>
  <si>
    <t>1.4.1</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</si>
  <si>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</si>
  <si>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</si>
  <si>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1.5.1</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</si>
  <si>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</si>
  <si>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1.5.2</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</si>
  <si>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</si>
  <si>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Sub Total of 1.5</t>
  </si>
  <si>
    <t>1.6.1</t>
  </si>
  <si>
    <t>For Effluent Quality</t>
  </si>
  <si>
    <t>1.6.2</t>
  </si>
  <si>
    <t>For Sludge Quality</t>
  </si>
  <si>
    <t>Sub Total of 1.6</t>
  </si>
  <si>
    <t>1.7.1</t>
  </si>
  <si>
    <t>1.7.2</t>
  </si>
  <si>
    <t>Sub Total of 1.7</t>
  </si>
  <si>
    <t>1.8.1</t>
  </si>
  <si>
    <t>Civil, Structural &amp; Building Works and piping</t>
  </si>
  <si>
    <t>1.8.2</t>
  </si>
  <si>
    <t>Mechanical systems</t>
  </si>
  <si>
    <t>1.8.3</t>
  </si>
  <si>
    <t>Electrical systems</t>
  </si>
  <si>
    <t>1.8.4</t>
  </si>
  <si>
    <t>Instrumentation systems</t>
  </si>
  <si>
    <t>1.8.5</t>
  </si>
  <si>
    <t>Control and Automation System</t>
  </si>
  <si>
    <t>Sub Total of 1.8</t>
  </si>
  <si>
    <t>1.9.1</t>
  </si>
  <si>
    <t>Design Report of STP, ISPS &amp; Networks</t>
  </si>
  <si>
    <t>1.9.2</t>
  </si>
  <si>
    <t>Surge Analysis of Pumping Mains,SAT &amp; FAT reports</t>
  </si>
  <si>
    <t>1.9.3</t>
  </si>
  <si>
    <t>Concept of Civil Design Report</t>
  </si>
  <si>
    <t>1.9.4</t>
  </si>
  <si>
    <t>Fault level calculations and Load flow studies &amp; SCADA Manual</t>
  </si>
  <si>
    <t>1.9.5</t>
  </si>
  <si>
    <t>Operation &amp; Maintenance Manuals</t>
  </si>
  <si>
    <t>1.9.6</t>
  </si>
  <si>
    <t>Training Programme and Manuals</t>
  </si>
  <si>
    <t>1.9.7</t>
  </si>
  <si>
    <t>Energy Optimization Plan</t>
  </si>
  <si>
    <t>Sub Total of 1. 9</t>
  </si>
  <si>
    <t>Sub Total of  1.10</t>
  </si>
  <si>
    <t xml:space="preserve">(a): Local and Foreign Currencies shall be in accordance with the Instructions to Bidders </t>
  </si>
  <si>
    <t>GST:Goods and service tax</t>
  </si>
  <si>
    <t>Duties</t>
  </si>
  <si>
    <t>Ex.Work</t>
  </si>
  <si>
    <t>Local Transport</t>
  </si>
  <si>
    <t>Instrumentation, Control, and Automation Design, Drawings and Documentation as defined in Volume 2 of Bidding Document</t>
  </si>
  <si>
    <t>Tests prior to Contract Completion as defined in Volume 2 of Bidding Document</t>
  </si>
  <si>
    <t>As Built Drawings</t>
  </si>
  <si>
    <t xml:space="preserve">Schedule 2: Civil Works, Installations, Testing &amp; Commissioning and Other Services </t>
  </si>
  <si>
    <t>Price( INR)</t>
  </si>
  <si>
    <t>Total Price in INR</t>
  </si>
  <si>
    <t>(1)</t>
  </si>
  <si>
    <t>(2)</t>
  </si>
  <si>
    <t>(3)</t>
  </si>
  <si>
    <t>(4)=(2)+(3)</t>
  </si>
  <si>
    <t xml:space="preserve"> Civil and Building Works </t>
  </si>
  <si>
    <t>2.1.1</t>
  </si>
  <si>
    <t>2.1.2</t>
  </si>
  <si>
    <t>Inlet Chamber, Fine Screen Channel, Screen Effluent/ Grit Basin Distribution Channel, chambers,RCC Stair case  etc.</t>
  </si>
  <si>
    <t>2.1.3</t>
  </si>
  <si>
    <t>Vortex Grit Basins &amp; chamber,  Grit Basin effluent channel, Grit Classifier arrangement,chambers,RCC Stair case etc.</t>
  </si>
  <si>
    <t>2.1.4</t>
  </si>
  <si>
    <t>Parshall Flume, drop chamber, connecting arrangement from Inlet works to  Aeration basin,RCC Stair case etc.</t>
  </si>
  <si>
    <t>2.1.5</t>
  </si>
  <si>
    <t xml:space="preserve">Aeration Basin flow distribution channel, Anaerobic Zones, Anoxic Zones, Aeration Zones, Aeration Basin Effluent Channel, MLR Feed, RAS inlet arrangement, Valve &amp; flowmeter chamber, Overflow &amp; Bypass chamber,RCC Stair case etc.   </t>
  </si>
  <si>
    <t>2.1.6</t>
  </si>
  <si>
    <t>Process Air Blower Building, Valve chamber, Supports for air piping,RCC Stair case etc.</t>
  </si>
  <si>
    <t>2.1.7</t>
  </si>
  <si>
    <t>Inlet arrangements from aeration basin outlet, Secondary Clarifier Distribution boxes, Secondary Clarifiers, Scum collection pit, Desludging valve chamber, RCC Stair case etc. any other items for necessary completion of works</t>
  </si>
  <si>
    <t>2.1.8</t>
  </si>
  <si>
    <t>RAS pumping station including Valve &amp; flowmeter chambers,RCC Stair case etc.</t>
  </si>
  <si>
    <t>2.1.9</t>
  </si>
  <si>
    <t xml:space="preserve">Chlorine Contact Tank, Inlet chamber, distribution chamber, Effluent Channel/pipe, flowmeter chamber,RCC Stair case, Outfall Structure etc </t>
  </si>
  <si>
    <t>2.1.10</t>
  </si>
  <si>
    <t>2.1.11</t>
  </si>
  <si>
    <t>2.1.12</t>
  </si>
  <si>
    <t>2.1.13</t>
  </si>
  <si>
    <t>2.1.14</t>
  </si>
  <si>
    <t>2.1.15</t>
  </si>
  <si>
    <t>2.1.16</t>
  </si>
  <si>
    <t xml:space="preserve">SUBSTATION FOR STP </t>
  </si>
  <si>
    <t>2.1.17</t>
  </si>
  <si>
    <t>2.1.18</t>
  </si>
  <si>
    <t>2.1.19</t>
  </si>
  <si>
    <t>2.1.20</t>
  </si>
  <si>
    <t>Administration Cum Laboratory Building &amp; SCADA building (Two Floors) (For SCADA control room ,refer Particular ICA requirements)</t>
  </si>
  <si>
    <t>2.1.21</t>
  </si>
  <si>
    <t>Roads &amp; drains / Internal roads and landscaping</t>
  </si>
  <si>
    <t>2.1.22</t>
  </si>
  <si>
    <t>2.1.23</t>
  </si>
  <si>
    <t>Parking Shed</t>
  </si>
  <si>
    <t>2.1.24</t>
  </si>
  <si>
    <t>2.1.25</t>
  </si>
  <si>
    <t xml:space="preserve">Ground Improvement Plan, Site grading and Piling arrangement  </t>
  </si>
  <si>
    <t>2.1.26</t>
  </si>
  <si>
    <t>2.1.27</t>
  </si>
  <si>
    <t>The bidder shall list here details of any additional items (all area of the works) required for a complete installation</t>
  </si>
  <si>
    <t>2.1.28</t>
  </si>
  <si>
    <t>2.1.29</t>
  </si>
  <si>
    <t>2.1.30</t>
  </si>
  <si>
    <t>Sub Total of 2.1</t>
  </si>
  <si>
    <t>2.2.1</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</si>
  <si>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</si>
  <si>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2.2.2</t>
  </si>
  <si>
    <t>Wet well with superstructure &amp;  Pumping system with Submersible pumps with suitable valves and piping arrangements and Hardware and all allied works complete</t>
  </si>
  <si>
    <t>2.2.3</t>
  </si>
  <si>
    <t>Material handling system with suitable Cranes and hoist arrangements with Hardware and all allied works complete</t>
  </si>
  <si>
    <t>2.2.4</t>
  </si>
  <si>
    <t>Miscellaneous works such as flushing arrangements,dewatering and ventilation system   including Hardware  all allied works complete</t>
  </si>
  <si>
    <t>2.2.5</t>
  </si>
  <si>
    <t>2.2.5.1</t>
  </si>
  <si>
    <t>2.2.6</t>
  </si>
  <si>
    <t>Inlet chamber and  Fine Screen Channel, Overflow chamber, Screen Effluent/ Grit Basin Distribution Channel with Sluice gates, weir gates,Stop logs,  and Inlet &amp;  Overflow piping with fittings, flushing arrangement, including Hardware  all allied works complete</t>
  </si>
  <si>
    <t>2.2.7</t>
  </si>
  <si>
    <t xml:space="preserve">Screen chamber with  effluent channel, Drain piping and Fine screening, Conveyors,  Screening collection arrangement,  flushing arrangement, inculding Hardware  all allied works complete </t>
  </si>
  <si>
    <t>2.2.8</t>
  </si>
  <si>
    <t>Vortex Grit mechanism with grit classifier &amp; washing mechanism,Conveyors, Grit collection arrangement, sluice gates,Stop logs,  flushing arrangement, including Hardware  all allied works complete</t>
  </si>
  <si>
    <t>2.2.9</t>
  </si>
  <si>
    <t>Aeration Basin with Aeration arrangement with piping, Sluice gates and weir gates, Stop logs, flushing arrangement,  including Hardware  all allied works complete</t>
  </si>
  <si>
    <t>2.2.10</t>
  </si>
  <si>
    <t>Anaerobic Zone Inlet arrangement including pipework,Submersible mixer arrangement,and Handling Equipment, flushing arrangement, Hardware with piping and all allied works complete</t>
  </si>
  <si>
    <t>2.2.11</t>
  </si>
  <si>
    <t>Anoxic  zone Inlet arrangement including pipework,Submersible mixer arrangement,and Handling Equipment, flushing arrangement, Hardware with piping and all allied works complete</t>
  </si>
  <si>
    <t>2.2.12</t>
  </si>
  <si>
    <t>Deareation Zone  Inlet arrangement including pipework,Submersible mixer arrangement,and Handling Equipment, flushing arrangement, Hardware with piping and all allied works complete</t>
  </si>
  <si>
    <t>2.2.13</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</si>
  <si>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</si>
  <si>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2.2.14</t>
  </si>
  <si>
    <t>Process Air Blower Building with blowers, Air Coolers,EOT Crane, Service water &amp; blower cooling arrangement,  Piping and valves, Handling Equipment,Ventilation system, Hardware and all allied works complete</t>
  </si>
  <si>
    <t>2.2.15</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</si>
  <si>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</si>
  <si>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2.2.16</t>
  </si>
  <si>
    <t>Inlet &amp; outlet piping, Distribution Chamber for Secondary Clarifiers with Inlet &amp; Outlet  sluice gates,stoplogs,weir arrangement,flushing arrangement, piping and valves  including Hardware  all allied works complete</t>
  </si>
  <si>
    <t>2.2.17</t>
  </si>
  <si>
    <t>Inlet &amp; Outlet piping,Secondary Clarifiers mechanism, scum collection  with desludging arrangements,Handling Equipment,flushing arrangement, piping and valves  including Hardware  all allied works complete</t>
  </si>
  <si>
    <t>2.2.18</t>
  </si>
  <si>
    <t xml:space="preserve">Inlet &amp; Outlet piping,Disc Filter Influent &amp; Effluent chamber sluice gates,Weir gates, Stoplogs,Disc Filter units with Chemical Cleaning Arrangement, Backwash water system and collection arrangement etc. </t>
  </si>
  <si>
    <t>2.2.19</t>
  </si>
  <si>
    <t>Material pumping station general arrangement,Pumpsets, flushing arrangement, Handling Equipment,,Ventilation system,Hardware with piping, Valves and all allied works complete</t>
  </si>
  <si>
    <t>2.2.20</t>
  </si>
  <si>
    <t>Chlorine &amp; any chemical dosing arrangement, flushing arrangement, spill containment bund, Handling Equipment,Ventilation system,Hardware with piping and all allied works complete</t>
  </si>
  <si>
    <t>2.2.21</t>
  </si>
  <si>
    <t>Inlet &amp; Outlet piping,Chlorine Contact Tank &amp; Outfall structure with sluice gates,weir gates,Stop log Gates, mixing arrangement, hardware with piping, valves and all allied works complete</t>
  </si>
  <si>
    <t>2.2.22</t>
  </si>
  <si>
    <t>Dewatering feed pumping system- Submersible mixer arrangement, Sludge feed Pumpsets, flushing arrangement,Ventilation system,Handling Equipment and Hardware with piping, valves and all allied works complete</t>
  </si>
  <si>
    <t>2.2.23</t>
  </si>
  <si>
    <t>Polyelectrolyte dosing systems for sludge thicking units-Stirrer arrangement, feeding arrangement, Preparation &amp; Storage tanks ,Dosing Pumpsets,flushing arrangement,Handling Equipment,Ventilation system, Hardware with piping and all allied works complete</t>
  </si>
  <si>
    <t>2.2.24</t>
  </si>
  <si>
    <t>Dewatering units, sludge cake conveying system with cut gate arrangement and hopper &amp; Collection system, Handling Equipment for Sludge handling systems, flushing arrangement,Ventilation system, Hardware with piping and all allied works complete</t>
  </si>
  <si>
    <t>2.2.25</t>
  </si>
  <si>
    <t>Inlet &amp; Outlet piping,Plant Drain Sump and Pump Station,Submersible pumpsets,Handling Equipment,Hardware with piping, Valves and all allied works complete</t>
  </si>
  <si>
    <t>2.2.26</t>
  </si>
  <si>
    <t>Inlet &amp; Outlet piping, Treated water storage Pump Station,Submersible pumpsets,Handling Equipment,Hardware with piping, Valves and all allied works complete</t>
  </si>
  <si>
    <t>2.2.27</t>
  </si>
  <si>
    <t>Inlet &amp; Outlet piping,Plant water Pump Station,Submersible pumpsets,Handling Equipment, Sluice gates, Weir gates, Stop logs,Hardware with piping, Valves and all allied works complete</t>
  </si>
  <si>
    <t>2.2.28</t>
  </si>
  <si>
    <t>Flushing arrangement for all chemical &amp; Sludge handling system, Dewatering Pumps including piping and all allied works in all sludge &amp; Chemical handling pump houses complete</t>
  </si>
  <si>
    <t>2.2.29</t>
  </si>
  <si>
    <t>Service water system including pumps with Hardware,piping,Valves and all allied works complete</t>
  </si>
  <si>
    <t>2.2.30</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</si>
  <si>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</si>
  <si>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2.2.31</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</si>
  <si>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</si>
  <si>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2.2.32</t>
  </si>
  <si>
    <t>The bidder shall list here details of any additional items (all areas of the works) required for a complete installation</t>
  </si>
  <si>
    <t>2.2.33</t>
  </si>
  <si>
    <t>2.2.34</t>
  </si>
  <si>
    <t>2.2.35</t>
  </si>
  <si>
    <t>Sub Total of 2.2</t>
  </si>
  <si>
    <t>2.3.1</t>
  </si>
  <si>
    <t xml:space="preserve">Installation, testing and commissioning of 11kV underground Cables, Termination Kits  at following locations as per scope, specification and drawings. </t>
  </si>
  <si>
    <t>2.3.1.1</t>
  </si>
  <si>
    <t>11kV Outdoor cable termination at Tariff Metering Unit / BESCOM</t>
  </si>
  <si>
    <t>2.3.1.2</t>
  </si>
  <si>
    <t>11kV Indoor cable terminations at incomer and outgoings of 11kV Metal Enclosed Switchboard  of Sewage Treatment Plant</t>
  </si>
  <si>
    <t>2.3.1.3</t>
  </si>
  <si>
    <t>11kV Outdoor cable terminations at primary side  of 11kV / 0.433 kV Transformers of Sewage Treatment Plant</t>
  </si>
  <si>
    <t>2.3.1.4</t>
  </si>
  <si>
    <t>11kV XLPE Cable from  Metering Unit  to  incomer of  11kV Metal Enclosed Switchboard of Sewage Treatment Plant</t>
  </si>
  <si>
    <t>2.3.1.5</t>
  </si>
  <si>
    <t>11kV XLPE Cables from 11kV Metal Enclosed Switchboard  to  Primary cable end boxes of 11kV/0.433kV Transformers of Sewage Treatment Plant</t>
  </si>
  <si>
    <t>2.3.1.6</t>
  </si>
  <si>
    <t>11kV XLPE Cable from existing Metering Unit to Proposed 11kV Metal Enclosed Switchboard if applicable</t>
  </si>
  <si>
    <t>2.3.1.7</t>
  </si>
  <si>
    <t>11kV XLPE Cable from Proposed 11kV Metal Enclosed Switchboard  to 11kV Metal Enclosed Switchboard  at Existing Sewage Treatment Plant if applicable</t>
  </si>
  <si>
    <t>2.3.1.8</t>
  </si>
  <si>
    <t>11kV Cable Straight through joints</t>
  </si>
  <si>
    <t>2.3.2</t>
  </si>
  <si>
    <t xml:space="preserve">Complete Installation, testing and commissioning of Electrical equipments at Sewage Treatment Plant Substation Building &amp; Process Air Blower Building  as per scope, specification and drawings. </t>
  </si>
  <si>
    <t>2.3.2.1</t>
  </si>
  <si>
    <t>11kV Metal Enclosed Switchboard with VCBs</t>
  </si>
  <si>
    <t>2.3.2.2</t>
  </si>
  <si>
    <t xml:space="preserve">Diesel Generator Set complete with AMF Control Panel </t>
  </si>
  <si>
    <t>2.3.2.3</t>
  </si>
  <si>
    <t>11kV / 0.433kV Transformers with OLTC</t>
  </si>
  <si>
    <t>2.3.2.4</t>
  </si>
  <si>
    <t>LT Non Segregated Aluminium Bus ducts with necessary supporting structure</t>
  </si>
  <si>
    <t>2.3.2.5</t>
  </si>
  <si>
    <t xml:space="preserve">415V Switchgear PCC </t>
  </si>
  <si>
    <t>2.3.2.6</t>
  </si>
  <si>
    <t>415V Capacitor banks with Automatic Power Factor Correction Relay</t>
  </si>
  <si>
    <t>2.3.2.7</t>
  </si>
  <si>
    <t>110V D.C Battery Bank, Battery Charger with D.C Distribution Board</t>
  </si>
  <si>
    <t>2.3.3</t>
  </si>
  <si>
    <t xml:space="preserve">Complete Installation, testing and commissioning of Motor Control Centres, Distribution boards  etc at various locations in TSPS &amp; Sewage Treatment plant  with following major equipment, items  as per scope, specification and drawings. </t>
  </si>
  <si>
    <t>2.3.3.1</t>
  </si>
  <si>
    <t>TSPS MCC</t>
  </si>
  <si>
    <t>2.3.3.2</t>
  </si>
  <si>
    <t>Process Air Blower MCC</t>
  </si>
  <si>
    <t>2.3.3.3</t>
  </si>
  <si>
    <t>Headworks MCC</t>
  </si>
  <si>
    <t>2.3.3.4</t>
  </si>
  <si>
    <t>Centrifuge MCC</t>
  </si>
  <si>
    <t>2.3.3.5</t>
  </si>
  <si>
    <t>RAS MCC</t>
  </si>
  <si>
    <t>2.3.3.6</t>
  </si>
  <si>
    <t>Chlorine MCC</t>
  </si>
  <si>
    <t>2.3.3.7</t>
  </si>
  <si>
    <t>Main Lighting DB</t>
  </si>
  <si>
    <t>2.3.3.8</t>
  </si>
  <si>
    <t>Variable Frequency Drives MCC</t>
  </si>
  <si>
    <t>2.3.3.9</t>
  </si>
  <si>
    <t>Local  Push Button Stations</t>
  </si>
  <si>
    <t>2.3.3.10</t>
  </si>
  <si>
    <t>Miscellaneous works-Distribution Board</t>
  </si>
  <si>
    <t>2.3.4</t>
  </si>
  <si>
    <t>Complete  Installation, testing and commissioning of Lighting System at TSPS &amp; Sewage Treatment Plant  with following major equipment, items  as per scope, specification and drawings.</t>
  </si>
  <si>
    <t>2.3.4.1</t>
  </si>
  <si>
    <t>Lighting Fixtures</t>
  </si>
  <si>
    <t>2.3.4.2</t>
  </si>
  <si>
    <t>Lighting panels</t>
  </si>
  <si>
    <t>2.3.4.3</t>
  </si>
  <si>
    <t>Switchboards, Receptacles, Power Plug &amp; Sockets, Switches, Ceiling fans with regulators etc</t>
  </si>
  <si>
    <t>2.3.4.4</t>
  </si>
  <si>
    <t>Point wiring with conduits, wires, supports etc for Lighting fixtures, Receptacles, Ceiling fans etc</t>
  </si>
  <si>
    <t>2.3.4.5</t>
  </si>
  <si>
    <t>Street Lighting and Area Lighting poles with Junction boxes and Over hang</t>
  </si>
  <si>
    <t>2.3.5</t>
  </si>
  <si>
    <t xml:space="preserve">Complete Installation, testing and commissioning of L.T Cabling System, HT/LT Cable Carrier System  at TSPS &amp; Sewage Treatment Plant   with following major components as per scope, specification and drawings. </t>
  </si>
  <si>
    <t>2.3.5.1</t>
  </si>
  <si>
    <t xml:space="preserve"> L.T cables</t>
  </si>
  <si>
    <t>2.3.5.2</t>
  </si>
  <si>
    <t xml:space="preserve"> L.T Cable termination with glands and lugs</t>
  </si>
  <si>
    <t>2.3.5.3</t>
  </si>
  <si>
    <t>Cable trays on supports for both LT and HT Cables</t>
  </si>
  <si>
    <t>2.3.5.4</t>
  </si>
  <si>
    <t>Hume Pipe</t>
  </si>
  <si>
    <t>2.3.6</t>
  </si>
  <si>
    <t xml:space="preserve">Installation, testing and commissioning of Earthing &amp; Lighting Protection  System at TSPS &amp; Sewage Treatment Plant with following major components as per scope, specification and drawings. </t>
  </si>
  <si>
    <t>2.3.6.1</t>
  </si>
  <si>
    <t>Earthing Conductor for outdoor main grid</t>
  </si>
  <si>
    <t>2.3.6.2</t>
  </si>
  <si>
    <t>Earthing Conductor for indoor main grid</t>
  </si>
  <si>
    <t>2.3.6.3</t>
  </si>
  <si>
    <t>Earthing Conductors for outdoor equipments and Junction Boxes</t>
  </si>
  <si>
    <t>2.3.6.4</t>
  </si>
  <si>
    <t>Lightning Protection system with Arrestors and Down Conductors</t>
  </si>
  <si>
    <t>2.3.6.5</t>
  </si>
  <si>
    <t>Earthing Conductor for indoor equipments</t>
  </si>
  <si>
    <t>2.3.6.6</t>
  </si>
  <si>
    <t>Treated Earth pits</t>
  </si>
  <si>
    <t>2.3.7</t>
  </si>
  <si>
    <t xml:space="preserve">Complete Installation, testing and commissioning of safety procedures with Signage for Electrical Equipments at TSPS &amp; Sewage Treatment Plant as per scope, specification and drawings. </t>
  </si>
  <si>
    <t>2.3.8</t>
  </si>
  <si>
    <t>The bidder shall list here details of any additional items required for a complete installation</t>
  </si>
  <si>
    <t>2.3.8.1</t>
  </si>
  <si>
    <t>2.3.8.2</t>
  </si>
  <si>
    <t>2.3.8.3</t>
  </si>
  <si>
    <t>Sub Total of 2.3</t>
  </si>
  <si>
    <t>Instrumentation, Control &amp; Automation Systems</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</si>
  <si>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</si>
  <si>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</si>
  <si>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</si>
  <si>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</si>
  <si>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</si>
  <si>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</si>
  <si>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</si>
  <si>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</si>
  <si>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</si>
  <si>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</si>
  <si>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</si>
  <si>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2.4.1</t>
  </si>
  <si>
    <t>The Bidder shall list here details of any additional items required for a complete installation</t>
  </si>
  <si>
    <t>2.4.1.1</t>
  </si>
  <si>
    <t>2.4.1.2</t>
  </si>
  <si>
    <t>2.4.1.3</t>
  </si>
  <si>
    <t>2.4.1.4</t>
  </si>
  <si>
    <t>2.4.1.5</t>
  </si>
  <si>
    <t>Sub Total  of  2.4</t>
  </si>
  <si>
    <t>General Mechanical Systems</t>
  </si>
  <si>
    <t>2.5.1</t>
  </si>
  <si>
    <t>Building Services including domestic water systems The bidder shall list here details of any additional items required for a complete installation</t>
  </si>
  <si>
    <t>2.5.2</t>
  </si>
  <si>
    <t>Sub Total of 2.5</t>
  </si>
  <si>
    <t>Integrated Testing and Commissioning of the Entire System - TSPS, STP</t>
  </si>
  <si>
    <t>Sub Total of 2.6</t>
  </si>
  <si>
    <t xml:space="preserve">Schedule 3A : Plant and Equipment, Supplied from Outside Employer’s Country for STPs </t>
  </si>
  <si>
    <t xml:space="preserve">(9) </t>
  </si>
  <si>
    <t>(10)</t>
  </si>
  <si>
    <t>(11)</t>
  </si>
  <si>
    <t>=(9)+(10)+(11)</t>
  </si>
  <si>
    <t>Supply and Delivery of Plant and Equipment to Site for the following works:</t>
  </si>
  <si>
    <t>Mechanical, Electrical Works and Instrumentation ,Control &amp; Automation  Works</t>
  </si>
  <si>
    <t>Process Plant (except Electrical, Instrumentation ,Control &amp; Automation systems)  To provide the following systems for</t>
  </si>
  <si>
    <t>3.1.1</t>
  </si>
  <si>
    <t>3.1.1.1</t>
  </si>
  <si>
    <t>Wet well with superstructure &amp;  Pumping system, Submersible pumps with suitable valves and piping arrangements and Hardware and all allied works complete</t>
  </si>
  <si>
    <t>3.1.1.2</t>
  </si>
  <si>
    <t>3.1.1.3</t>
  </si>
  <si>
    <t>Miscellaneous works such as flushing arrangements, dewatering and ventilation system   including Hardware  all allied works complete</t>
  </si>
  <si>
    <t>3.1.1.4</t>
  </si>
  <si>
    <t>3.1.1.5</t>
  </si>
  <si>
    <t xml:space="preserve">Screen chamber with  effluent channel, Drain pumiping and Fine screening, Conveyors,  Screening collection arrangement,  flushing arrangement,including Hardware  all allied works complete </t>
  </si>
  <si>
    <t>3.1.1.6</t>
  </si>
  <si>
    <t>3.1.1.7</t>
  </si>
  <si>
    <t>Aeration Basin with Aeration arrangement with piping, Sluice gates and weir gates,Stop logs, flushing arrangement,  including Hardware  all allied works complete</t>
  </si>
  <si>
    <t>3.1.1.8</t>
  </si>
  <si>
    <t>3.1.1.9</t>
  </si>
  <si>
    <t>Anoxic  zone Inlet arrangement Inlet arrangement including pipework,Submersible mixer arrangement,and Handling Equipment, flushing arrangement, Hardware with piping and all allied works complete</t>
  </si>
  <si>
    <t>3.1.1.10</t>
  </si>
  <si>
    <t>Deareation zone Inlet arrangement Inlet arrangement including pipework,Submersible mixer arrangement,and Handling Equipment, flushing arrangement, Hardware with piping and all allied works complete.</t>
  </si>
  <si>
    <t>3.1.1.11</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</si>
  <si>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</si>
  <si>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3.1.1.12</t>
  </si>
  <si>
    <t>Process Air Blower Building with blowers, Air Coolers,EOT Crane, Service water &amp; blower cooling arrangement,  Piping and valves,Handling Equipment,Ventilation system, Hardware and all allied works complete</t>
  </si>
  <si>
    <t>3.1.1.13</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</si>
  <si>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</si>
  <si>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3.1.1.14</t>
  </si>
  <si>
    <t>3.1.1.15</t>
  </si>
  <si>
    <t xml:space="preserve">Inlet &amp; Outlet piping,Disc Filter Influent &amp; Effluent chamber sluice gates,Weir gates, bypass system, Stoplogs,Disc Filter units with chemical cleaning arrangement, Backwash water system and collection arrangement etc. </t>
  </si>
  <si>
    <t>3.1.1.16</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</si>
  <si>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</si>
  <si>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3.1.1.17</t>
  </si>
  <si>
    <t>Chlorine &amp; any chemical dosing arrangement, flushing arrangement, Handling Equipment,Ventilation system, Hardware with piping and all allied works complete</t>
  </si>
  <si>
    <t>3.1.1.18</t>
  </si>
  <si>
    <t>Inlet &amp; Outlet piping,Chlorine Contact Tank &amp; Outfall structure with sluice gates,weir gates,Stop logs, mixing arrangement, hardware with piping, valves and all allied works complete</t>
  </si>
  <si>
    <t>3.1.1.19</t>
  </si>
  <si>
    <t>Sludge feed pumping system- Submersible mixer arrangement, Sludge feed Pumpsets, flushing arrangement,Ventilation system,Handling Equipment and Hardware with piping, valves and all allied works complete</t>
  </si>
  <si>
    <t>3.1.1.20</t>
  </si>
  <si>
    <t>Sludge dewatering systems-Stirrer arrangement, feeding arrangement, Preparation &amp; Storage tanks ,Dosing Pumpsets,flushing arrangement,Handling Equipment,Ventilation system, Hardware with piping and all allied works complete</t>
  </si>
  <si>
    <t>3.1.1.21</t>
  </si>
  <si>
    <t>Solid Bowl dewatering systems, sludge cake conveying system with cut gate arrangement and hopper &amp; Collection system, Handling Equipment for Sludge, flushing arrangement,Ventilation system, Hardware with piping and all allied works complete</t>
  </si>
  <si>
    <t>3.1.1.22</t>
  </si>
  <si>
    <t>Inlet &amp; Outlet piping,Plant Drain Sump and Pump Station,Submersible pumpsets,Handling Equipment, Hardware with piping, Valves and all allied works complete</t>
  </si>
  <si>
    <t>3.1.1.23</t>
  </si>
  <si>
    <t>Inlet &amp; Outlet piping, Treated water storage Pump Station, Submersible pumpsets,Handling Equipment, Hardware with piping, Valves and all allied works complete</t>
  </si>
  <si>
    <t>3.1.1.24</t>
  </si>
  <si>
    <t>Inlet &amp; Outlet piping,Plant water Pump Station,Submersible pumpsets,Handling Equipment, Sluice gates, Weir gates, Stop log gates, Hardware with piping, Valves and all allied works complete</t>
  </si>
  <si>
    <t>3.1.1.25</t>
  </si>
  <si>
    <t>3.1.1.26</t>
  </si>
  <si>
    <t>3.1.1.27</t>
  </si>
  <si>
    <t>3.1.1.28</t>
  </si>
  <si>
    <t>3.1.1.29</t>
  </si>
  <si>
    <t>3.1.1.30</t>
  </si>
  <si>
    <t>Sub Total of 3.1</t>
  </si>
  <si>
    <t>Electrical Systems</t>
  </si>
  <si>
    <t>3.2.1</t>
  </si>
  <si>
    <t xml:space="preserve">Supply of of 11kV underground Cables, Termination Kits  at following locations as per scope, specification and drawings. </t>
  </si>
  <si>
    <t>3.2.1.1</t>
  </si>
  <si>
    <t>3.2.1.2</t>
  </si>
  <si>
    <t>3.2.1.3</t>
  </si>
  <si>
    <t>3.2.1.4</t>
  </si>
  <si>
    <t>11kV XLPE Cable from  Metering Unit  to  incomer of  11kV Metal Enclosed Switchboard   of Sewage Treatment Plant</t>
  </si>
  <si>
    <t>3.2.1.5</t>
  </si>
  <si>
    <t>3.2.2</t>
  </si>
  <si>
    <t xml:space="preserve">Supply of Electrical equipments at Sewage Treatment Plant Substation Building &amp; Process Air Blower Building  as per scope, specification and drawings. </t>
  </si>
  <si>
    <t>3.2.2.1</t>
  </si>
  <si>
    <t xml:space="preserve">11kV Metal Enclosed Switchboard </t>
  </si>
  <si>
    <t>3.2.2.2</t>
  </si>
  <si>
    <t xml:space="preserve"> Diesel Generator Set complete  with AMF Control Panel </t>
  </si>
  <si>
    <t>3.2.2.3</t>
  </si>
  <si>
    <t>3.2.2.4</t>
  </si>
  <si>
    <t>3.2.2.5</t>
  </si>
  <si>
    <t>3.2.2.6</t>
  </si>
  <si>
    <t>3.2.2.7</t>
  </si>
  <si>
    <t>3.2.3</t>
  </si>
  <si>
    <t xml:space="preserve">Supply of Motor Control Centers , Distribution boards  etc of Motor Control Centres, Distribution boards  etc at various locations in TSPS &amp; Sewage Treatment plant  with following major equipment, items  as per scope, specification and drawings. </t>
  </si>
  <si>
    <t>3.2.3.1</t>
  </si>
  <si>
    <t>3.2.3.2</t>
  </si>
  <si>
    <t>3.2.3.3</t>
  </si>
  <si>
    <t>3.2.3.4</t>
  </si>
  <si>
    <t>3.2.3.5</t>
  </si>
  <si>
    <t>3.2.3.6</t>
  </si>
  <si>
    <t>3.2.3.7</t>
  </si>
  <si>
    <t>3.2.3.8</t>
  </si>
  <si>
    <t>Variable Frequency Drives  MCC</t>
  </si>
  <si>
    <t>3.2.3.10</t>
  </si>
  <si>
    <t>3.2.4</t>
  </si>
  <si>
    <t>Supply of Lighting System at TSPS &amp; Sewage Treatment Plant  with following major equipment, items  as per scope, specification and drawings.</t>
  </si>
  <si>
    <t>3.2.4.1</t>
  </si>
  <si>
    <t>3.2.4.2</t>
  </si>
  <si>
    <t>3.2.4.3</t>
  </si>
  <si>
    <t>Switchboards,  Receptacles, Power  Plug &amp; Sockets, Switches, Ceiling fans with regulators etc</t>
  </si>
  <si>
    <t>3.2.4.4</t>
  </si>
  <si>
    <t>3.2.4.5</t>
  </si>
  <si>
    <t>3.2.5</t>
  </si>
  <si>
    <t xml:space="preserve">Supply of L.T Cabling System, HT/LT Cable Carrier System  of L.T Cabling System, HT/LT Cable Carrier System  at TSPS &amp; Sewage Treatment Plant   with following major components as per scope, specification and drawings. </t>
  </si>
  <si>
    <t>3.2.5.1</t>
  </si>
  <si>
    <t>3.2.5.2</t>
  </si>
  <si>
    <t>3.2.5.3</t>
  </si>
  <si>
    <t>3.2.5.4</t>
  </si>
  <si>
    <t>3.2.6</t>
  </si>
  <si>
    <t xml:space="preserve">Supply of Earthing &amp; Lightning Protection  System of Earthing &amp; Lighting Protection  System at TSPS &amp; Sewage Treatment Plant with following major components as per scope, specification and drawings. </t>
  </si>
  <si>
    <t>3.2.6.1</t>
  </si>
  <si>
    <t>3.2.6.2</t>
  </si>
  <si>
    <t>3.2.6.3</t>
  </si>
  <si>
    <t>3.2.6.4</t>
  </si>
  <si>
    <t>3.2.6.5</t>
  </si>
  <si>
    <t>3.2.6.6</t>
  </si>
  <si>
    <t>3.2.7</t>
  </si>
  <si>
    <t xml:space="preserve">Complete Installation, testing and commissioning of safety procedures with Signage for Electrical Equipments at TSPS &amp; Sewage Treatment Plant  as per scope, specification and drawings. </t>
  </si>
  <si>
    <t>3.2.8</t>
  </si>
  <si>
    <t>3.2.8.1</t>
  </si>
  <si>
    <t>3.2.8.2</t>
  </si>
  <si>
    <t>3.2.8.3</t>
  </si>
  <si>
    <t>Sub Total of 3.2</t>
  </si>
  <si>
    <t>3.3.1</t>
  </si>
  <si>
    <t>Supply  of the following Instrumentation Systems as per Technical Specifications.</t>
  </si>
  <si>
    <t>3.3.1.1</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</si>
  <si>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</si>
  <si>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3.3.1.2</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</si>
  <si>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</si>
  <si>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3.3.1.3</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</si>
  <si>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</si>
  <si>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3.3.1.4</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</si>
  <si>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</si>
  <si>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3.3.1.5</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</si>
  <si>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</si>
  <si>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3.3.1.6</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</si>
  <si>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</si>
  <si>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3.3.1.7</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</si>
  <si>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</si>
  <si>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3.3.1.8</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</si>
  <si>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</si>
  <si>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3.3.1.9</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</si>
  <si>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</si>
  <si>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3.3.1.10</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</si>
  <si>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</si>
  <si>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3.3.1.11</t>
  </si>
  <si>
    <t>Supplying of Field instruments IP-65 enclosures for complete field instrumentation</t>
  </si>
  <si>
    <t>3.3.1.12</t>
  </si>
  <si>
    <t xml:space="preserve">Supplying of Field Junction boxes </t>
  </si>
  <si>
    <t>3.3.1.13</t>
  </si>
  <si>
    <t>Supplying of Surge protection Devices for all the instruments</t>
  </si>
  <si>
    <t>3.3.1.14</t>
  </si>
  <si>
    <t xml:space="preserve">Supply of  on-line UPS system  for complete ICA equipment inclusive of wireless communication equipment,CCTV systems,field instrumentation ,control and Automation system with 120 mins backup on full load. </t>
  </si>
  <si>
    <t>3.3.1.15</t>
  </si>
  <si>
    <t>Supplying of 24V DC power supply system with SMF batteries &amp; battery charger with DC distribution board with all accessories complete</t>
  </si>
  <si>
    <t>3.3.1.16</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</si>
  <si>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</si>
  <si>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</si>
  <si>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</si>
  <si>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</si>
  <si>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</si>
  <si>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</si>
  <si>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</si>
  <si>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</si>
  <si>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</si>
  <si>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3.3.2</t>
  </si>
  <si>
    <t>Supply  of  Online Analytical Instruments as per Technical Specifications.</t>
  </si>
  <si>
    <t>3.3.2.1</t>
  </si>
  <si>
    <t xml:space="preserve">Dissolved Oxygen Analyzer + Accessories + fittings </t>
  </si>
  <si>
    <t>3.3.2.2</t>
  </si>
  <si>
    <t xml:space="preserve">ORP Analyzer's+ Accessories + fittings </t>
  </si>
  <si>
    <t>3.3.2.3</t>
  </si>
  <si>
    <t xml:space="preserve">p H Analyzer+ Accessories + fittings </t>
  </si>
  <si>
    <t>3.3.2.4</t>
  </si>
  <si>
    <t xml:space="preserve">Conductivity Analzyer+ Accessories + fittings </t>
  </si>
  <si>
    <t>3.3.2.5</t>
  </si>
  <si>
    <t xml:space="preserve">Residual Chlorine Analyzer+ Accessories +fittings </t>
  </si>
  <si>
    <t>3.3.2.6</t>
  </si>
  <si>
    <t xml:space="preserve">MLSS Analyzer-+ Accessories+ Fittings </t>
  </si>
  <si>
    <t>3.3.3</t>
  </si>
  <si>
    <t>Supply of Online Real Time Multi Parameters Continuous Monitoring System for Influent and Treated Sewage Parameters &amp; AutoSamplers</t>
  </si>
  <si>
    <t>3.3.3.1</t>
  </si>
  <si>
    <t xml:space="preserve">All weather refrigerated Auto sampler's as per specifications </t>
  </si>
  <si>
    <t>3.3.3.2</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</si>
  <si>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</si>
  <si>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3.3.4</t>
  </si>
  <si>
    <t>Supply  of the Instrumentation Cables/cable trays as per Technical Specification</t>
  </si>
  <si>
    <t>3.3.4.1</t>
  </si>
  <si>
    <t>Suppying of Instrumentation &amp; Control Cables and Power Cables, OFC, Glands &amp; Lugs, cable conduits ,etc as required to complete the entire Instrumentation,control and automation system ,required as per specifications</t>
  </si>
  <si>
    <t>3.3.4.2</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</si>
  <si>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</si>
  <si>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3.3.5</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</si>
  <si>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</si>
  <si>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</si>
  <si>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</si>
  <si>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</si>
  <si>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</si>
  <si>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</si>
  <si>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</si>
  <si>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</si>
  <si>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</si>
  <si>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</si>
  <si>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</si>
  <si>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</si>
  <si>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</si>
  <si>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</si>
  <si>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</si>
  <si>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</si>
  <si>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Supplying of  multifunction Printers-A3 size servers with all accessories complete and networked with SCADA system</t>
  </si>
  <si>
    <t>3.3.6.8</t>
  </si>
  <si>
    <t>Supplying of Industrial Laptop 16" screen loaded with authorised windows operating system,MS Office,and PLC &amp; HMI programming software,SCADA software with all accessories complete</t>
  </si>
  <si>
    <t>3.3.6.9</t>
  </si>
  <si>
    <t>Supplying of LED screens, 55" in array of 2x3 (total 6 monitors) networked with SCADA &amp; CCTV  servers to display the SCADA screens, CCTV feeds, with all accessories complete in real time.</t>
  </si>
  <si>
    <t>3.3.6.10</t>
  </si>
  <si>
    <t>Supplying of SCADA System industrial consoles for housing the complete SCADA system with all accessories complete as per specifications</t>
  </si>
  <si>
    <t>3.3.7</t>
  </si>
  <si>
    <t>Communication Interface Equipment</t>
  </si>
  <si>
    <t>3.3.7.1</t>
  </si>
  <si>
    <t>Interoperability test in co-ordination with  CP-024 &amp; MIS-2 SCADA Contract @ Shimsha Bhavan to achieve complete data integration between sewerage contracts and centralized SCADA centers to meet the requirements as per specifications</t>
  </si>
  <si>
    <t>3.3.7.2</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</si>
  <si>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</si>
  <si>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3.3.8</t>
  </si>
  <si>
    <t>Monitoring Requirements</t>
  </si>
  <si>
    <t>3.3.8.1</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</si>
  <si>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</si>
  <si>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3.3.8.2</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</si>
  <si>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</si>
  <si>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3.3.8.3</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</si>
  <si>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</si>
  <si>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3.3.9</t>
  </si>
  <si>
    <t>3.3.9.1</t>
  </si>
  <si>
    <t>3.3.9.2</t>
  </si>
  <si>
    <t>3.3.9.3</t>
  </si>
  <si>
    <t xml:space="preserve"> Sub Total of 3.3</t>
  </si>
  <si>
    <t>3.4.1</t>
  </si>
  <si>
    <t>3.4.2</t>
  </si>
  <si>
    <t>3.4.3</t>
  </si>
  <si>
    <t xml:space="preserve"> Sub Total of 3.4</t>
  </si>
  <si>
    <t xml:space="preserve"> Note:All quantities in lumpsum</t>
  </si>
  <si>
    <t>Price</t>
  </si>
  <si>
    <t>Schedule 3B: Plant and Equipment, Supplied from Within Employer’s Country for STPs</t>
  </si>
  <si>
    <t>GST (INR)</t>
  </si>
  <si>
    <t>Local Transport (INR)</t>
  </si>
  <si>
    <t>Total Price (INR)</t>
  </si>
  <si>
    <t>(4)</t>
  </si>
  <si>
    <t>(6)</t>
  </si>
  <si>
    <t>(7) =(4) +(5) + (6)</t>
  </si>
  <si>
    <t>Wet well with superstructure &amp;  Pumping system Submersible pumps with suitable valves and piping arrangements and Hardware and all allied works complete</t>
  </si>
  <si>
    <t>Miscellaneous works such as flushing arrangements,dewatering and ventilation system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</si>
  <si>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</si>
  <si>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</si>
  <si>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</si>
  <si>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Aeartion Basin with Aeration arrangement with piping, Sluice gates and weir gates,Stop logs, flushing arrangement,  inculding Hardware  all allied works complete</t>
  </si>
  <si>
    <t>Anoxic  zone Inlet arrangement Inlet arrangement including pipework,Subersible mixer arrangement,and Handling Equipment, flushing arrangement, Hardware with piping and all allied works complete</t>
  </si>
  <si>
    <t>Deareation zone  Inlet arrangement Inlet arrangement including pipework,Subersible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</si>
  <si>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</si>
  <si>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</si>
  <si>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</si>
  <si>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</si>
  <si>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</si>
  <si>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 xml:space="preserve">Inlet &amp; Outlet piping,Disc Filter Influent &amp; Effluent chamber sluice gates,Weir gates, Stoplogs,Disc Filter units, Backwash water system and collection arrangement etc. </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</si>
  <si>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</si>
  <si>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</si>
  <si>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</si>
  <si>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</si>
  <si>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</si>
  <si>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</si>
  <si>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</si>
  <si>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</si>
  <si>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3.1.1.31</t>
  </si>
  <si>
    <t>3.2.1.8</t>
  </si>
  <si>
    <t xml:space="preserve">Diesel Generator Set complete  with AMF Control Panel </t>
  </si>
  <si>
    <t>11kV / 0.433kV Transformers</t>
  </si>
  <si>
    <t>L.T cables</t>
  </si>
  <si>
    <t>L.T Cable termination with glands and lugs</t>
  </si>
  <si>
    <t>Earthing Conductors for outdoor equipments  and Junction Boxes</t>
  </si>
  <si>
    <t xml:space="preserve">Schedule 4: Requirement of Office of the Engineer </t>
  </si>
  <si>
    <t>Unit Rate (INR)</t>
  </si>
  <si>
    <t>4.1.1</t>
  </si>
  <si>
    <t>Conference table 10'-0" x 5'-0" with 6 chairs - 1 set complete</t>
  </si>
  <si>
    <t>No</t>
  </si>
  <si>
    <t>4.1.2</t>
  </si>
  <si>
    <t>5' x 3' table with both side drawers (1 on each side) - 1 set complete</t>
  </si>
  <si>
    <t>4.1.3</t>
  </si>
  <si>
    <t>4' x 2 ½'  table with both side drawers (3 on each side) - 1 set complete</t>
  </si>
  <si>
    <t>4.1.4</t>
  </si>
  <si>
    <t>Executive Chairs (approved make) excluding chairs for Computer and Conference -1 set complete</t>
  </si>
  <si>
    <t>4.1.5</t>
  </si>
  <si>
    <t>Steel cupboards (Storewel type or similar approved)  - 2 sets</t>
  </si>
  <si>
    <t>4.1.6</t>
  </si>
  <si>
    <t>Oscillating or wall mounted fan 400 mm dia - 3 Nos.</t>
  </si>
  <si>
    <t>4.1.7</t>
  </si>
  <si>
    <t xml:space="preserve">Computer Table and Chair - 1 set </t>
  </si>
  <si>
    <t>4.1.8</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</si>
  <si>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</si>
  <si>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SET</t>
  </si>
  <si>
    <t>4.1.9</t>
  </si>
  <si>
    <t>Telephone line with STD Facility and high speed broadband internet- 1 set complete</t>
  </si>
  <si>
    <t>4.1.10</t>
  </si>
  <si>
    <t>Fire Extinguisher – CO2 type (3 Kg) with other accessories- 4 sets complete</t>
  </si>
  <si>
    <t>4.1.11</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</si>
  <si>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</si>
  <si>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JOB</t>
  </si>
  <si>
    <t xml:space="preserve">Schedule 5: Laboratory Equipments </t>
  </si>
  <si>
    <t>Decription</t>
  </si>
  <si>
    <t>Laboratory Equipments under the contract shall include:</t>
  </si>
  <si>
    <t>5.1.1</t>
  </si>
  <si>
    <t>Comparator test set for residual chlorine or chloroscope</t>
  </si>
  <si>
    <t>1</t>
  </si>
  <si>
    <t>5.1.2</t>
  </si>
  <si>
    <t>Multi Parameter (pH and Conductivity Meter)</t>
  </si>
  <si>
    <t>5.1.3</t>
  </si>
  <si>
    <t>Mains operated pH meter completed with one calomel electrode and glass electrode</t>
  </si>
  <si>
    <t>5.1.4</t>
  </si>
  <si>
    <t>Turbidimeter - Bench Model (Nephelometric Type)</t>
  </si>
  <si>
    <t>5.1.5</t>
  </si>
  <si>
    <t>Turbidimeter - Hand held (Portable)</t>
  </si>
  <si>
    <t>5.1.6</t>
  </si>
  <si>
    <t>Spectrophotometer</t>
  </si>
  <si>
    <t>5.1.7</t>
  </si>
  <si>
    <t>Water bath with 6 to 8 concentric holes and discs, electrically heated</t>
  </si>
  <si>
    <t>5.1.8</t>
  </si>
  <si>
    <t>Soxhlet extraction unit</t>
  </si>
  <si>
    <t>5.1.9</t>
  </si>
  <si>
    <t>Kjeldahl digestion unit</t>
  </si>
  <si>
    <t>5.1.10</t>
  </si>
  <si>
    <t>Hot plates</t>
  </si>
  <si>
    <t>10</t>
  </si>
  <si>
    <t>5.1.11</t>
  </si>
  <si>
    <t>Distilled water plant</t>
  </si>
  <si>
    <t>5.1.12</t>
  </si>
  <si>
    <t>Demineraliser</t>
  </si>
  <si>
    <t>5.1.13</t>
  </si>
  <si>
    <t>Refrigerator (320 litres capacity) double door</t>
  </si>
  <si>
    <t>5.1.14</t>
  </si>
  <si>
    <t>B.O.D. incubator</t>
  </si>
  <si>
    <t>5.1.15</t>
  </si>
  <si>
    <t>5.1.16</t>
  </si>
  <si>
    <t>Electric oven</t>
  </si>
  <si>
    <t>5.1.17</t>
  </si>
  <si>
    <t>Magnetic stirrer</t>
  </si>
  <si>
    <t>5.1.18</t>
  </si>
  <si>
    <t>Monopan balance with digital display</t>
  </si>
  <si>
    <t>5.1.19</t>
  </si>
  <si>
    <t>Jar-Test apparatus with RPM controller and simulatanous addition of Chemicals in all jars</t>
  </si>
  <si>
    <t>5.1.20</t>
  </si>
  <si>
    <t>Centrifuge</t>
  </si>
  <si>
    <t>5.1.21</t>
  </si>
  <si>
    <t xml:space="preserve">Gas cylinder if gas supply is not available </t>
  </si>
  <si>
    <t>5.1.22</t>
  </si>
  <si>
    <t xml:space="preserve"> Fume cupboard/hood</t>
  </si>
  <si>
    <t>2</t>
  </si>
  <si>
    <t>5.1.23</t>
  </si>
  <si>
    <t>Field Test kit for cations and anions</t>
  </si>
  <si>
    <t>5.1.24</t>
  </si>
  <si>
    <t>Depth sampler</t>
  </si>
  <si>
    <t>5.1.25</t>
  </si>
  <si>
    <t>Online Total organic carbon analytical analyser with online feedback to LIMS and SCADA system</t>
  </si>
  <si>
    <t>5.1.26</t>
  </si>
  <si>
    <t>Sieve shaker with standard sieves and Two pan balance, weighing up to 200gm samples</t>
  </si>
  <si>
    <t>5.1.27</t>
  </si>
  <si>
    <t>Weighing Balance (Max. 10 kg)</t>
  </si>
  <si>
    <t>5.1.28</t>
  </si>
  <si>
    <t>Durham tubes and Imhoff cones (1 lot)</t>
  </si>
  <si>
    <t>5.1.29</t>
  </si>
  <si>
    <t>D.O meter</t>
  </si>
  <si>
    <t>5.1.30</t>
  </si>
  <si>
    <t>LIMS Software &amp; PC based system as per specifications</t>
  </si>
  <si>
    <t>5.1.31</t>
  </si>
  <si>
    <t>Specified Gravity meter</t>
  </si>
  <si>
    <t>5.1.32</t>
  </si>
  <si>
    <t>Consumables -disposable &amp; Re usable type</t>
  </si>
  <si>
    <t>Lot</t>
  </si>
  <si>
    <t>Equipment Needed For Bacteriological Examination</t>
  </si>
  <si>
    <t>5.2.1</t>
  </si>
  <si>
    <t>Hot Air Oven</t>
  </si>
  <si>
    <t>5.2.2</t>
  </si>
  <si>
    <t>Autoclave</t>
  </si>
  <si>
    <t>5.2.3</t>
  </si>
  <si>
    <t xml:space="preserve">Incubator 37°C or 44°C (Water/Air-Jacketed) </t>
  </si>
  <si>
    <t>5.2.4</t>
  </si>
  <si>
    <t>Binocular microscope</t>
  </si>
  <si>
    <t>5.2.5</t>
  </si>
  <si>
    <t>Digital pH Meter</t>
  </si>
  <si>
    <t>5.2.6</t>
  </si>
  <si>
    <t>Pipette Box (Stainless Steel)</t>
  </si>
  <si>
    <t>5.2.7</t>
  </si>
  <si>
    <t>Wooden Racks/Aluminum Racks</t>
  </si>
  <si>
    <t>5</t>
  </si>
  <si>
    <t>5.2.8</t>
  </si>
  <si>
    <t>Wire Baskets</t>
  </si>
  <si>
    <t>5.2.9</t>
  </si>
  <si>
    <t>Cotton/ Aluminum Foils</t>
  </si>
  <si>
    <t>5.2.10</t>
  </si>
  <si>
    <t>Burners (Bunsen) With Pilot Lamp</t>
  </si>
  <si>
    <t>3</t>
  </si>
  <si>
    <t>5.2.11</t>
  </si>
  <si>
    <t>Suction Flask (1 Litre Cap)</t>
  </si>
  <si>
    <t>5.2.12</t>
  </si>
  <si>
    <t>Suction Pump</t>
  </si>
  <si>
    <t>5.2.13</t>
  </si>
  <si>
    <t xml:space="preserve">Sampling Bottles </t>
  </si>
  <si>
    <t>5.2.14</t>
  </si>
  <si>
    <t>Measuring Cylinders (1000 Ml, 500 Ml, 200 Ml, 100 Ml, 50 Ml, 25 Ml)</t>
  </si>
  <si>
    <t>5.2.15</t>
  </si>
  <si>
    <t>Vacume pump</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</si>
  <si>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</si>
  <si>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</si>
  <si>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</si>
  <si>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</si>
  <si>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</si>
  <si>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</si>
  <si>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</si>
  <si>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</si>
  <si>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</si>
  <si>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</si>
  <si>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</si>
  <si>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</si>
  <si>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</si>
  <si>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</si>
  <si>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</si>
  <si>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</si>
  <si>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5.3.8</t>
  </si>
  <si>
    <t>5.3.9</t>
  </si>
  <si>
    <t>5.3.10</t>
  </si>
  <si>
    <t>5.3.11</t>
  </si>
  <si>
    <t xml:space="preserve">The above mentioned items is listed for one STP </t>
  </si>
  <si>
    <t xml:space="preserve">Schedule 6: Operation and Maintenance </t>
  </si>
  <si>
    <t>Unit rate (INR)</t>
  </si>
  <si>
    <t>First Year of O&amp;M</t>
  </si>
  <si>
    <t>6.1.1</t>
  </si>
  <si>
    <t>Manpower +</t>
  </si>
  <si>
    <t>Per year</t>
  </si>
  <si>
    <t>6.1.2</t>
  </si>
  <si>
    <t xml:space="preserve">Chemical Usage </t>
  </si>
  <si>
    <t>6.1.2.1</t>
  </si>
  <si>
    <t>Chlorine ++    
Total quantity ----------- Tonne per year. ( Bidder to mention the quantity )</t>
  </si>
  <si>
    <t>6.1.2.2</t>
  </si>
  <si>
    <t>Poly Electrolyte++    
Total quantity ----------- Tonne per year. ( Bidder to mention the quantity )</t>
  </si>
  <si>
    <t>6.1.2.3</t>
  </si>
  <si>
    <t>Alum++    
Total quantity ----------- Tonne per year. ( Bidder to mention  the quantity )</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</si>
  <si>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</si>
  <si>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</si>
  <si>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</si>
  <si>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</si>
  <si>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</si>
  <si>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</si>
  <si>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</si>
  <si>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</si>
  <si>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</si>
  <si>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</si>
  <si>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</si>
  <si>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</si>
  <si>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The Bidder shall list here details of any additional items required for O &amp; M</t>
  </si>
  <si>
    <t>6.1.6.1</t>
  </si>
  <si>
    <t>6.1.6.2</t>
  </si>
  <si>
    <t>6.1.6.3</t>
  </si>
  <si>
    <t>Sub Total of 6.1 for First Year O &amp; M</t>
  </si>
  <si>
    <t>Total for Seven Years O &amp; M (Based on First Year O &amp; M) =    First Year O &amp; M x 7 Years</t>
  </si>
  <si>
    <t>Per Year</t>
  </si>
  <si>
    <t>Training of BWSSB personnel and all other inspection, Testing, Repair, and Handing over activities required during sixth year of O &amp; M or as directed</t>
  </si>
  <si>
    <t>Notes:</t>
  </si>
  <si>
    <t xml:space="preserve"> + The bidder shall quote the cost for manpower which includes man month rate including accommodation, transportation allowance, etc. complete</t>
  </si>
  <si>
    <t>** Payment for Electrical Usage will be made directly to KPTCL by Employer.</t>
  </si>
  <si>
    <t>5=(1)+(4)</t>
  </si>
  <si>
    <t xml:space="preserve">Inlet manhole &amp; chamber, Coarse Screen channels, Effluent chamber, Overflow chamber, Wetwell with superstructure, Valve &amp; Flowmeter chambers, Thrust block and Anchor blocks  etc. </t>
  </si>
  <si>
    <t>Guard Room (Security Room)</t>
  </si>
  <si>
    <t>Approach Road to STP, TSPS</t>
  </si>
  <si>
    <t>Compound Wall with gates, Chain link fencing</t>
  </si>
  <si>
    <t>Gabion wall, Site retaining structure and pile foundation , electric cable trenches inside STP site.</t>
  </si>
  <si>
    <t>1.2.30</t>
  </si>
  <si>
    <t>1.2.31</t>
  </si>
  <si>
    <t>Note:</t>
  </si>
  <si>
    <t>Tests on Completion of Design-Build as defined in Volume 2 of Bidding Document</t>
  </si>
  <si>
    <t>Other Documentation</t>
  </si>
  <si>
    <t xml:space="preserve">Inlet manhole &amp; chamber, Screen channels, Effluent chamber, Overflow chamber, Wetwell with superstructure, Pump House, Valve &amp; Flowmeter chambers, Thrust block and Anchor blocks, Epoxy painting etc. </t>
  </si>
  <si>
    <t>Compound Wall with gates</t>
  </si>
  <si>
    <t xml:space="preserve">Gabion wall, Site retaining structure and pile foundation </t>
  </si>
  <si>
    <t>2.1.31</t>
  </si>
  <si>
    <t>2.1.32</t>
  </si>
  <si>
    <t>2.1.33</t>
  </si>
  <si>
    <t>Mechanical, Electrical Works and Instrumentation &amp; Control Works</t>
  </si>
  <si>
    <t>Complete Installation, testing and commissioning  of  Mechanical system as per the Bid specifications</t>
  </si>
  <si>
    <t>Electrical Systems for TSPS &amp; STP</t>
  </si>
  <si>
    <t>Complete Installation, testing and commissioning  of  Electrical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</si>
  <si>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</si>
  <si>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3.1.1.32</t>
  </si>
  <si>
    <t>( 3)</t>
  </si>
  <si>
    <t>(7)=(4) X(5) + (6)</t>
  </si>
  <si>
    <t>The following equipment, furniture and furnishings for each Proposed STP under the contract shall include:</t>
  </si>
  <si>
    <t>Office furniture shall be of Godrej or Featherlite</t>
  </si>
  <si>
    <t>(5) = (2) X (3)+ (4)</t>
  </si>
  <si>
    <t xml:space="preserve"> (3 )</t>
  </si>
  <si>
    <t>(4 )</t>
  </si>
  <si>
    <t xml:space="preserve">( 5) </t>
  </si>
  <si>
    <t>( 6 )</t>
  </si>
  <si>
    <t>(7 )=(4 ) X ( 5 )+ (6)</t>
  </si>
  <si>
    <t>Local Currency  (INR)</t>
  </si>
  <si>
    <t xml:space="preserve">Schedule 7 STP : Grand Summary of HEMMIGEPURA STP
</t>
  </si>
  <si>
    <t>GRAND TOTAL FOR HEMMIGEPURA STP to be carry forwarded to Schedule No STP2 OF Grand Summary for CP 27</t>
  </si>
  <si>
    <t>Name of STP : HEMMIGEPURA</t>
  </si>
  <si>
    <t>Total Schedule 1 (Sub 1.1+1.2+1.3+1.4+1.5+1.6+1.7+1.8+1.9+1.10) (Total Carried to Schedule 7, Grand Summary of HEMMIGEPURA STP</t>
  </si>
  <si>
    <t>Ex.Works</t>
  </si>
  <si>
    <t xml:space="preserve"> Mechanical  Design, Drawings, and Documentation as defined in Volume 2 of Bidding Document</t>
  </si>
  <si>
    <t xml:space="preserve"> Electrical Design, Drawings and Documents as defined in Volume 2 of Bidding Documents</t>
  </si>
  <si>
    <t>Bidder shall list here details of additional items required</t>
  </si>
  <si>
    <t>Total of Schedule 2 (Sub Total 2.1+Sub Total 2.2+Sub Total 2.3+Sub Total 2.4+Sub Total 2.5+Sub Total 2.6) Carried to Schedule 7 - Grand Summary of HEMMIGEPURA STP</t>
  </si>
  <si>
    <t>Total of Schedule 3A (Sub Total 3.1+Sub Total 3.2+Sub Total 3.3+Sub Total 3.4) Carried to Schedule 7 - Grand Summary of HEMMIGEPURA STP</t>
  </si>
  <si>
    <t>Price(INR)</t>
  </si>
  <si>
    <t>Ex. Works ( INR)</t>
  </si>
  <si>
    <t>(5</t>
  </si>
  <si>
    <t>Piping</t>
  </si>
  <si>
    <t>Total to be Carried to Schedule 7,  Grand Summary of HEMMIGEPURA STP</t>
  </si>
  <si>
    <t>HEMMIGEPURA STP</t>
  </si>
  <si>
    <t>BTNO</t>
  </si>
  <si>
    <t>To be Carried to Schedule 7 - Grand Summary of HEMMIGEPURA STP</t>
  </si>
  <si>
    <t>Tonne Per year for  13 mld</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</si>
  <si>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</si>
  <si>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Total of Schedule 6 (Sub Total 6.3+Sub Total 6.4) Carried to Schedule 7 - Grand Summary of HEMMIGEPURA STP</t>
  </si>
  <si>
    <t xml:space="preserve"> + + The payment for the chemicals will be made to the Contractor as per actual consumption during the O&amp;M period and as contract provision</t>
  </si>
  <si>
    <t>Price  quoted for the first year of O&amp;M  shall  be considered for payment for subsequesnt years O &amp; M as per price adjustment clause stated in Volume 1 of the bid upto 7 years of O&amp;M period</t>
  </si>
  <si>
    <t>3.2.1.6</t>
  </si>
  <si>
    <t>3.2.1.7</t>
  </si>
  <si>
    <t>3.2.3.9</t>
  </si>
</sst>
</file>

<file path=xl/styles.xml><?xml version="1.0" encoding="utf-8"?>
<styleSheet xmlns="http://schemas.openxmlformats.org/spreadsheetml/2006/main">
  <numFmts count="4">
    <numFmt numFmtId="43" formatCode="_(* #,##0.00_);_(* \(#,##0.00\);_(* &quot;-&quot;??_);_(@_)"/>
    <numFmt numFmtId="164" formatCode="&quot;Rs&quot;#,##0_);\(&quot;Rs&quot;#,##0\)"/>
    <numFmt numFmtId="165" formatCode="_-* #,##0.00_-;\-* #,##0.00_-;_-* &quot;-&quot;??_-;_-@_-"/>
    <numFmt numFmtId="166" formatCode="0_);\(0\)"/>
  </numFmts>
  <fonts count="13">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0"/>
      <name val="Arial"/>
      <family val="2"/>
    </font>
    <font>
      <sz val="12"/>
      <name val="Arial"/>
      <family val="2"/>
    </font>
    <font>
      <sz val="11"/>
      <name val="Times New Roman"/>
      <family val="1"/>
    </font>
    <font>
      <b/>
      <sz val="11"/>
      <name val="Times New Roman"/>
      <family val="1"/>
    </font>
    <font>
      <sz val="11"/>
      <color rgb="FFFF0000"/>
      <name val="Arial"/>
      <family val="2"/>
    </font>
    <font>
      <sz val="11"/>
      <color rgb="FF9C0006"/>
      <name val="Calibri"/>
      <family val="2"/>
      <scheme val="minor"/>
    </font>
  </fonts>
  <fills count="11">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rgb="FFFFC7CE"/>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96">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xf numFmtId="0" fontId="12" fillId="10" borderId="0" applyNumberFormat="0" applyBorder="0" applyAlignment="0" applyProtection="0"/>
  </cellStyleXfs>
  <cellXfs count="368">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0" fontId="6" fillId="5" borderId="1"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1" fillId="6" borderId="1" xfId="0" applyFont="1" applyFill="1" applyBorder="1" applyAlignment="1" applyProtection="1">
      <alignment horizontal="center" vertical="center"/>
    </xf>
    <xf numFmtId="0" fontId="5" fillId="6" borderId="1" xfId="0" applyFont="1" applyFill="1" applyBorder="1" applyAlignment="1" applyProtection="1">
      <alignment horizontal="justify" vertical="center"/>
    </xf>
    <xf numFmtId="0" fontId="6" fillId="6" borderId="0" xfId="0" applyFont="1" applyFill="1" applyBorder="1" applyAlignment="1" applyProtection="1">
      <alignment horizontal="center" vertical="center" wrapText="1"/>
    </xf>
    <xf numFmtId="0" fontId="5" fillId="5" borderId="1" xfId="0" applyFont="1" applyFill="1" applyBorder="1" applyAlignment="1" applyProtection="1">
      <alignment vertical="center"/>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5" fillId="5" borderId="1" xfId="0" applyFont="1" applyFill="1" applyBorder="1" applyAlignment="1" applyProtection="1">
      <alignment vertical="center" shrinkToFit="1"/>
    </xf>
    <xf numFmtId="0" fontId="6" fillId="0" borderId="0" xfId="0" applyFont="1" applyFill="1" applyBorder="1" applyAlignment="1" applyProtection="1">
      <alignment horizontal="center" vertical="center" shrinkToFit="1"/>
    </xf>
    <xf numFmtId="0" fontId="5" fillId="0"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wrapText="1"/>
    </xf>
    <xf numFmtId="43" fontId="5" fillId="6" borderId="1" xfId="293" applyFont="1" applyFill="1" applyBorder="1" applyAlignment="1" applyProtection="1">
      <alignment horizontal="justify" vertical="center" wrapText="1"/>
    </xf>
    <xf numFmtId="43" fontId="5" fillId="5" borderId="1" xfId="293" applyFont="1" applyFill="1" applyBorder="1" applyAlignment="1" applyProtection="1">
      <alignment vertical="center"/>
    </xf>
    <xf numFmtId="0" fontId="6" fillId="5" borderId="1" xfId="0" applyFont="1" applyFill="1" applyBorder="1" applyAlignment="1" applyProtection="1">
      <alignment horizontal="justify" vertical="center"/>
    </xf>
    <xf numFmtId="43" fontId="6" fillId="5" borderId="1" xfId="293" applyFont="1" applyFill="1" applyBorder="1" applyAlignment="1" applyProtection="1">
      <alignment horizontal="center" vertical="center"/>
    </xf>
    <xf numFmtId="0" fontId="6" fillId="7" borderId="0" xfId="0" applyFont="1" applyFill="1" applyBorder="1" applyAlignment="1" applyProtection="1">
      <alignment horizontal="center" vertical="center" wrapText="1"/>
    </xf>
    <xf numFmtId="43" fontId="5" fillId="5" borderId="1" xfId="293" applyFont="1" applyFill="1" applyBorder="1" applyAlignment="1" applyProtection="1">
      <alignment horizontal="justify" vertical="center"/>
    </xf>
    <xf numFmtId="0" fontId="6" fillId="8" borderId="0"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shrinkToFit="1"/>
    </xf>
    <xf numFmtId="0" fontId="6" fillId="5" borderId="1" xfId="0" applyFont="1" applyFill="1" applyBorder="1" applyAlignment="1" applyProtection="1">
      <alignment vertical="top"/>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wrapText="1"/>
      <protection locked="0"/>
    </xf>
    <xf numFmtId="0" fontId="6" fillId="0" borderId="5" xfId="0" applyFont="1" applyFill="1" applyBorder="1" applyAlignment="1" applyProtection="1">
      <alignment horizontal="center" vertical="center" wrapText="1"/>
    </xf>
    <xf numFmtId="0" fontId="6" fillId="6" borderId="8"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0" fontId="6" fillId="5" borderId="1" xfId="0" applyFont="1" applyFill="1" applyBorder="1" applyAlignment="1">
      <alignment horizontal="justify" vertical="top"/>
    </xf>
    <xf numFmtId="0" fontId="7" fillId="5" borderId="1" xfId="284" applyFont="1" applyFill="1" applyBorder="1" applyAlignment="1" applyProtection="1">
      <alignment horizontal="justify"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6" fillId="0" borderId="9" xfId="0" applyFont="1" applyFill="1" applyBorder="1" applyAlignment="1" applyProtection="1">
      <alignment horizontal="center" vertical="center" wrapText="1"/>
    </xf>
    <xf numFmtId="0" fontId="5" fillId="5" borderId="0" xfId="0" applyFont="1" applyFill="1" applyBorder="1" applyAlignment="1" applyProtection="1">
      <alignment horizontal="left" vertical="center" wrapText="1"/>
    </xf>
    <xf numFmtId="0" fontId="6" fillId="5" borderId="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top"/>
      <protection locked="0"/>
    </xf>
    <xf numFmtId="0" fontId="1" fillId="0" borderId="0" xfId="0" applyFont="1" applyFill="1" applyProtection="1"/>
    <xf numFmtId="0" fontId="7" fillId="0" borderId="0" xfId="0" applyFont="1" applyFill="1" applyProtection="1"/>
    <xf numFmtId="0" fontId="6" fillId="6" borderId="10" xfId="0"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top" wrapText="1"/>
    </xf>
    <xf numFmtId="4" fontId="5" fillId="5" borderId="1" xfId="0" applyNumberFormat="1" applyFont="1" applyFill="1" applyBorder="1" applyAlignment="1" applyProtection="1">
      <alignment horizontal="left" vertical="center" wrapText="1"/>
    </xf>
    <xf numFmtId="4" fontId="6" fillId="5" borderId="1" xfId="0" applyNumberFormat="1" applyFont="1" applyFill="1" applyBorder="1" applyAlignment="1" applyProtection="1">
      <alignment horizontal="left" vertical="center" wrapText="1"/>
    </xf>
    <xf numFmtId="0" fontId="6" fillId="5" borderId="1" xfId="0" applyFont="1" applyFill="1" applyBorder="1" applyAlignment="1">
      <alignment wrapText="1"/>
    </xf>
    <xf numFmtId="0" fontId="6" fillId="5" borderId="1" xfId="0" applyFont="1" applyFill="1" applyBorder="1" applyAlignment="1">
      <alignment vertical="top" wrapText="1"/>
    </xf>
    <xf numFmtId="0" fontId="6" fillId="5" borderId="1" xfId="0" applyFont="1" applyFill="1" applyBorder="1" applyAlignment="1">
      <alignment vertical="center" wrapText="1"/>
    </xf>
    <xf numFmtId="0" fontId="6" fillId="5" borderId="1" xfId="0" applyFont="1" applyFill="1" applyBorder="1" applyAlignment="1">
      <alignment horizontal="justify" vertical="top" wrapText="1"/>
    </xf>
    <xf numFmtId="0" fontId="5"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protection locked="0"/>
    </xf>
    <xf numFmtId="0" fontId="5" fillId="0" borderId="0"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0" fontId="1" fillId="0" borderId="1" xfId="0" applyFont="1" applyFill="1" applyBorder="1" applyProtection="1"/>
    <xf numFmtId="4" fontId="5" fillId="0" borderId="1" xfId="0" applyNumberFormat="1"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protection locked="0"/>
    </xf>
    <xf numFmtId="0" fontId="6" fillId="6" borderId="1" xfId="0" applyFont="1" applyFill="1" applyBorder="1" applyAlignment="1" applyProtection="1">
      <alignment horizontal="center" vertical="center"/>
    </xf>
    <xf numFmtId="0" fontId="5" fillId="5" borderId="1" xfId="0" applyFont="1" applyFill="1" applyBorder="1" applyAlignment="1">
      <alignment horizontal="left" vertical="center" wrapText="1"/>
    </xf>
    <xf numFmtId="0" fontId="8" fillId="5" borderId="1" xfId="0" applyFont="1" applyFill="1" applyBorder="1" applyAlignment="1">
      <alignment vertical="center" wrapText="1"/>
    </xf>
    <xf numFmtId="0" fontId="5" fillId="5" borderId="1" xfId="0" applyFont="1" applyFill="1" applyBorder="1" applyAlignment="1">
      <alignment vertical="top" wrapText="1"/>
    </xf>
    <xf numFmtId="0" fontId="5" fillId="5" borderId="1" xfId="0" applyFont="1" applyFill="1" applyBorder="1" applyAlignment="1" applyProtection="1">
      <alignment horizontal="left" vertical="top"/>
    </xf>
    <xf numFmtId="0" fontId="9" fillId="5" borderId="1" xfId="0" applyFont="1" applyFill="1" applyBorder="1" applyAlignment="1" applyProtection="1">
      <alignment horizontal="justify" vertical="top" wrapText="1"/>
    </xf>
    <xf numFmtId="3" fontId="6" fillId="5" borderId="1" xfId="0" applyNumberFormat="1" applyFont="1" applyFill="1" applyBorder="1" applyAlignment="1" applyProtection="1">
      <alignment horizontal="center" vertical="center" wrapText="1"/>
    </xf>
    <xf numFmtId="0" fontId="1" fillId="0" borderId="0" xfId="0" applyFont="1" applyFill="1"/>
    <xf numFmtId="49" fontId="6"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protection locked="0"/>
    </xf>
    <xf numFmtId="49" fontId="5" fillId="6"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10" fillId="0" borderId="1" xfId="0" applyFont="1" applyFill="1" applyBorder="1" applyAlignment="1" applyProtection="1">
      <alignment horizontal="justify" vertical="center" wrapText="1"/>
      <protection locked="0"/>
    </xf>
    <xf numFmtId="0" fontId="6" fillId="5" borderId="5" xfId="0" applyFont="1" applyFill="1" applyBorder="1" applyAlignment="1" applyProtection="1">
      <alignment horizontal="center" vertical="center" wrapText="1"/>
    </xf>
    <xf numFmtId="0" fontId="5" fillId="5" borderId="0" xfId="0" applyFont="1" applyFill="1" applyBorder="1" applyAlignment="1" applyProtection="1">
      <alignment horizontal="center" vertical="center" wrapText="1"/>
    </xf>
    <xf numFmtId="0" fontId="5" fillId="5" borderId="0" xfId="0" applyFont="1" applyFill="1" applyBorder="1" applyAlignment="1" applyProtection="1">
      <alignment horizontal="justify" vertical="center" wrapText="1"/>
    </xf>
    <xf numFmtId="0" fontId="6" fillId="0" borderId="0" xfId="0" applyFont="1" applyFill="1" applyAlignment="1" applyProtection="1">
      <alignment horizontal="center" vertical="center" wrapText="1"/>
      <protection locked="0"/>
    </xf>
    <xf numFmtId="0" fontId="4" fillId="0" borderId="1" xfId="0" applyFont="1" applyFill="1" applyBorder="1" applyAlignment="1" applyProtection="1">
      <alignment vertical="center"/>
    </xf>
    <xf numFmtId="43" fontId="5" fillId="0" borderId="1" xfId="293" applyFont="1" applyFill="1" applyBorder="1" applyAlignment="1" applyProtection="1">
      <alignment horizontal="center" vertical="center" wrapText="1"/>
    </xf>
    <xf numFmtId="43" fontId="5"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xf>
    <xf numFmtId="0" fontId="5" fillId="5" borderId="1" xfId="0" applyFont="1" applyFill="1" applyBorder="1" applyAlignment="1" applyProtection="1">
      <alignment horizontal="left" vertical="center"/>
    </xf>
    <xf numFmtId="2" fontId="5" fillId="0" borderId="1" xfId="293" applyNumberFormat="1" applyFont="1" applyFill="1" applyBorder="1" applyAlignment="1" applyProtection="1">
      <alignment horizontal="center" vertical="center" wrapText="1"/>
    </xf>
    <xf numFmtId="2" fontId="5"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xf>
    <xf numFmtId="166" fontId="5"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3" xfId="0" applyFont="1" applyFill="1" applyBorder="1" applyAlignment="1" applyProtection="1">
      <alignment vertical="center"/>
    </xf>
    <xf numFmtId="0" fontId="6" fillId="5" borderId="12" xfId="0" applyFont="1" applyFill="1" applyBorder="1" applyAlignment="1" applyProtection="1">
      <alignment horizontal="justify" vertical="center" wrapText="1"/>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wrapText="1"/>
      <protection locked="0"/>
    </xf>
    <xf numFmtId="0" fontId="5" fillId="6" borderId="6" xfId="0" applyFont="1" applyFill="1" applyBorder="1" applyAlignment="1" applyProtection="1">
      <alignment horizontal="center" vertical="center" wrapText="1"/>
    </xf>
    <xf numFmtId="0" fontId="1" fillId="6" borderId="13" xfId="0" applyFont="1" applyFill="1" applyBorder="1" applyAlignment="1" applyProtection="1">
      <alignment horizontal="center" vertical="center" wrapText="1"/>
    </xf>
    <xf numFmtId="4" fontId="5" fillId="6" borderId="7"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center" vertical="center"/>
    </xf>
    <xf numFmtId="4" fontId="5" fillId="5" borderId="7" xfId="0" applyNumberFormat="1" applyFont="1" applyFill="1" applyBorder="1" applyAlignment="1" applyProtection="1">
      <alignment horizontal="left" vertical="center" wrapText="1"/>
    </xf>
    <xf numFmtId="4" fontId="5" fillId="5" borderId="7" xfId="0" applyNumberFormat="1" applyFont="1" applyFill="1" applyBorder="1" applyAlignment="1" applyProtection="1">
      <alignment horizontal="center" vertical="center" wrapText="1"/>
    </xf>
    <xf numFmtId="4" fontId="5" fillId="5" borderId="3" xfId="0" applyNumberFormat="1" applyFont="1" applyFill="1" applyBorder="1" applyAlignment="1" applyProtection="1">
      <alignment horizontal="left" vertical="center" wrapText="1"/>
    </xf>
    <xf numFmtId="0" fontId="6" fillId="5" borderId="0" xfId="0" applyFont="1" applyFill="1" applyAlignment="1" applyProtection="1">
      <alignment vertical="top" wrapText="1"/>
    </xf>
    <xf numFmtId="0" fontId="5" fillId="6" borderId="3" xfId="0" applyFont="1" applyFill="1" applyBorder="1" applyAlignment="1" applyProtection="1">
      <alignment horizontal="center" vertical="center" wrapText="1"/>
    </xf>
    <xf numFmtId="0" fontId="1" fillId="6" borderId="2"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protection locked="0"/>
    </xf>
    <xf numFmtId="0" fontId="6" fillId="5" borderId="12"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protection locked="0"/>
    </xf>
    <xf numFmtId="4" fontId="5" fillId="5" borderId="17" xfId="0" applyNumberFormat="1" applyFont="1" applyFill="1" applyBorder="1" applyAlignment="1" applyProtection="1">
      <alignment horizontal="center" vertical="center" wrapText="1"/>
    </xf>
    <xf numFmtId="0" fontId="5" fillId="6" borderId="18" xfId="0" applyFont="1" applyFill="1" applyBorder="1" applyAlignment="1" applyProtection="1">
      <alignment horizontal="center" vertical="center" wrapText="1"/>
    </xf>
    <xf numFmtId="0" fontId="1" fillId="6" borderId="19" xfId="0" applyFont="1" applyFill="1" applyBorder="1" applyAlignment="1" applyProtection="1">
      <alignment horizontal="center" vertical="center" wrapText="1"/>
    </xf>
    <xf numFmtId="4" fontId="5" fillId="6" borderId="20" xfId="0" applyNumberFormat="1" applyFont="1" applyFill="1" applyBorder="1" applyAlignment="1" applyProtection="1">
      <alignment horizontal="center" vertical="center" wrapText="1"/>
    </xf>
    <xf numFmtId="0" fontId="5" fillId="5" borderId="7" xfId="0" applyFont="1" applyFill="1" applyBorder="1" applyAlignment="1" applyProtection="1">
      <alignment horizontal="justify" vertical="center" wrapText="1"/>
    </xf>
    <xf numFmtId="0" fontId="5" fillId="6" borderId="21" xfId="0" applyFont="1" applyFill="1" applyBorder="1" applyAlignment="1" applyProtection="1">
      <alignment horizontal="center" vertical="center" wrapText="1"/>
    </xf>
    <xf numFmtId="0" fontId="1" fillId="6" borderId="22" xfId="0" applyFont="1" applyFill="1" applyBorder="1" applyAlignment="1" applyProtection="1">
      <alignment horizontal="center" vertical="center" wrapText="1"/>
    </xf>
    <xf numFmtId="4" fontId="5" fillId="6" borderId="23" xfId="0" applyNumberFormat="1" applyFont="1" applyFill="1" applyBorder="1" applyAlignment="1" applyProtection="1">
      <alignment horizontal="center" vertical="center" wrapText="1"/>
    </xf>
    <xf numFmtId="0" fontId="5" fillId="5" borderId="17" xfId="0" applyFont="1" applyFill="1" applyBorder="1" applyAlignment="1" applyProtection="1">
      <alignment horizontal="center" vertical="center" wrapText="1"/>
    </xf>
    <xf numFmtId="0" fontId="6" fillId="6" borderId="20" xfId="0" applyFont="1" applyFill="1" applyBorder="1" applyAlignment="1" applyProtection="1">
      <alignment horizontal="center" vertical="center"/>
    </xf>
    <xf numFmtId="0" fontId="5" fillId="6" borderId="20" xfId="0" applyFont="1" applyFill="1" applyBorder="1" applyAlignment="1" applyProtection="1">
      <alignment horizontal="center" vertical="center" wrapText="1"/>
    </xf>
    <xf numFmtId="0" fontId="6" fillId="5" borderId="17" xfId="0" applyFont="1" applyFill="1" applyBorder="1" applyAlignment="1" applyProtection="1">
      <alignment horizontal="center" vertical="center"/>
    </xf>
    <xf numFmtId="0" fontId="5" fillId="5" borderId="0" xfId="0" applyFont="1" applyFill="1" applyBorder="1" applyAlignment="1" applyProtection="1">
      <alignment horizontal="left" vertical="top" wrapText="1"/>
    </xf>
    <xf numFmtId="0" fontId="5" fillId="0" borderId="1" xfId="0" quotePrefix="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shrinkToFit="1"/>
    </xf>
    <xf numFmtId="0" fontId="6" fillId="7"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5" fillId="0" borderId="1" xfId="0" applyFont="1" applyFill="1" applyBorder="1" applyAlignment="1" applyProtection="1">
      <alignment horizontal="left" vertical="top"/>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left" vertical="top" wrapText="1"/>
      <protection locked="0"/>
    </xf>
    <xf numFmtId="43" fontId="6" fillId="0" borderId="1" xfId="293" applyFont="1" applyFill="1" applyBorder="1" applyAlignment="1" applyProtection="1">
      <alignment horizontal="center" vertical="center" wrapText="1"/>
    </xf>
    <xf numFmtId="43" fontId="6" fillId="0" borderId="1"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protection locked="0"/>
    </xf>
    <xf numFmtId="43" fontId="6" fillId="0" borderId="0" xfId="293" applyFont="1" applyFill="1" applyBorder="1" applyAlignment="1" applyProtection="1">
      <alignment horizontal="center" vertical="center" wrapText="1"/>
    </xf>
    <xf numFmtId="43" fontId="1" fillId="0" borderId="0" xfId="293" applyFont="1" applyFill="1"/>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protection locked="0"/>
    </xf>
    <xf numFmtId="2" fontId="6" fillId="0" borderId="0" xfId="293" applyNumberFormat="1" applyFont="1" applyFill="1" applyBorder="1" applyAlignment="1" applyProtection="1">
      <alignment horizontal="center" vertical="center" wrapText="1"/>
    </xf>
    <xf numFmtId="2" fontId="1" fillId="0" borderId="0" xfId="293" applyNumberFormat="1" applyFont="1" applyFill="1"/>
    <xf numFmtId="0" fontId="5" fillId="5" borderId="7" xfId="0" applyFont="1" applyFill="1" applyBorder="1" applyAlignment="1" applyProtection="1">
      <alignment horizontal="left" vertical="center" wrapText="1"/>
    </xf>
    <xf numFmtId="0" fontId="10" fillId="0" borderId="12" xfId="0" applyFont="1" applyFill="1" applyBorder="1" applyAlignment="1" applyProtection="1">
      <alignment horizontal="justify" vertical="center" wrapText="1"/>
      <protection locked="0"/>
    </xf>
    <xf numFmtId="0" fontId="6" fillId="5" borderId="17" xfId="0" applyFont="1" applyFill="1" applyBorder="1" applyAlignment="1" applyProtection="1">
      <alignment horizontal="center" vertical="center" wrapText="1"/>
    </xf>
    <xf numFmtId="0" fontId="5" fillId="5" borderId="24" xfId="0" applyFont="1" applyFill="1" applyBorder="1" applyAlignment="1" applyProtection="1">
      <alignment horizontal="center" vertical="center" wrapText="1"/>
    </xf>
    <xf numFmtId="0" fontId="5" fillId="5" borderId="25" xfId="0" applyFont="1" applyFill="1" applyBorder="1" applyAlignment="1" applyProtection="1">
      <alignment horizontal="center" vertical="center" wrapText="1"/>
    </xf>
    <xf numFmtId="0" fontId="6" fillId="5" borderId="25"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5" fillId="9" borderId="17" xfId="293" applyNumberFormat="1" applyFont="1" applyFill="1" applyBorder="1" applyAlignment="1" applyProtection="1">
      <alignment horizontal="right" vertical="center" wrapText="1"/>
    </xf>
    <xf numFmtId="2" fontId="5" fillId="9" borderId="26" xfId="293"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2" fontId="1" fillId="0" borderId="0" xfId="0" applyNumberFormat="1" applyFont="1"/>
    <xf numFmtId="0" fontId="5" fillId="4" borderId="0" xfId="0" applyFont="1" applyFill="1" applyAlignment="1" applyProtection="1">
      <alignment horizontal="lef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7"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43" fontId="4" fillId="0" borderId="1" xfId="293" applyFont="1" applyFill="1" applyBorder="1" applyAlignment="1" applyProtection="1">
      <alignment vertical="center"/>
    </xf>
    <xf numFmtId="43" fontId="5" fillId="0" borderId="1" xfId="293" applyFont="1" applyFill="1" applyBorder="1" applyAlignment="1" applyProtection="1">
      <alignment vertical="center"/>
    </xf>
    <xf numFmtId="43" fontId="5" fillId="0" borderId="1" xfId="293" applyFont="1" applyFill="1" applyBorder="1" applyAlignment="1" applyProtection="1">
      <alignment horizontal="center" vertical="center" wrapText="1"/>
      <protection locked="0"/>
    </xf>
    <xf numFmtId="43" fontId="6" fillId="0" borderId="1" xfId="293" applyFont="1" applyFill="1" applyBorder="1" applyAlignment="1" applyProtection="1">
      <alignment horizontal="right" vertical="center" wrapText="1"/>
      <protection locked="0"/>
    </xf>
    <xf numFmtId="43" fontId="6" fillId="0" borderId="1" xfId="293" applyFont="1" applyFill="1" applyBorder="1" applyAlignment="1" applyProtection="1">
      <alignment horizontal="right" vertical="center" wrapText="1"/>
    </xf>
    <xf numFmtId="43" fontId="5" fillId="0" borderId="1" xfId="293" applyFont="1" applyFill="1" applyBorder="1" applyAlignment="1" applyProtection="1">
      <alignment horizontal="right" vertical="center"/>
      <protection locked="0"/>
    </xf>
    <xf numFmtId="43" fontId="5" fillId="0" borderId="1" xfId="293" applyFont="1" applyFill="1" applyBorder="1" applyAlignment="1" applyProtection="1">
      <alignment horizontal="right" vertical="center" shrinkToFit="1"/>
    </xf>
    <xf numFmtId="0" fontId="5" fillId="6" borderId="1" xfId="0" applyFont="1" applyFill="1" applyBorder="1" applyAlignment="1" applyProtection="1">
      <alignment horizontal="justify" vertical="center" wrapText="1"/>
    </xf>
    <xf numFmtId="43" fontId="5" fillId="0" borderId="1" xfId="293" applyFont="1" applyFill="1" applyBorder="1" applyAlignment="1" applyProtection="1">
      <alignment horizontal="right" vertical="center" wrapText="1"/>
      <protection locked="0"/>
    </xf>
    <xf numFmtId="43" fontId="6" fillId="5" borderId="1" xfId="293" applyFont="1" applyFill="1" applyBorder="1" applyAlignment="1" applyProtection="1">
      <alignment horizontal="center" vertical="center" wrapText="1"/>
    </xf>
    <xf numFmtId="43" fontId="5" fillId="5" borderId="1" xfId="293" applyFont="1" applyFill="1" applyBorder="1" applyAlignment="1" applyProtection="1">
      <alignment vertical="center" wrapText="1"/>
    </xf>
    <xf numFmtId="43" fontId="5" fillId="0" borderId="1" xfId="293" applyFont="1" applyFill="1" applyBorder="1" applyAlignment="1" applyProtection="1">
      <alignment vertical="center"/>
      <protection locked="0"/>
    </xf>
    <xf numFmtId="2" fontId="4" fillId="0" borderId="1" xfId="293" applyNumberFormat="1" applyFont="1" applyFill="1" applyBorder="1" applyAlignment="1" applyProtection="1">
      <alignment vertical="center"/>
    </xf>
    <xf numFmtId="2" fontId="5" fillId="0" borderId="1" xfId="293" applyNumberFormat="1" applyFont="1" applyFill="1" applyBorder="1" applyAlignment="1" applyProtection="1">
      <alignment vertical="center"/>
    </xf>
    <xf numFmtId="2" fontId="5" fillId="0" borderId="1" xfId="293" applyNumberFormat="1" applyFont="1" applyFill="1" applyBorder="1" applyAlignment="1" applyProtection="1">
      <alignment horizontal="center" vertical="center" wrapText="1"/>
      <protection locked="0"/>
    </xf>
    <xf numFmtId="2" fontId="6" fillId="0" borderId="1" xfId="293" applyNumberFormat="1" applyFont="1" applyFill="1" applyBorder="1" applyAlignment="1" applyProtection="1">
      <alignment horizontal="right" vertical="center" wrapText="1"/>
      <protection locked="0"/>
    </xf>
    <xf numFmtId="2" fontId="5" fillId="0" borderId="1" xfId="293" applyNumberFormat="1" applyFont="1" applyFill="1" applyBorder="1" applyAlignment="1" applyProtection="1">
      <alignment horizontal="right" vertical="center"/>
      <protection locked="0"/>
    </xf>
    <xf numFmtId="2" fontId="5"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protection locked="0"/>
    </xf>
    <xf numFmtId="2" fontId="6" fillId="5" borderId="1" xfId="293" applyNumberFormat="1" applyFont="1" applyFill="1" applyBorder="1" applyAlignment="1" applyProtection="1">
      <alignment horizontal="center" vertical="center" wrapText="1"/>
    </xf>
    <xf numFmtId="2" fontId="5" fillId="5" borderId="1" xfId="293" applyNumberFormat="1" applyFont="1" applyFill="1" applyBorder="1" applyAlignment="1" applyProtection="1">
      <alignment vertical="center" wrapText="1"/>
    </xf>
    <xf numFmtId="2" fontId="5" fillId="0" borderId="1" xfId="293" applyNumberFormat="1" applyFont="1" applyFill="1" applyBorder="1" applyAlignment="1" applyProtection="1">
      <alignment vertical="center"/>
      <protection locked="0"/>
    </xf>
    <xf numFmtId="2" fontId="5" fillId="5" borderId="1" xfId="293" applyNumberFormat="1" applyFont="1" applyFill="1" applyBorder="1" applyAlignment="1" applyProtection="1">
      <alignment horizontal="justify" vertical="center" wrapText="1"/>
    </xf>
    <xf numFmtId="2" fontId="4" fillId="0" borderId="1" xfId="0" applyNumberFormat="1" applyFont="1" applyFill="1" applyBorder="1" applyAlignment="1" applyProtection="1">
      <alignment vertical="center"/>
    </xf>
    <xf numFmtId="2" fontId="6"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vertical="center"/>
      <protection locked="0"/>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0" fontId="7" fillId="6" borderId="1" xfId="0" applyFont="1" applyFill="1" applyBorder="1" applyAlignment="1" applyProtection="1">
      <alignment horizontal="left" vertical="center" wrapText="1"/>
    </xf>
    <xf numFmtId="0" fontId="5" fillId="6" borderId="1" xfId="0" applyFont="1" applyFill="1" applyBorder="1" applyAlignment="1" applyProtection="1">
      <alignment horizontal="left" vertical="center"/>
    </xf>
    <xf numFmtId="0" fontId="5" fillId="6" borderId="1" xfId="0" applyFont="1" applyFill="1" applyBorder="1" applyAlignment="1" applyProtection="1">
      <alignment horizontal="left" vertical="center" wrapText="1"/>
    </xf>
    <xf numFmtId="0" fontId="6" fillId="4" borderId="0" xfId="0" applyFont="1" applyFill="1" applyAlignment="1" applyProtection="1">
      <alignment horizontal="left" vertical="center" wrapText="1"/>
    </xf>
    <xf numFmtId="0" fontId="1" fillId="0" borderId="0" xfId="0" applyFont="1" applyAlignment="1">
      <alignment horizontal="left"/>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11" fillId="0" borderId="0" xfId="0" applyFont="1" applyFill="1" applyAlignment="1" applyProtection="1">
      <alignment horizontal="center" vertical="center" wrapText="1"/>
    </xf>
    <xf numFmtId="43" fontId="5" fillId="0" borderId="7" xfId="293" applyFont="1" applyFill="1" applyBorder="1" applyAlignment="1" applyProtection="1">
      <alignment horizontal="right" vertical="center" wrapText="1"/>
    </xf>
    <xf numFmtId="43" fontId="6" fillId="0" borderId="7" xfId="293" applyFont="1" applyFill="1" applyBorder="1" applyAlignment="1" applyProtection="1">
      <alignment horizontal="right" vertical="center" wrapText="1"/>
      <protection locked="0"/>
    </xf>
    <xf numFmtId="43" fontId="5" fillId="0" borderId="23" xfId="293" applyFont="1" applyFill="1" applyBorder="1" applyAlignment="1" applyProtection="1">
      <alignment horizontal="right" vertical="center" wrapText="1"/>
    </xf>
    <xf numFmtId="43" fontId="5" fillId="9" borderId="1" xfId="293" applyFont="1" applyFill="1" applyBorder="1" applyAlignment="1" applyProtection="1">
      <alignment horizontal="right" vertical="center" wrapText="1"/>
    </xf>
    <xf numFmtId="43" fontId="6" fillId="9" borderId="0" xfId="293" applyFont="1" applyFill="1" applyBorder="1" applyAlignment="1" applyProtection="1">
      <alignment horizontal="center" vertical="center" wrapText="1"/>
    </xf>
    <xf numFmtId="2" fontId="6" fillId="9" borderId="0" xfId="0" applyNumberFormat="1" applyFont="1" applyFill="1" applyBorder="1" applyAlignment="1" applyProtection="1">
      <alignment horizontal="center" vertical="center" wrapText="1"/>
    </xf>
    <xf numFmtId="43" fontId="1" fillId="0" borderId="0" xfId="293" applyFont="1" applyFill="1" applyProtection="1"/>
    <xf numFmtId="2" fontId="1" fillId="0" borderId="0" xfId="0" applyNumberFormat="1" applyFont="1" applyFill="1" applyProtection="1"/>
    <xf numFmtId="43" fontId="5" fillId="0" borderId="12" xfId="293" applyFont="1" applyFill="1" applyBorder="1" applyAlignment="1" applyProtection="1">
      <alignment horizontal="right" vertical="center" wrapText="1"/>
    </xf>
    <xf numFmtId="2" fontId="5" fillId="0" borderId="7" xfId="293" applyNumberFormat="1" applyFont="1" applyFill="1" applyBorder="1" applyAlignment="1" applyProtection="1">
      <alignment horizontal="right" vertical="center" wrapText="1"/>
    </xf>
    <xf numFmtId="2" fontId="6" fillId="0" borderId="7" xfId="293" applyNumberFormat="1" applyFont="1" applyFill="1" applyBorder="1" applyAlignment="1" applyProtection="1">
      <alignment horizontal="right" vertical="center" wrapText="1"/>
      <protection locked="0"/>
    </xf>
    <xf numFmtId="2" fontId="5" fillId="0" borderId="17" xfId="293" applyNumberFormat="1" applyFont="1" applyFill="1" applyBorder="1" applyAlignment="1" applyProtection="1">
      <alignment horizontal="right" vertical="center" wrapText="1"/>
    </xf>
    <xf numFmtId="2" fontId="5" fillId="0" borderId="20" xfId="293" applyNumberFormat="1" applyFont="1" applyFill="1" applyBorder="1" applyAlignment="1" applyProtection="1">
      <alignment horizontal="right" vertical="center" wrapText="1"/>
    </xf>
    <xf numFmtId="2" fontId="5" fillId="0" borderId="23" xfId="293" applyNumberFormat="1" applyFont="1" applyFill="1" applyBorder="1" applyAlignment="1" applyProtection="1">
      <alignment horizontal="right" vertical="center" wrapText="1"/>
    </xf>
    <xf numFmtId="2" fontId="5" fillId="9" borderId="1" xfId="293" applyNumberFormat="1" applyFont="1" applyFill="1" applyBorder="1" applyAlignment="1" applyProtection="1">
      <alignment horizontal="right" vertical="center" wrapText="1"/>
    </xf>
    <xf numFmtId="2" fontId="6" fillId="9" borderId="0" xfId="293" applyNumberFormat="1" applyFont="1" applyFill="1" applyBorder="1" applyAlignment="1" applyProtection="1">
      <alignment horizontal="center" vertical="center" wrapText="1"/>
    </xf>
    <xf numFmtId="2" fontId="1" fillId="0" borderId="0" xfId="293" applyNumberFormat="1" applyFont="1" applyFill="1" applyProtection="1"/>
    <xf numFmtId="2" fontId="6" fillId="0" borderId="7" xfId="293" applyNumberFormat="1" applyFont="1" applyFill="1" applyBorder="1" applyAlignment="1" applyProtection="1">
      <alignment horizontal="right" vertical="center" wrapText="1"/>
    </xf>
    <xf numFmtId="0" fontId="5" fillId="0" borderId="0" xfId="0" applyFont="1" applyFill="1" applyAlignment="1" applyProtection="1">
      <alignment horizontal="center" vertical="center"/>
    </xf>
    <xf numFmtId="0" fontId="5" fillId="0" borderId="1" xfId="0" applyFont="1" applyFill="1" applyBorder="1" applyAlignment="1" applyProtection="1">
      <alignment horizontal="center" vertical="center"/>
    </xf>
    <xf numFmtId="0" fontId="5" fillId="0" borderId="6" xfId="0"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7" borderId="0" xfId="0" applyFont="1" applyFill="1" applyAlignment="1" applyProtection="1">
      <alignment horizontal="center" vertical="center"/>
    </xf>
    <xf numFmtId="4" fontId="6" fillId="0" borderId="17"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xf>
    <xf numFmtId="4" fontId="6" fillId="0" borderId="20" xfId="0" applyNumberFormat="1" applyFont="1" applyFill="1" applyBorder="1" applyAlignment="1" applyProtection="1">
      <alignment horizontal="center" vertical="center" wrapText="1"/>
    </xf>
    <xf numFmtId="0" fontId="6" fillId="6" borderId="8" xfId="0" applyFont="1" applyFill="1" applyBorder="1" applyAlignment="1" applyProtection="1">
      <alignment horizontal="center" vertical="center"/>
    </xf>
    <xf numFmtId="4" fontId="6" fillId="0" borderId="7" xfId="0" applyNumberFormat="1" applyFont="1" applyFill="1" applyBorder="1" applyAlignment="1" applyProtection="1">
      <alignment horizontal="center" vertical="center" wrapText="1"/>
      <protection locked="0"/>
    </xf>
    <xf numFmtId="4" fontId="6" fillId="0" borderId="7" xfId="0" applyNumberFormat="1" applyFont="1" applyFill="1" applyBorder="1" applyAlignment="1" applyProtection="1">
      <alignment horizontal="center" vertical="center" wrapText="1"/>
    </xf>
    <xf numFmtId="0" fontId="6" fillId="5" borderId="5" xfId="0" applyFont="1" applyFill="1" applyBorder="1" applyAlignment="1" applyProtection="1">
      <alignment horizontal="center" vertical="center"/>
    </xf>
    <xf numFmtId="4" fontId="6" fillId="0" borderId="17" xfId="0" applyNumberFormat="1" applyFont="1" applyFill="1" applyBorder="1" applyAlignment="1" applyProtection="1">
      <alignment horizontal="center" vertical="center" wrapText="1"/>
      <protection locked="0"/>
    </xf>
    <xf numFmtId="0" fontId="6" fillId="5" borderId="0" xfId="0" applyFont="1" applyFill="1" applyAlignment="1" applyProtection="1">
      <alignment horizontal="center" vertical="center"/>
    </xf>
    <xf numFmtId="0" fontId="6" fillId="5" borderId="0" xfId="0" applyFont="1" applyFill="1" applyBorder="1" applyAlignment="1" applyProtection="1">
      <alignment horizontal="left" vertical="top" wrapText="1"/>
    </xf>
    <xf numFmtId="0" fontId="6" fillId="5" borderId="0" xfId="0" applyFont="1" applyFill="1" applyBorder="1" applyAlignment="1" applyProtection="1">
      <alignment horizontal="left" vertical="top"/>
    </xf>
    <xf numFmtId="0" fontId="6" fillId="0" borderId="0" xfId="0" applyFont="1" applyFill="1" applyBorder="1" applyAlignment="1" applyProtection="1">
      <alignment horizontal="left" vertical="top" wrapText="1"/>
      <protection locked="0"/>
    </xf>
    <xf numFmtId="0" fontId="6" fillId="0" borderId="0" xfId="0" applyFont="1" applyFill="1" applyBorder="1" applyAlignment="1" applyProtection="1">
      <alignment horizontal="left" vertical="top" wrapText="1"/>
    </xf>
    <xf numFmtId="0" fontId="6" fillId="0" borderId="0" xfId="0" applyFont="1" applyFill="1" applyBorder="1" applyAlignment="1" applyProtection="1">
      <alignment horizontal="left" vertical="top"/>
    </xf>
    <xf numFmtId="0" fontId="6" fillId="5" borderId="11" xfId="0" applyFont="1" applyFill="1" applyBorder="1" applyAlignment="1" applyProtection="1">
      <alignment horizontal="center" vertical="center"/>
    </xf>
    <xf numFmtId="2" fontId="5" fillId="0" borderId="20"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xf>
    <xf numFmtId="2" fontId="5" fillId="0" borderId="7" xfId="0" applyNumberFormat="1" applyFont="1" applyFill="1" applyBorder="1" applyAlignment="1" applyProtection="1">
      <alignment horizontal="center" vertical="center" wrapText="1"/>
    </xf>
    <xf numFmtId="2" fontId="6" fillId="5" borderId="0" xfId="0" applyNumberFormat="1" applyFont="1" applyFill="1" applyBorder="1" applyAlignment="1" applyProtection="1">
      <alignment horizontal="left" vertical="top" wrapText="1"/>
    </xf>
    <xf numFmtId="2" fontId="6" fillId="0" borderId="0" xfId="0" applyNumberFormat="1" applyFont="1" applyFill="1" applyBorder="1" applyAlignment="1" applyProtection="1">
      <alignment horizontal="left" vertical="top" wrapText="1"/>
      <protection locked="0"/>
    </xf>
    <xf numFmtId="2" fontId="6" fillId="0" borderId="0" xfId="0" applyNumberFormat="1" applyFont="1" applyFill="1" applyBorder="1" applyAlignment="1" applyProtection="1">
      <alignment horizontal="left" vertical="top" wrapText="1"/>
    </xf>
    <xf numFmtId="2" fontId="6" fillId="0" borderId="0" xfId="0" applyNumberFormat="1" applyFont="1" applyFill="1" applyAlignment="1" applyProtection="1">
      <alignment horizontal="center" vertical="center" wrapText="1"/>
      <protection locked="0"/>
    </xf>
    <xf numFmtId="2" fontId="6" fillId="0" borderId="17" xfId="0" applyNumberFormat="1" applyFont="1" applyFill="1" applyBorder="1" applyAlignment="1" applyProtection="1">
      <alignment horizontal="center" vertical="center" wrapText="1"/>
    </xf>
    <xf numFmtId="2" fontId="6" fillId="0" borderId="20" xfId="0" applyNumberFormat="1" applyFont="1" applyFill="1" applyBorder="1" applyAlignment="1" applyProtection="1">
      <alignment horizontal="center" vertical="center" wrapText="1"/>
    </xf>
    <xf numFmtId="2" fontId="6" fillId="0" borderId="7" xfId="0" applyNumberFormat="1" applyFont="1" applyFill="1" applyBorder="1" applyAlignment="1" applyProtection="1">
      <alignment horizontal="center" vertical="center" wrapText="1"/>
      <protection locked="0"/>
    </xf>
    <xf numFmtId="2" fontId="6" fillId="0" borderId="17" xfId="0" applyNumberFormat="1" applyFont="1" applyFill="1" applyBorder="1" applyAlignment="1" applyProtection="1">
      <alignment horizontal="center" vertical="center" wrapText="1"/>
      <protection locked="0"/>
    </xf>
    <xf numFmtId="2" fontId="5" fillId="5" borderId="0" xfId="0" applyNumberFormat="1" applyFont="1" applyFill="1" applyBorder="1" applyAlignment="1" applyProtection="1">
      <alignment horizontal="center" vertical="center" wrapText="1"/>
    </xf>
    <xf numFmtId="2" fontId="5" fillId="5" borderId="17" xfId="0" applyNumberFormat="1" applyFont="1" applyFill="1" applyBorder="1" applyAlignment="1" applyProtection="1">
      <alignment horizontal="center" vertical="center" wrapText="1"/>
    </xf>
    <xf numFmtId="2" fontId="5" fillId="6" borderId="20" xfId="0" applyNumberFormat="1" applyFont="1" applyFill="1" applyBorder="1" applyAlignment="1" applyProtection="1">
      <alignment horizontal="center" vertical="center" wrapText="1"/>
    </xf>
    <xf numFmtId="2" fontId="5" fillId="5" borderId="7" xfId="0" applyNumberFormat="1" applyFont="1" applyFill="1" applyBorder="1" applyAlignment="1" applyProtection="1">
      <alignment horizontal="center" vertical="center" wrapText="1"/>
    </xf>
    <xf numFmtId="2" fontId="6" fillId="5" borderId="12" xfId="0" applyNumberFormat="1" applyFont="1" applyFill="1" applyBorder="1" applyAlignment="1" applyProtection="1">
      <alignment horizontal="center" vertical="center" wrapText="1"/>
    </xf>
    <xf numFmtId="2" fontId="5" fillId="5" borderId="0" xfId="0" applyNumberFormat="1" applyFont="1" applyFill="1" applyBorder="1" applyAlignment="1" applyProtection="1">
      <alignment horizontal="left" vertical="top" wrapText="1"/>
    </xf>
    <xf numFmtId="2" fontId="5" fillId="0" borderId="0" xfId="0" applyNumberFormat="1" applyFont="1" applyFill="1" applyBorder="1" applyAlignment="1" applyProtection="1">
      <alignment horizontal="left" vertical="top" wrapText="1"/>
      <protection locked="0"/>
    </xf>
    <xf numFmtId="2" fontId="5" fillId="0" borderId="0" xfId="0" applyNumberFormat="1" applyFont="1" applyFill="1" applyBorder="1" applyAlignment="1" applyProtection="1">
      <alignment horizontal="left" vertical="top" wrapText="1"/>
    </xf>
    <xf numFmtId="2" fontId="7" fillId="0" borderId="0" xfId="0" applyNumberFormat="1" applyFont="1" applyFill="1" applyProtection="1"/>
    <xf numFmtId="2" fontId="5" fillId="0" borderId="1" xfId="0" applyNumberFormat="1" applyFont="1" applyFill="1" applyBorder="1" applyAlignment="1" applyProtection="1">
      <alignment horizontal="center" vertical="center" wrapText="1"/>
      <protection locked="0"/>
    </xf>
    <xf numFmtId="2" fontId="6" fillId="6" borderId="20" xfId="0" applyNumberFormat="1" applyFont="1" applyFill="1" applyBorder="1" applyAlignment="1" applyProtection="1">
      <alignment horizontal="center" vertical="center" wrapText="1"/>
    </xf>
    <xf numFmtId="0" fontId="12" fillId="10" borderId="0" xfId="295" applyAlignment="1" applyProtection="1">
      <alignment horizontal="center" vertical="center"/>
    </xf>
    <xf numFmtId="0" fontId="5" fillId="5" borderId="1" xfId="0" applyFont="1" applyFill="1" applyBorder="1" applyAlignment="1" applyProtection="1">
      <alignment vertical="top" wrapText="1"/>
    </xf>
    <xf numFmtId="2" fontId="4" fillId="0" borderId="1" xfId="0" applyNumberFormat="1" applyFont="1" applyFill="1" applyBorder="1" applyAlignment="1" applyProtection="1">
      <alignment horizontal="center" vertical="center" wrapText="1"/>
    </xf>
    <xf numFmtId="2" fontId="5" fillId="0" borderId="1" xfId="0" quotePrefix="1" applyNumberFormat="1" applyFont="1" applyFill="1" applyBorder="1" applyAlignment="1" applyProtection="1">
      <alignment horizontal="center" vertical="center" wrapText="1"/>
    </xf>
    <xf numFmtId="2" fontId="1" fillId="0" borderId="1" xfId="0" applyNumberFormat="1" applyFont="1" applyBorder="1" applyAlignment="1" applyProtection="1">
      <alignment vertical="center" shrinkToFit="1"/>
    </xf>
    <xf numFmtId="2" fontId="6" fillId="0" borderId="1" xfId="0" applyNumberFormat="1" applyFont="1" applyFill="1" applyBorder="1" applyAlignment="1" applyProtection="1">
      <alignment horizontal="center" vertical="center"/>
    </xf>
    <xf numFmtId="2" fontId="1" fillId="0" borderId="1" xfId="0" applyNumberFormat="1" applyFont="1" applyFill="1" applyBorder="1" applyProtection="1"/>
    <xf numFmtId="2" fontId="8" fillId="0" borderId="1" xfId="0" applyNumberFormat="1" applyFont="1" applyFill="1" applyBorder="1" applyAlignment="1" applyProtection="1">
      <alignment horizontal="center" vertical="center" wrapText="1"/>
    </xf>
    <xf numFmtId="2" fontId="1" fillId="0" borderId="1" xfId="293" applyNumberFormat="1" applyFont="1" applyBorder="1" applyAlignment="1" applyProtection="1">
      <alignment horizontal="right" vertical="center" wrapText="1"/>
      <protection locked="0"/>
    </xf>
    <xf numFmtId="2" fontId="1" fillId="0" borderId="1" xfId="293" applyNumberFormat="1" applyFont="1" applyFill="1" applyBorder="1" applyAlignment="1" applyProtection="1">
      <alignment horizontal="right" vertical="center" shrinkToFit="1"/>
    </xf>
    <xf numFmtId="2" fontId="6" fillId="0" borderId="1" xfId="293" applyNumberFormat="1" applyFont="1" applyFill="1" applyBorder="1" applyAlignment="1" applyProtection="1">
      <alignment horizontal="right" vertical="center" shrinkToFit="1"/>
      <protection locked="0"/>
    </xf>
    <xf numFmtId="2" fontId="6" fillId="0" borderId="1" xfId="293" applyNumberFormat="1" applyFont="1" applyFill="1" applyBorder="1" applyAlignment="1" applyProtection="1">
      <alignment horizontal="right" vertical="center" shrinkToFit="1"/>
    </xf>
    <xf numFmtId="2" fontId="1" fillId="0" borderId="1" xfId="293" applyNumberFormat="1" applyFont="1" applyFill="1" applyBorder="1" applyAlignment="1" applyProtection="1">
      <alignment horizontal="right" vertical="center" shrinkToFit="1"/>
      <protection locked="0"/>
    </xf>
    <xf numFmtId="2" fontId="6" fillId="5"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center" vertical="center"/>
      <protection locked="0"/>
    </xf>
    <xf numFmtId="2" fontId="1" fillId="0" borderId="0" xfId="0" applyNumberFormat="1" applyFont="1" applyFill="1"/>
    <xf numFmtId="43" fontId="6" fillId="0" borderId="0" xfId="293" applyFont="1" applyFill="1" applyAlignment="1" applyProtection="1">
      <alignment horizontal="right" vertical="center" wrapText="1"/>
    </xf>
    <xf numFmtId="2" fontId="6" fillId="0" borderId="0" xfId="293" applyNumberFormat="1" applyFont="1" applyFill="1" applyAlignment="1" applyProtection="1">
      <alignment horizontal="right" vertical="center" wrapText="1"/>
    </xf>
    <xf numFmtId="2" fontId="5" fillId="0" borderId="1" xfId="293" applyNumberFormat="1" applyFont="1" applyFill="1" applyBorder="1" applyAlignment="1" applyProtection="1">
      <alignment vertical="center" wrapText="1"/>
    </xf>
    <xf numFmtId="43" fontId="6" fillId="0" borderId="12" xfId="293" applyFont="1" applyFill="1" applyBorder="1" applyAlignment="1" applyProtection="1">
      <alignment horizontal="right" vertical="center" wrapText="1"/>
      <protection locked="0"/>
    </xf>
    <xf numFmtId="43" fontId="5" fillId="0" borderId="26" xfId="293" applyFont="1" applyFill="1" applyBorder="1" applyAlignment="1" applyProtection="1">
      <alignment horizontal="right" vertical="center" wrapText="1"/>
    </xf>
    <xf numFmtId="43" fontId="6" fillId="5" borderId="0" xfId="293" applyFont="1" applyFill="1" applyBorder="1" applyAlignment="1" applyProtection="1">
      <alignment horizontal="center" vertical="center" wrapText="1"/>
    </xf>
    <xf numFmtId="2" fontId="6" fillId="5" borderId="0" xfId="0" applyNumberFormat="1" applyFont="1" applyFill="1" applyBorder="1" applyAlignment="1" applyProtection="1">
      <alignment horizontal="center" vertical="center" wrapText="1"/>
    </xf>
    <xf numFmtId="2" fontId="5" fillId="0" borderId="26" xfId="293" applyNumberFormat="1" applyFont="1" applyFill="1" applyBorder="1" applyAlignment="1" applyProtection="1">
      <alignment horizontal="right" vertical="center" wrapText="1"/>
    </xf>
    <xf numFmtId="2" fontId="6" fillId="0" borderId="12" xfId="293" applyNumberFormat="1" applyFont="1" applyFill="1" applyBorder="1" applyAlignment="1" applyProtection="1">
      <alignment horizontal="right" vertical="center" wrapText="1"/>
      <protection locked="0"/>
    </xf>
    <xf numFmtId="2" fontId="6" fillId="5" borderId="0" xfId="293" applyNumberFormat="1" applyFont="1" applyFill="1" applyBorder="1" applyAlignment="1" applyProtection="1">
      <alignment horizontal="center" vertical="center" wrapText="1"/>
    </xf>
    <xf numFmtId="2" fontId="6" fillId="9" borderId="1" xfId="0" applyNumberFormat="1" applyFont="1" applyFill="1" applyBorder="1" applyAlignment="1" applyProtection="1">
      <alignment horizontal="center" vertical="center" wrapText="1"/>
      <protection locked="0"/>
    </xf>
    <xf numFmtId="2" fontId="5" fillId="5" borderId="25" xfId="0" applyNumberFormat="1" applyFont="1" applyFill="1" applyBorder="1" applyAlignment="1" applyProtection="1">
      <alignment horizontal="center" vertical="center" wrapText="1"/>
    </xf>
    <xf numFmtId="2" fontId="6" fillId="5" borderId="7" xfId="0"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5" fillId="0" borderId="3"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xf>
    <xf numFmtId="2" fontId="5" fillId="0" borderId="1" xfId="293" applyNumberFormat="1" applyFont="1" applyFill="1" applyBorder="1" applyAlignment="1" applyProtection="1">
      <alignment horizontal="center" vertical="center"/>
    </xf>
    <xf numFmtId="2" fontId="5" fillId="0" borderId="1" xfId="0" applyNumberFormat="1" applyFont="1" applyFill="1" applyBorder="1" applyAlignment="1" applyProtection="1">
      <alignment horizontal="center" vertical="center" wrapText="1"/>
    </xf>
    <xf numFmtId="0" fontId="1" fillId="5" borderId="1" xfId="0" applyFont="1" applyFill="1" applyBorder="1" applyAlignment="1" applyProtection="1">
      <alignment horizontal="center" vertical="center"/>
    </xf>
    <xf numFmtId="0" fontId="5" fillId="5" borderId="3" xfId="0" applyFont="1" applyFill="1" applyBorder="1" applyAlignment="1" applyProtection="1">
      <alignment horizontal="center" vertical="center" wrapText="1"/>
    </xf>
    <xf numFmtId="0" fontId="5"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1" fillId="5" borderId="2"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0" borderId="1" xfId="0" applyFont="1" applyFill="1" applyBorder="1" applyAlignment="1" applyProtection="1">
      <alignment horizontal="center" vertical="center" wrapText="1"/>
    </xf>
    <xf numFmtId="0" fontId="5" fillId="5" borderId="15" xfId="0" applyFont="1" applyFill="1" applyBorder="1" applyAlignment="1" applyProtection="1">
      <alignment horizontal="center" vertical="center" wrapText="1"/>
    </xf>
    <xf numFmtId="0" fontId="1" fillId="5" borderId="16"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wrapText="1"/>
    </xf>
    <xf numFmtId="0" fontId="5" fillId="5" borderId="7" xfId="0" applyFont="1" applyFill="1" applyBorder="1" applyAlignment="1" applyProtection="1">
      <alignment horizontal="center" vertical="center" wrapText="1"/>
    </xf>
    <xf numFmtId="0" fontId="6" fillId="5" borderId="7"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5" borderId="0" xfId="0" applyFont="1" applyFill="1" applyBorder="1" applyAlignment="1" applyProtection="1">
      <alignment horizontal="left" vertical="center" wrapText="1"/>
    </xf>
  </cellXfs>
  <cellStyles count="296">
    <cellStyle name="Bad" xfId="295" builtinId="27"/>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2%20.CP-27-Price%20Schedule%20Latest%20HEMMIGEPU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e 1"/>
      <sheetName val="Schedule 2"/>
      <sheetName val="Schedule 3A"/>
      <sheetName val="Schedule 3B"/>
      <sheetName val="Schedule 4"/>
      <sheetName val="Schedule 5"/>
      <sheetName val="Schedule 6"/>
      <sheetName val="Schedule 7"/>
      <sheetName val="Schedule 8 A"/>
      <sheetName val="Schedule 8B "/>
      <sheetName val="Schedule 9"/>
    </sheetNames>
    <sheetDataSet>
      <sheetData sheetId="0">
        <row r="135">
          <cell r="H135">
            <v>1590960</v>
          </cell>
        </row>
      </sheetData>
      <sheetData sheetId="1">
        <row r="173">
          <cell r="F173">
            <v>147936320</v>
          </cell>
        </row>
      </sheetData>
      <sheetData sheetId="2">
        <row r="165">
          <cell r="N165">
            <v>0</v>
          </cell>
        </row>
      </sheetData>
      <sheetData sheetId="3">
        <row r="166">
          <cell r="G166">
            <v>219110912</v>
          </cell>
        </row>
      </sheetData>
      <sheetData sheetId="4">
        <row r="18">
          <cell r="G18">
            <v>473760</v>
          </cell>
        </row>
      </sheetData>
      <sheetData sheetId="5">
        <row r="69">
          <cell r="G69">
            <v>1745818</v>
          </cell>
        </row>
      </sheetData>
      <sheetData sheetId="6">
        <row r="24">
          <cell r="G24">
            <v>50533908.600000001</v>
          </cell>
        </row>
      </sheetData>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18"/>
  <sheetViews>
    <sheetView zoomScale="80" zoomScaleNormal="80" workbookViewId="0">
      <selection activeCell="C7" sqref="C7"/>
    </sheetView>
  </sheetViews>
  <sheetFormatPr defaultColWidth="8.7109375" defaultRowHeight="12.75"/>
  <cols>
    <col min="1" max="1" width="21.42578125" style="229" customWidth="1"/>
    <col min="2" max="2" width="15.7109375" style="8" customWidth="1"/>
    <col min="3" max="3" width="91.42578125" style="8" customWidth="1"/>
    <col min="4" max="4" width="49.7109375" style="184" customWidth="1"/>
    <col min="5" max="16384" width="8.7109375" style="8"/>
  </cols>
  <sheetData>
    <row r="1" spans="1:7" s="1" customFormat="1" ht="34.9" customHeight="1">
      <c r="A1" s="185"/>
      <c r="B1" s="336" t="s">
        <v>971</v>
      </c>
      <c r="C1" s="337"/>
      <c r="D1" s="338"/>
      <c r="E1" s="178"/>
      <c r="F1" s="178"/>
      <c r="G1" s="178"/>
    </row>
    <row r="2" spans="1:7" s="1" customFormat="1" ht="34.9" customHeight="1">
      <c r="A2" s="185"/>
      <c r="B2" s="163"/>
      <c r="C2" s="163" t="s">
        <v>6</v>
      </c>
      <c r="D2" s="181"/>
      <c r="E2" s="178"/>
      <c r="F2" s="178"/>
      <c r="G2" s="178"/>
    </row>
    <row r="3" spans="1:7" s="2" customFormat="1" ht="34.9" customHeight="1">
      <c r="A3" s="185"/>
      <c r="B3" s="339"/>
      <c r="C3" s="339"/>
      <c r="D3" s="162"/>
      <c r="E3" s="179"/>
      <c r="F3" s="179"/>
      <c r="G3" s="179"/>
    </row>
    <row r="4" spans="1:7" s="2" customFormat="1" ht="31.5" customHeight="1">
      <c r="A4" s="185" t="s">
        <v>4</v>
      </c>
      <c r="B4" s="162" t="s">
        <v>7</v>
      </c>
      <c r="C4" s="162" t="s">
        <v>0</v>
      </c>
      <c r="D4" s="103" t="s">
        <v>8</v>
      </c>
      <c r="E4" s="180" t="s">
        <v>9</v>
      </c>
      <c r="F4" s="180" t="s">
        <v>712</v>
      </c>
      <c r="G4" s="179"/>
    </row>
    <row r="5" spans="1:7" s="2" customFormat="1" ht="21" customHeight="1">
      <c r="A5" s="228" t="s">
        <v>22</v>
      </c>
      <c r="B5" s="165">
        <v>1</v>
      </c>
      <c r="C5" s="164" t="s">
        <v>10</v>
      </c>
      <c r="D5" s="100">
        <f>'[14]Schedule 1'!H135</f>
        <v>1590960</v>
      </c>
      <c r="E5" s="2">
        <v>0</v>
      </c>
      <c r="F5" s="2">
        <v>0</v>
      </c>
      <c r="G5" s="179"/>
    </row>
    <row r="6" spans="1:7" s="2" customFormat="1" ht="20.25" customHeight="1">
      <c r="A6" s="228" t="s">
        <v>23</v>
      </c>
      <c r="B6" s="165">
        <v>2</v>
      </c>
      <c r="C6" s="164" t="s">
        <v>11</v>
      </c>
      <c r="D6" s="100">
        <f>'[14]Schedule 2'!F173</f>
        <v>147936320</v>
      </c>
      <c r="E6" s="2">
        <v>0</v>
      </c>
      <c r="F6" s="2">
        <v>0</v>
      </c>
      <c r="G6" s="179"/>
    </row>
    <row r="7" spans="1:7" s="2" customFormat="1" ht="21.75" customHeight="1">
      <c r="A7" s="228" t="s">
        <v>24</v>
      </c>
      <c r="B7" s="165" t="s">
        <v>12</v>
      </c>
      <c r="C7" s="164" t="s">
        <v>13</v>
      </c>
      <c r="D7" s="100">
        <f>'[14]Schedule 3A'!N165</f>
        <v>0</v>
      </c>
      <c r="E7" s="2">
        <v>0</v>
      </c>
      <c r="F7" s="2">
        <v>0</v>
      </c>
    </row>
    <row r="8" spans="1:7" s="2" customFormat="1" ht="27.75" customHeight="1">
      <c r="A8" s="228" t="s">
        <v>25</v>
      </c>
      <c r="B8" s="165" t="s">
        <v>14</v>
      </c>
      <c r="C8" s="164" t="s">
        <v>15</v>
      </c>
      <c r="D8" s="100">
        <f>'[14]Schedule 3B'!G166</f>
        <v>219110912</v>
      </c>
      <c r="E8" s="2">
        <v>0</v>
      </c>
      <c r="F8" s="2">
        <v>0</v>
      </c>
    </row>
    <row r="9" spans="1:7" s="2" customFormat="1" ht="22.5" customHeight="1">
      <c r="A9" s="228" t="s">
        <v>26</v>
      </c>
      <c r="B9" s="165">
        <v>4</v>
      </c>
      <c r="C9" s="164" t="s">
        <v>16</v>
      </c>
      <c r="D9" s="100">
        <f>'[14]Schedule 4'!G18</f>
        <v>473760</v>
      </c>
      <c r="E9" s="2">
        <v>0</v>
      </c>
      <c r="F9" s="2">
        <v>0</v>
      </c>
    </row>
    <row r="10" spans="1:7" s="2" customFormat="1" ht="22.5" customHeight="1">
      <c r="A10" s="228" t="s">
        <v>27</v>
      </c>
      <c r="B10" s="165">
        <v>5</v>
      </c>
      <c r="C10" s="164" t="s">
        <v>17</v>
      </c>
      <c r="D10" s="100">
        <f>'[14]Schedule 5'!G69</f>
        <v>1745818</v>
      </c>
      <c r="E10" s="2">
        <v>0</v>
      </c>
      <c r="F10" s="2">
        <v>0</v>
      </c>
    </row>
    <row r="11" spans="1:7" s="2" customFormat="1" ht="54.75" customHeight="1">
      <c r="A11" s="228" t="s">
        <v>28</v>
      </c>
      <c r="B11" s="165">
        <v>6</v>
      </c>
      <c r="C11" s="164" t="s">
        <v>18</v>
      </c>
      <c r="D11" s="100">
        <f>'[14]Schedule 6'!G24</f>
        <v>50533908.600000001</v>
      </c>
      <c r="E11" s="2">
        <v>0</v>
      </c>
      <c r="F11" s="2">
        <v>0</v>
      </c>
    </row>
    <row r="12" spans="1:7" s="2" customFormat="1" ht="51" customHeight="1">
      <c r="A12" s="228"/>
      <c r="B12" s="165">
        <v>7</v>
      </c>
      <c r="C12" s="3" t="s">
        <v>972</v>
      </c>
      <c r="D12" s="100">
        <f>SUM(D5:D11)</f>
        <v>421391678.60000002</v>
      </c>
      <c r="E12" s="2">
        <v>0</v>
      </c>
      <c r="F12" s="2">
        <v>0</v>
      </c>
    </row>
    <row r="13" spans="1:7" s="2" customFormat="1" ht="24" customHeight="1">
      <c r="A13" s="228"/>
      <c r="B13" s="4"/>
      <c r="C13" s="4"/>
      <c r="D13" s="182"/>
    </row>
    <row r="14" spans="1:7" s="2" customFormat="1" ht="24.75" customHeight="1">
      <c r="A14" s="228"/>
      <c r="B14" s="4"/>
      <c r="C14" s="4"/>
      <c r="D14" s="182"/>
    </row>
    <row r="15" spans="1:7" s="2" customFormat="1" ht="21.75" customHeight="1">
      <c r="A15" s="228"/>
      <c r="B15" s="4"/>
      <c r="C15" s="5"/>
      <c r="D15" s="182"/>
    </row>
    <row r="16" spans="1:7" s="2" customFormat="1" ht="24.75" customHeight="1">
      <c r="A16" s="228"/>
      <c r="B16" s="6"/>
      <c r="C16" s="7" t="s">
        <v>19</v>
      </c>
      <c r="D16" s="183"/>
    </row>
    <row r="17" spans="1:4" s="2" customFormat="1" ht="26.25" customHeight="1">
      <c r="A17" s="228"/>
      <c r="B17" s="6"/>
      <c r="C17" s="7" t="s">
        <v>20</v>
      </c>
      <c r="D17" s="183"/>
    </row>
    <row r="18" spans="1:4" s="2" customFormat="1" ht="15">
      <c r="A18" s="228"/>
      <c r="B18" s="6"/>
      <c r="C18" s="7" t="s">
        <v>21</v>
      </c>
      <c r="D18" s="183"/>
    </row>
  </sheetData>
  <mergeCells count="2">
    <mergeCell ref="B1:D1"/>
    <mergeCell ref="B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K135"/>
  <sheetViews>
    <sheetView view="pageBreakPreview" topLeftCell="A82" zoomScale="60" zoomScaleNormal="77" zoomScalePageLayoutView="96" workbookViewId="0">
      <selection activeCell="B127" sqref="B127:C127"/>
    </sheetView>
  </sheetViews>
  <sheetFormatPr defaultColWidth="10.42578125" defaultRowHeight="20.100000000000001" customHeight="1"/>
  <cols>
    <col min="1" max="1" width="10.42578125" style="12"/>
    <col min="2" max="2" width="12.7109375" style="36" customWidth="1"/>
    <col min="3" max="3" width="107.28515625" style="12" customWidth="1"/>
    <col min="4" max="5" width="15.7109375" style="4" customWidth="1"/>
    <col min="6" max="6" width="20.5703125" style="154" customWidth="1"/>
    <col min="7" max="9" width="20.5703125" style="149" customWidth="1"/>
    <col min="10" max="10" width="16.42578125" style="154" customWidth="1"/>
    <col min="11" max="11" width="17.42578125" style="224" customWidth="1"/>
    <col min="12" max="16384" width="10.42578125" style="12"/>
  </cols>
  <sheetData>
    <row r="1" spans="1:11" s="4" customFormat="1" ht="20.100000000000001" customHeight="1">
      <c r="B1" s="345" t="s">
        <v>29</v>
      </c>
      <c r="C1" s="345"/>
      <c r="D1" s="345"/>
      <c r="E1" s="345"/>
      <c r="F1" s="345"/>
      <c r="G1" s="345"/>
      <c r="H1" s="345"/>
      <c r="I1" s="345"/>
      <c r="J1" s="345"/>
      <c r="K1" s="345"/>
    </row>
    <row r="2" spans="1:11" s="4" customFormat="1" ht="20.100000000000001" customHeight="1">
      <c r="B2" s="169"/>
      <c r="C2" s="169" t="s">
        <v>973</v>
      </c>
      <c r="D2" s="94"/>
      <c r="E2" s="94"/>
      <c r="F2" s="208"/>
      <c r="G2" s="196"/>
      <c r="H2" s="196"/>
      <c r="I2" s="196"/>
      <c r="J2" s="208"/>
      <c r="K2" s="220"/>
    </row>
    <row r="3" spans="1:11" s="4" customFormat="1" ht="20.100000000000001" customHeight="1">
      <c r="B3" s="104"/>
      <c r="C3" s="168"/>
      <c r="D3" s="168"/>
      <c r="E3" s="168"/>
      <c r="F3" s="209"/>
      <c r="G3" s="197"/>
      <c r="H3" s="197"/>
      <c r="I3" s="197"/>
      <c r="J3" s="346" t="s">
        <v>30</v>
      </c>
      <c r="K3" s="347" t="s">
        <v>31</v>
      </c>
    </row>
    <row r="4" spans="1:11" s="4" customFormat="1" ht="72" customHeight="1">
      <c r="A4" s="4" t="s">
        <v>5</v>
      </c>
      <c r="B4" s="171" t="s">
        <v>2</v>
      </c>
      <c r="C4" s="173" t="s">
        <v>0</v>
      </c>
      <c r="D4" s="173" t="s">
        <v>3</v>
      </c>
      <c r="E4" s="173" t="s">
        <v>1</v>
      </c>
      <c r="F4" s="99" t="s">
        <v>32</v>
      </c>
      <c r="G4" s="95" t="s">
        <v>222</v>
      </c>
      <c r="H4" s="95" t="s">
        <v>975</v>
      </c>
      <c r="I4" s="95" t="s">
        <v>224</v>
      </c>
      <c r="J4" s="346"/>
      <c r="K4" s="347"/>
    </row>
    <row r="5" spans="1:11" s="4" customFormat="1" ht="30" customHeight="1">
      <c r="B5" s="171"/>
      <c r="C5" s="173"/>
      <c r="D5" s="173"/>
      <c r="E5" s="173"/>
      <c r="F5" s="99" t="s">
        <v>231</v>
      </c>
      <c r="G5" s="95"/>
      <c r="H5" s="95"/>
      <c r="I5" s="95"/>
      <c r="J5" s="99" t="s">
        <v>717</v>
      </c>
      <c r="K5" s="170" t="s">
        <v>937</v>
      </c>
    </row>
    <row r="6" spans="1:11" s="4" customFormat="1" ht="20.100000000000001" customHeight="1">
      <c r="A6" s="4">
        <v>2</v>
      </c>
      <c r="B6" s="171">
        <v>1.1000000000000001</v>
      </c>
      <c r="C6" s="174" t="s">
        <v>33</v>
      </c>
      <c r="D6" s="173"/>
      <c r="E6" s="173"/>
      <c r="F6" s="210"/>
      <c r="G6" s="198"/>
      <c r="H6" s="198"/>
      <c r="I6" s="198"/>
      <c r="J6" s="210"/>
      <c r="K6" s="170"/>
    </row>
    <row r="7" spans="1:11" ht="28.5" customHeight="1">
      <c r="A7" s="12">
        <v>3</v>
      </c>
      <c r="B7" s="9" t="s">
        <v>34</v>
      </c>
      <c r="C7" s="176" t="s">
        <v>35</v>
      </c>
      <c r="D7" s="9">
        <v>1</v>
      </c>
      <c r="E7" s="9" t="s">
        <v>36</v>
      </c>
      <c r="F7" s="211">
        <v>20000</v>
      </c>
      <c r="G7" s="199"/>
      <c r="H7" s="199"/>
      <c r="I7" s="199"/>
      <c r="J7" s="211">
        <f>F7*12%</f>
        <v>2400</v>
      </c>
      <c r="K7" s="214">
        <f>F7+J7</f>
        <v>22400</v>
      </c>
    </row>
    <row r="8" spans="1:11" ht="28.5" customHeight="1">
      <c r="A8" s="12">
        <v>3</v>
      </c>
      <c r="B8" s="9" t="s">
        <v>37</v>
      </c>
      <c r="C8" s="176" t="s">
        <v>38</v>
      </c>
      <c r="D8" s="9">
        <v>1</v>
      </c>
      <c r="E8" s="9" t="s">
        <v>36</v>
      </c>
      <c r="F8" s="211">
        <v>20000</v>
      </c>
      <c r="G8" s="199"/>
      <c r="H8" s="199"/>
      <c r="I8" s="199"/>
      <c r="J8" s="211">
        <f>F8*12%</f>
        <v>2400</v>
      </c>
      <c r="K8" s="214">
        <f>F8+J8</f>
        <v>22400</v>
      </c>
    </row>
    <row r="9" spans="1:11" ht="20.100000000000001" customHeight="1">
      <c r="A9" s="12">
        <v>3</v>
      </c>
      <c r="B9" s="9" t="s">
        <v>39</v>
      </c>
      <c r="C9" s="176" t="s">
        <v>40</v>
      </c>
      <c r="D9" s="9">
        <v>1</v>
      </c>
      <c r="E9" s="9" t="s">
        <v>36</v>
      </c>
      <c r="F9" s="211">
        <v>10000</v>
      </c>
      <c r="G9" s="199"/>
      <c r="H9" s="199"/>
      <c r="I9" s="199"/>
      <c r="J9" s="211">
        <f>F9*12%</f>
        <v>1200</v>
      </c>
      <c r="K9" s="214">
        <f>F9+J9</f>
        <v>11200</v>
      </c>
    </row>
    <row r="10" spans="1:11" ht="30" customHeight="1">
      <c r="A10" s="12">
        <v>3</v>
      </c>
      <c r="B10" s="9" t="s">
        <v>41</v>
      </c>
      <c r="C10" s="176" t="s">
        <v>42</v>
      </c>
      <c r="D10" s="9">
        <v>1</v>
      </c>
      <c r="E10" s="9" t="s">
        <v>36</v>
      </c>
      <c r="F10" s="211">
        <v>20000</v>
      </c>
      <c r="G10" s="199"/>
      <c r="H10" s="199"/>
      <c r="I10" s="199"/>
      <c r="J10" s="211">
        <f>F10*12%</f>
        <v>2400</v>
      </c>
      <c r="K10" s="214">
        <f>F10+J10</f>
        <v>22400</v>
      </c>
    </row>
    <row r="11" spans="1:11" ht="28.5" customHeight="1">
      <c r="A11" s="12">
        <v>3</v>
      </c>
      <c r="B11" s="9" t="s">
        <v>43</v>
      </c>
      <c r="C11" s="176" t="s">
        <v>44</v>
      </c>
      <c r="D11" s="9">
        <v>1</v>
      </c>
      <c r="E11" s="9" t="s">
        <v>36</v>
      </c>
      <c r="F11" s="211"/>
      <c r="G11" s="199"/>
      <c r="H11" s="199"/>
      <c r="I11" s="199"/>
      <c r="J11" s="211">
        <f>F11*12%</f>
        <v>0</v>
      </c>
      <c r="K11" s="214">
        <f>F11+J11</f>
        <v>0</v>
      </c>
    </row>
    <row r="12" spans="1:11" ht="20.100000000000001" customHeight="1">
      <c r="B12" s="342" t="s">
        <v>45</v>
      </c>
      <c r="C12" s="348"/>
      <c r="D12" s="9">
        <v>1</v>
      </c>
      <c r="E12" s="172"/>
      <c r="F12" s="100">
        <f>SUM(F7:F11)</f>
        <v>70000</v>
      </c>
      <c r="G12" s="96"/>
      <c r="H12" s="96"/>
      <c r="I12" s="96"/>
      <c r="J12" s="100">
        <f>SUM(J7:J11)</f>
        <v>8400</v>
      </c>
      <c r="K12" s="100">
        <f>SUM(K7:K11)</f>
        <v>78400</v>
      </c>
    </row>
    <row r="13" spans="1:11" s="16" customFormat="1" ht="12.75" customHeight="1">
      <c r="B13" s="13"/>
      <c r="C13" s="14"/>
      <c r="D13" s="9">
        <v>1</v>
      </c>
      <c r="E13" s="15"/>
      <c r="F13" s="100"/>
      <c r="G13" s="96"/>
      <c r="H13" s="96"/>
      <c r="I13" s="96"/>
      <c r="J13" s="100"/>
      <c r="K13" s="100"/>
    </row>
    <row r="14" spans="1:11" ht="27.75" customHeight="1">
      <c r="A14" s="12">
        <v>2</v>
      </c>
      <c r="B14" s="171">
        <v>1.2</v>
      </c>
      <c r="C14" s="3" t="s">
        <v>46</v>
      </c>
      <c r="D14" s="9">
        <v>1</v>
      </c>
      <c r="E14" s="17"/>
      <c r="F14" s="101"/>
      <c r="G14" s="97"/>
      <c r="H14" s="97"/>
      <c r="I14" s="97"/>
      <c r="J14" s="101"/>
      <c r="K14" s="214"/>
    </row>
    <row r="15" spans="1:11" ht="20.100000000000001" customHeight="1">
      <c r="B15" s="171"/>
      <c r="C15" s="3" t="s">
        <v>47</v>
      </c>
      <c r="D15" s="9">
        <v>1</v>
      </c>
      <c r="E15" s="17"/>
      <c r="F15" s="101"/>
      <c r="G15" s="97"/>
      <c r="H15" s="97"/>
      <c r="I15" s="97"/>
      <c r="J15" s="101"/>
      <c r="K15" s="214"/>
    </row>
    <row r="16" spans="1:11" ht="31.5" customHeight="1">
      <c r="A16" s="12">
        <v>3</v>
      </c>
      <c r="B16" s="9" t="s">
        <v>48</v>
      </c>
      <c r="C16" s="18" t="s">
        <v>938</v>
      </c>
      <c r="D16" s="9">
        <v>1</v>
      </c>
      <c r="E16" s="9" t="s">
        <v>36</v>
      </c>
      <c r="F16" s="212">
        <v>56000</v>
      </c>
      <c r="G16" s="201"/>
      <c r="H16" s="201"/>
      <c r="I16" s="201"/>
      <c r="J16" s="212">
        <f>F16*12%</f>
        <v>6720</v>
      </c>
      <c r="K16" s="214">
        <f>F16+J16</f>
        <v>62720</v>
      </c>
    </row>
    <row r="17" spans="1:11" s="21" customFormat="1" ht="20.100000000000001" customHeight="1">
      <c r="B17" s="19"/>
      <c r="C17" s="20" t="s">
        <v>49</v>
      </c>
      <c r="D17" s="9">
        <v>1</v>
      </c>
      <c r="E17" s="20"/>
      <c r="F17" s="213"/>
      <c r="G17" s="202"/>
      <c r="H17" s="202"/>
      <c r="I17" s="202"/>
      <c r="J17" s="213"/>
      <c r="K17" s="213"/>
    </row>
    <row r="18" spans="1:11" ht="28.5" customHeight="1">
      <c r="A18" s="12">
        <v>3</v>
      </c>
      <c r="B18" s="9" t="s">
        <v>50</v>
      </c>
      <c r="C18" s="176" t="s">
        <v>51</v>
      </c>
      <c r="D18" s="9">
        <v>1</v>
      </c>
      <c r="E18" s="9" t="s">
        <v>36</v>
      </c>
      <c r="F18" s="211">
        <v>10000</v>
      </c>
      <c r="G18" s="199"/>
      <c r="H18" s="199"/>
      <c r="I18" s="199"/>
      <c r="J18" s="211">
        <f>F18*12%</f>
        <v>1200</v>
      </c>
      <c r="K18" s="214">
        <f>F18+J18</f>
        <v>11200</v>
      </c>
    </row>
    <row r="19" spans="1:11" ht="28.5" customHeight="1">
      <c r="A19" s="12">
        <v>3</v>
      </c>
      <c r="B19" s="9" t="s">
        <v>52</v>
      </c>
      <c r="C19" s="176" t="s">
        <v>53</v>
      </c>
      <c r="D19" s="9">
        <v>1</v>
      </c>
      <c r="E19" s="9" t="s">
        <v>36</v>
      </c>
      <c r="F19" s="211">
        <v>7500</v>
      </c>
      <c r="G19" s="199"/>
      <c r="H19" s="199"/>
      <c r="I19" s="199"/>
      <c r="J19" s="211">
        <f>F19*12%</f>
        <v>900</v>
      </c>
      <c r="K19" s="214">
        <f>F19+J19</f>
        <v>8400</v>
      </c>
    </row>
    <row r="20" spans="1:11" ht="28.5" customHeight="1">
      <c r="A20" s="12">
        <v>3</v>
      </c>
      <c r="B20" s="9" t="s">
        <v>54</v>
      </c>
      <c r="C20" s="176" t="s">
        <v>55</v>
      </c>
      <c r="D20" s="9">
        <v>1</v>
      </c>
      <c r="E20" s="9" t="s">
        <v>36</v>
      </c>
      <c r="F20" s="211">
        <v>5000</v>
      </c>
      <c r="G20" s="199"/>
      <c r="H20" s="199"/>
      <c r="I20" s="199"/>
      <c r="J20" s="211">
        <f>F20*12%</f>
        <v>600</v>
      </c>
      <c r="K20" s="214">
        <f>F20+J20</f>
        <v>5600</v>
      </c>
    </row>
    <row r="21" spans="1:11" ht="20.100000000000001" customHeight="1">
      <c r="B21" s="9"/>
      <c r="C21" s="3" t="s">
        <v>56</v>
      </c>
      <c r="D21" s="9">
        <v>1</v>
      </c>
      <c r="E21" s="3"/>
      <c r="F21" s="100"/>
      <c r="G21" s="96"/>
      <c r="H21" s="96"/>
      <c r="I21" s="96"/>
      <c r="J21" s="100"/>
      <c r="K21" s="100"/>
    </row>
    <row r="22" spans="1:11" ht="42.75">
      <c r="A22" s="12">
        <v>3</v>
      </c>
      <c r="B22" s="9" t="s">
        <v>57</v>
      </c>
      <c r="C22" s="176" t="s">
        <v>58</v>
      </c>
      <c r="D22" s="9">
        <v>1</v>
      </c>
      <c r="E22" s="9" t="s">
        <v>36</v>
      </c>
      <c r="F22" s="211">
        <v>150000</v>
      </c>
      <c r="G22" s="199"/>
      <c r="H22" s="199"/>
      <c r="I22" s="199"/>
      <c r="J22" s="211">
        <f t="shared" ref="J22:J56" si="0">F22*12%</f>
        <v>18000</v>
      </c>
      <c r="K22" s="214">
        <f>F22+J22</f>
        <v>168000</v>
      </c>
    </row>
    <row r="23" spans="1:11" ht="20.100000000000001" customHeight="1">
      <c r="B23" s="9"/>
      <c r="C23" s="175" t="s">
        <v>59</v>
      </c>
      <c r="D23" s="9">
        <v>1</v>
      </c>
      <c r="E23" s="175"/>
      <c r="F23" s="214"/>
      <c r="G23" s="200"/>
      <c r="H23" s="200"/>
      <c r="I23" s="200"/>
      <c r="J23" s="211">
        <f t="shared" si="0"/>
        <v>0</v>
      </c>
      <c r="K23" s="214">
        <f>F23+J23</f>
        <v>0</v>
      </c>
    </row>
    <row r="24" spans="1:11" ht="20.100000000000001" customHeight="1">
      <c r="A24" s="12">
        <v>3</v>
      </c>
      <c r="B24" s="9" t="s">
        <v>60</v>
      </c>
      <c r="C24" s="176" t="s">
        <v>61</v>
      </c>
      <c r="D24" s="9">
        <v>1</v>
      </c>
      <c r="E24" s="9" t="s">
        <v>36</v>
      </c>
      <c r="F24" s="211">
        <v>150000</v>
      </c>
      <c r="G24" s="199"/>
      <c r="H24" s="199"/>
      <c r="I24" s="199"/>
      <c r="J24" s="211">
        <f t="shared" si="0"/>
        <v>18000</v>
      </c>
      <c r="K24" s="214">
        <f>F24+J24</f>
        <v>168000</v>
      </c>
    </row>
    <row r="25" spans="1:11" ht="20.100000000000001" customHeight="1">
      <c r="B25" s="9"/>
      <c r="C25" s="3" t="s">
        <v>62</v>
      </c>
      <c r="D25" s="9">
        <v>1</v>
      </c>
      <c r="E25" s="3"/>
      <c r="F25" s="213"/>
      <c r="G25" s="202"/>
      <c r="H25" s="202"/>
      <c r="I25" s="202"/>
      <c r="J25" s="211">
        <f t="shared" si="0"/>
        <v>0</v>
      </c>
      <c r="K25" s="100"/>
    </row>
    <row r="26" spans="1:11" ht="28.5" customHeight="1">
      <c r="A26" s="12">
        <v>3</v>
      </c>
      <c r="B26" s="9" t="s">
        <v>63</v>
      </c>
      <c r="C26" s="176" t="s">
        <v>64</v>
      </c>
      <c r="D26" s="9">
        <v>1</v>
      </c>
      <c r="E26" s="9" t="s">
        <v>36</v>
      </c>
      <c r="F26" s="211">
        <v>300000</v>
      </c>
      <c r="G26" s="199"/>
      <c r="H26" s="199"/>
      <c r="I26" s="199"/>
      <c r="J26" s="211">
        <f t="shared" si="0"/>
        <v>36000</v>
      </c>
      <c r="K26" s="214">
        <f>F26+J26</f>
        <v>336000</v>
      </c>
    </row>
    <row r="27" spans="1:11" ht="20.100000000000001" customHeight="1">
      <c r="A27" s="12">
        <v>3</v>
      </c>
      <c r="B27" s="9" t="s">
        <v>65</v>
      </c>
      <c r="C27" s="176" t="s">
        <v>66</v>
      </c>
      <c r="D27" s="9">
        <v>1</v>
      </c>
      <c r="E27" s="9" t="s">
        <v>36</v>
      </c>
      <c r="F27" s="211">
        <v>30000</v>
      </c>
      <c r="G27" s="199"/>
      <c r="H27" s="199"/>
      <c r="I27" s="199"/>
      <c r="J27" s="211">
        <f t="shared" si="0"/>
        <v>3600</v>
      </c>
      <c r="K27" s="214">
        <f>F27+J27</f>
        <v>33600</v>
      </c>
    </row>
    <row r="28" spans="1:11" ht="20.100000000000001" customHeight="1">
      <c r="B28" s="9"/>
      <c r="C28" s="175" t="s">
        <v>67</v>
      </c>
      <c r="D28" s="9">
        <v>1</v>
      </c>
      <c r="E28" s="173"/>
      <c r="F28" s="214"/>
      <c r="G28" s="200"/>
      <c r="H28" s="200"/>
      <c r="I28" s="200"/>
      <c r="J28" s="211">
        <f t="shared" si="0"/>
        <v>0</v>
      </c>
      <c r="K28" s="214"/>
    </row>
    <row r="29" spans="1:11" ht="28.5" customHeight="1">
      <c r="A29" s="12">
        <v>3</v>
      </c>
      <c r="B29" s="9" t="s">
        <v>68</v>
      </c>
      <c r="C29" s="176" t="s">
        <v>69</v>
      </c>
      <c r="D29" s="9">
        <v>1</v>
      </c>
      <c r="E29" s="9" t="s">
        <v>36</v>
      </c>
      <c r="F29" s="211">
        <v>20000</v>
      </c>
      <c r="G29" s="199"/>
      <c r="H29" s="199"/>
      <c r="I29" s="199"/>
      <c r="J29" s="211">
        <f t="shared" si="0"/>
        <v>2400</v>
      </c>
      <c r="K29" s="214">
        <f>F29+J29</f>
        <v>22400</v>
      </c>
    </row>
    <row r="30" spans="1:11" ht="28.5" customHeight="1">
      <c r="A30" s="12">
        <v>3</v>
      </c>
      <c r="B30" s="9" t="s">
        <v>70</v>
      </c>
      <c r="C30" s="176" t="s">
        <v>71</v>
      </c>
      <c r="D30" s="9">
        <v>1</v>
      </c>
      <c r="E30" s="9" t="s">
        <v>36</v>
      </c>
      <c r="F30" s="211">
        <v>30000</v>
      </c>
      <c r="G30" s="199"/>
      <c r="H30" s="199"/>
      <c r="I30" s="199"/>
      <c r="J30" s="211">
        <f t="shared" si="0"/>
        <v>3600</v>
      </c>
      <c r="K30" s="214">
        <f>F30+J30</f>
        <v>33600</v>
      </c>
    </row>
    <row r="31" spans="1:11" ht="19.5" customHeight="1">
      <c r="A31" s="12">
        <v>3</v>
      </c>
      <c r="B31" s="9" t="s">
        <v>72</v>
      </c>
      <c r="C31" s="176" t="s">
        <v>73</v>
      </c>
      <c r="D31" s="9">
        <v>1</v>
      </c>
      <c r="E31" s="9" t="s">
        <v>36</v>
      </c>
      <c r="F31" s="211">
        <v>10000</v>
      </c>
      <c r="G31" s="199"/>
      <c r="H31" s="199"/>
      <c r="I31" s="199"/>
      <c r="J31" s="211">
        <f t="shared" si="0"/>
        <v>1200</v>
      </c>
      <c r="K31" s="214">
        <f>F31+J31</f>
        <v>11200</v>
      </c>
    </row>
    <row r="32" spans="1:11" ht="20.100000000000001" customHeight="1">
      <c r="B32" s="9"/>
      <c r="C32" s="3" t="s">
        <v>74</v>
      </c>
      <c r="D32" s="9">
        <v>1</v>
      </c>
      <c r="E32" s="173"/>
      <c r="F32" s="213"/>
      <c r="G32" s="202"/>
      <c r="H32" s="202"/>
      <c r="I32" s="202"/>
      <c r="J32" s="211">
        <f t="shared" si="0"/>
        <v>0</v>
      </c>
      <c r="K32" s="100"/>
    </row>
    <row r="33" spans="1:11" ht="28.5" customHeight="1">
      <c r="A33" s="12">
        <v>3</v>
      </c>
      <c r="B33" s="9" t="s">
        <v>75</v>
      </c>
      <c r="C33" s="176" t="s">
        <v>76</v>
      </c>
      <c r="D33" s="9">
        <v>1</v>
      </c>
      <c r="E33" s="9" t="s">
        <v>36</v>
      </c>
      <c r="F33" s="211">
        <v>10000</v>
      </c>
      <c r="G33" s="199"/>
      <c r="H33" s="199"/>
      <c r="I33" s="199"/>
      <c r="J33" s="211">
        <f t="shared" si="0"/>
        <v>1200</v>
      </c>
      <c r="K33" s="214">
        <f>F33+J33</f>
        <v>11200</v>
      </c>
    </row>
    <row r="34" spans="1:11" ht="20.100000000000001" customHeight="1">
      <c r="B34" s="3"/>
      <c r="C34" s="3" t="s">
        <v>77</v>
      </c>
      <c r="D34" s="9">
        <v>1</v>
      </c>
      <c r="E34" s="173"/>
      <c r="F34" s="100"/>
      <c r="G34" s="96"/>
      <c r="H34" s="96"/>
      <c r="I34" s="96"/>
      <c r="J34" s="211">
        <f t="shared" si="0"/>
        <v>0</v>
      </c>
      <c r="K34" s="100"/>
    </row>
    <row r="35" spans="1:11" ht="20.100000000000001" customHeight="1">
      <c r="A35" s="12">
        <v>3</v>
      </c>
      <c r="B35" s="9" t="s">
        <v>78</v>
      </c>
      <c r="C35" s="176" t="s">
        <v>79</v>
      </c>
      <c r="D35" s="9">
        <v>1</v>
      </c>
      <c r="E35" s="9" t="s">
        <v>36</v>
      </c>
      <c r="F35" s="211">
        <v>15000</v>
      </c>
      <c r="G35" s="199"/>
      <c r="H35" s="199"/>
      <c r="I35" s="199"/>
      <c r="J35" s="211">
        <f t="shared" si="0"/>
        <v>1800</v>
      </c>
      <c r="K35" s="214">
        <f>F35+J35</f>
        <v>16800</v>
      </c>
    </row>
    <row r="36" spans="1:11" ht="20.100000000000001" customHeight="1">
      <c r="A36" s="12">
        <v>3</v>
      </c>
      <c r="B36" s="9" t="s">
        <v>80</v>
      </c>
      <c r="C36" s="176" t="s">
        <v>81</v>
      </c>
      <c r="D36" s="9">
        <v>1</v>
      </c>
      <c r="E36" s="9" t="s">
        <v>36</v>
      </c>
      <c r="F36" s="211">
        <v>7500</v>
      </c>
      <c r="G36" s="199"/>
      <c r="H36" s="199"/>
      <c r="I36" s="199"/>
      <c r="J36" s="211">
        <f t="shared" si="0"/>
        <v>900</v>
      </c>
      <c r="K36" s="214">
        <f>F36+J36</f>
        <v>8400</v>
      </c>
    </row>
    <row r="37" spans="1:11" ht="20.100000000000001" customHeight="1">
      <c r="A37" s="12">
        <v>3</v>
      </c>
      <c r="B37" s="9" t="s">
        <v>82</v>
      </c>
      <c r="C37" s="176" t="s">
        <v>83</v>
      </c>
      <c r="D37" s="9">
        <v>1</v>
      </c>
      <c r="E37" s="9" t="s">
        <v>36</v>
      </c>
      <c r="F37" s="211">
        <v>2000</v>
      </c>
      <c r="G37" s="199"/>
      <c r="H37" s="199"/>
      <c r="I37" s="199"/>
      <c r="J37" s="211">
        <f t="shared" si="0"/>
        <v>240</v>
      </c>
      <c r="K37" s="214">
        <f>F37+J37</f>
        <v>2240</v>
      </c>
    </row>
    <row r="38" spans="1:11" ht="20.100000000000001" customHeight="1">
      <c r="A38" s="12">
        <v>3</v>
      </c>
      <c r="B38" s="9" t="s">
        <v>84</v>
      </c>
      <c r="C38" s="176" t="s">
        <v>85</v>
      </c>
      <c r="D38" s="9">
        <v>1</v>
      </c>
      <c r="E38" s="9" t="s">
        <v>36</v>
      </c>
      <c r="F38" s="211">
        <v>2000</v>
      </c>
      <c r="G38" s="199"/>
      <c r="H38" s="199"/>
      <c r="I38" s="199"/>
      <c r="J38" s="211">
        <f t="shared" si="0"/>
        <v>240</v>
      </c>
      <c r="K38" s="214">
        <f>F38+J38</f>
        <v>2240</v>
      </c>
    </row>
    <row r="39" spans="1:11" ht="20.100000000000001" customHeight="1">
      <c r="B39" s="9"/>
      <c r="C39" s="175" t="s">
        <v>86</v>
      </c>
      <c r="D39" s="9">
        <v>1</v>
      </c>
      <c r="E39" s="173"/>
      <c r="F39" s="100"/>
      <c r="G39" s="96"/>
      <c r="H39" s="96"/>
      <c r="I39" s="96"/>
      <c r="J39" s="211">
        <f t="shared" si="0"/>
        <v>0</v>
      </c>
      <c r="K39" s="214"/>
    </row>
    <row r="40" spans="1:11" ht="20.100000000000001" customHeight="1">
      <c r="A40" s="12">
        <v>3</v>
      </c>
      <c r="B40" s="9" t="s">
        <v>87</v>
      </c>
      <c r="C40" s="176" t="s">
        <v>88</v>
      </c>
      <c r="D40" s="9">
        <v>1</v>
      </c>
      <c r="E40" s="9" t="s">
        <v>36</v>
      </c>
      <c r="F40" s="211">
        <v>10000</v>
      </c>
      <c r="G40" s="199"/>
      <c r="H40" s="199"/>
      <c r="I40" s="199"/>
      <c r="J40" s="211">
        <f t="shared" si="0"/>
        <v>1200</v>
      </c>
      <c r="K40" s="214">
        <f>F40+J40</f>
        <v>11200</v>
      </c>
    </row>
    <row r="41" spans="1:11" ht="20.100000000000001" customHeight="1">
      <c r="A41" s="12">
        <v>3</v>
      </c>
      <c r="B41" s="9" t="s">
        <v>89</v>
      </c>
      <c r="C41" s="176" t="s">
        <v>90</v>
      </c>
      <c r="D41" s="9">
        <v>1</v>
      </c>
      <c r="E41" s="9" t="s">
        <v>36</v>
      </c>
      <c r="F41" s="211">
        <v>2000</v>
      </c>
      <c r="G41" s="199"/>
      <c r="H41" s="199"/>
      <c r="I41" s="199"/>
      <c r="J41" s="211">
        <f t="shared" si="0"/>
        <v>240</v>
      </c>
      <c r="K41" s="214">
        <f>F41+J41</f>
        <v>2240</v>
      </c>
    </row>
    <row r="42" spans="1:11" ht="20.100000000000001" customHeight="1">
      <c r="B42" s="9"/>
      <c r="C42" s="20" t="s">
        <v>91</v>
      </c>
      <c r="D42" s="9">
        <v>1</v>
      </c>
      <c r="E42" s="20"/>
      <c r="F42" s="213"/>
      <c r="G42" s="202"/>
      <c r="H42" s="202"/>
      <c r="I42" s="202"/>
      <c r="J42" s="211">
        <f t="shared" si="0"/>
        <v>0</v>
      </c>
      <c r="K42" s="213"/>
    </row>
    <row r="43" spans="1:11" ht="20.100000000000001" customHeight="1">
      <c r="A43" s="12">
        <v>3</v>
      </c>
      <c r="B43" s="9" t="s">
        <v>92</v>
      </c>
      <c r="C43" s="176" t="s">
        <v>93</v>
      </c>
      <c r="D43" s="9">
        <v>1</v>
      </c>
      <c r="E43" s="9" t="s">
        <v>36</v>
      </c>
      <c r="F43" s="211">
        <v>3000</v>
      </c>
      <c r="G43" s="199"/>
      <c r="H43" s="199"/>
      <c r="I43" s="199"/>
      <c r="J43" s="211">
        <f t="shared" si="0"/>
        <v>360</v>
      </c>
      <c r="K43" s="214">
        <f>F43+J43</f>
        <v>3360</v>
      </c>
    </row>
    <row r="44" spans="1:11" ht="30.75" customHeight="1">
      <c r="A44" s="12">
        <v>3</v>
      </c>
      <c r="B44" s="9" t="s">
        <v>94</v>
      </c>
      <c r="C44" s="176" t="s">
        <v>95</v>
      </c>
      <c r="D44" s="9">
        <v>1</v>
      </c>
      <c r="E44" s="9" t="s">
        <v>36</v>
      </c>
      <c r="F44" s="211">
        <v>10000</v>
      </c>
      <c r="G44" s="199"/>
      <c r="H44" s="199"/>
      <c r="I44" s="199"/>
      <c r="J44" s="211">
        <f t="shared" si="0"/>
        <v>1200</v>
      </c>
      <c r="K44" s="214">
        <f>F44+J44</f>
        <v>11200</v>
      </c>
    </row>
    <row r="45" spans="1:11" ht="19.5" customHeight="1">
      <c r="A45" s="12">
        <v>3</v>
      </c>
      <c r="B45" s="9" t="s">
        <v>97</v>
      </c>
      <c r="C45" s="176" t="s">
        <v>939</v>
      </c>
      <c r="D45" s="9">
        <v>1</v>
      </c>
      <c r="E45" s="9" t="s">
        <v>36</v>
      </c>
      <c r="F45" s="211">
        <v>2000</v>
      </c>
      <c r="G45" s="199"/>
      <c r="H45" s="199"/>
      <c r="I45" s="199"/>
      <c r="J45" s="211">
        <f t="shared" si="0"/>
        <v>240</v>
      </c>
      <c r="K45" s="214">
        <f>F45+J45</f>
        <v>2240</v>
      </c>
    </row>
    <row r="46" spans="1:11" ht="20.100000000000001" customHeight="1">
      <c r="B46" s="340" t="s">
        <v>96</v>
      </c>
      <c r="C46" s="340"/>
      <c r="D46" s="9">
        <v>1</v>
      </c>
      <c r="E46" s="173"/>
      <c r="F46" s="100"/>
      <c r="G46" s="96"/>
      <c r="H46" s="96"/>
      <c r="I46" s="96"/>
      <c r="J46" s="211">
        <f t="shared" si="0"/>
        <v>0</v>
      </c>
      <c r="K46" s="100"/>
    </row>
    <row r="47" spans="1:11" ht="20.100000000000001" customHeight="1">
      <c r="A47" s="12">
        <v>3</v>
      </c>
      <c r="B47" s="9" t="s">
        <v>99</v>
      </c>
      <c r="C47" s="176" t="s">
        <v>98</v>
      </c>
      <c r="D47" s="9">
        <v>1</v>
      </c>
      <c r="E47" s="9" t="s">
        <v>36</v>
      </c>
      <c r="F47" s="211">
        <v>10000</v>
      </c>
      <c r="G47" s="199"/>
      <c r="H47" s="199"/>
      <c r="I47" s="199"/>
      <c r="J47" s="211">
        <f t="shared" si="0"/>
        <v>1200</v>
      </c>
      <c r="K47" s="214">
        <f t="shared" ref="K47:K56" si="1">F47+J47</f>
        <v>11200</v>
      </c>
    </row>
    <row r="48" spans="1:11" ht="20.100000000000001" customHeight="1">
      <c r="A48" s="12">
        <v>3</v>
      </c>
      <c r="B48" s="9" t="s">
        <v>101</v>
      </c>
      <c r="C48" s="176" t="s">
        <v>940</v>
      </c>
      <c r="D48" s="9">
        <v>1</v>
      </c>
      <c r="E48" s="9" t="s">
        <v>36</v>
      </c>
      <c r="F48" s="211">
        <v>10000</v>
      </c>
      <c r="G48" s="199"/>
      <c r="H48" s="199"/>
      <c r="I48" s="199"/>
      <c r="J48" s="211">
        <f t="shared" si="0"/>
        <v>1200</v>
      </c>
      <c r="K48" s="214">
        <f t="shared" si="1"/>
        <v>11200</v>
      </c>
    </row>
    <row r="49" spans="1:11" ht="20.100000000000001" customHeight="1">
      <c r="A49" s="12">
        <v>3</v>
      </c>
      <c r="B49" s="9" t="s">
        <v>102</v>
      </c>
      <c r="C49" s="176" t="s">
        <v>100</v>
      </c>
      <c r="D49" s="9">
        <v>1</v>
      </c>
      <c r="E49" s="9" t="s">
        <v>36</v>
      </c>
      <c r="F49" s="211">
        <v>4000</v>
      </c>
      <c r="G49" s="199"/>
      <c r="H49" s="199"/>
      <c r="I49" s="199"/>
      <c r="J49" s="211">
        <f t="shared" si="0"/>
        <v>480</v>
      </c>
      <c r="K49" s="214">
        <f t="shared" si="1"/>
        <v>4480</v>
      </c>
    </row>
    <row r="50" spans="1:11" ht="20.100000000000001" customHeight="1">
      <c r="A50" s="12">
        <v>3</v>
      </c>
      <c r="B50" s="9" t="s">
        <v>104</v>
      </c>
      <c r="C50" s="176" t="s">
        <v>941</v>
      </c>
      <c r="D50" s="9">
        <v>1</v>
      </c>
      <c r="E50" s="9" t="s">
        <v>36</v>
      </c>
      <c r="F50" s="211">
        <v>10000</v>
      </c>
      <c r="G50" s="199"/>
      <c r="H50" s="199"/>
      <c r="I50" s="199"/>
      <c r="J50" s="211">
        <f t="shared" si="0"/>
        <v>1200</v>
      </c>
      <c r="K50" s="214">
        <f t="shared" si="1"/>
        <v>11200</v>
      </c>
    </row>
    <row r="51" spans="1:11" ht="20.100000000000001" customHeight="1">
      <c r="A51" s="12">
        <v>3</v>
      </c>
      <c r="B51" s="9" t="s">
        <v>106</v>
      </c>
      <c r="C51" s="176" t="s">
        <v>103</v>
      </c>
      <c r="D51" s="9">
        <v>1</v>
      </c>
      <c r="E51" s="9" t="s">
        <v>36</v>
      </c>
      <c r="F51" s="211">
        <v>5000</v>
      </c>
      <c r="G51" s="199"/>
      <c r="H51" s="199"/>
      <c r="I51" s="199"/>
      <c r="J51" s="211">
        <f t="shared" si="0"/>
        <v>600</v>
      </c>
      <c r="K51" s="214">
        <f t="shared" si="1"/>
        <v>5600</v>
      </c>
    </row>
    <row r="52" spans="1:11" ht="20.100000000000001" customHeight="1">
      <c r="A52" s="12">
        <v>3</v>
      </c>
      <c r="B52" s="9" t="s">
        <v>107</v>
      </c>
      <c r="C52" s="176" t="s">
        <v>105</v>
      </c>
      <c r="D52" s="9">
        <v>1</v>
      </c>
      <c r="E52" s="9" t="s">
        <v>36</v>
      </c>
      <c r="F52" s="211">
        <v>1500</v>
      </c>
      <c r="G52" s="199"/>
      <c r="H52" s="199"/>
      <c r="I52" s="199"/>
      <c r="J52" s="211">
        <f t="shared" si="0"/>
        <v>180</v>
      </c>
      <c r="K52" s="214">
        <f t="shared" si="1"/>
        <v>1680</v>
      </c>
    </row>
    <row r="53" spans="1:11" ht="20.100000000000001" customHeight="1">
      <c r="A53" s="12">
        <v>3</v>
      </c>
      <c r="B53" s="9" t="s">
        <v>109</v>
      </c>
      <c r="C53" s="176" t="s">
        <v>942</v>
      </c>
      <c r="D53" s="9">
        <v>1</v>
      </c>
      <c r="E53" s="9" t="s">
        <v>36</v>
      </c>
      <c r="F53" s="211">
        <v>2000</v>
      </c>
      <c r="G53" s="199"/>
      <c r="H53" s="199"/>
      <c r="I53" s="199"/>
      <c r="J53" s="211">
        <f t="shared" si="0"/>
        <v>240</v>
      </c>
      <c r="K53" s="214">
        <f t="shared" si="1"/>
        <v>2240</v>
      </c>
    </row>
    <row r="54" spans="1:11" ht="20.100000000000001" customHeight="1">
      <c r="A54" s="12">
        <v>3</v>
      </c>
      <c r="B54" s="9" t="s">
        <v>111</v>
      </c>
      <c r="C54" s="176" t="s">
        <v>108</v>
      </c>
      <c r="D54" s="9">
        <v>1</v>
      </c>
      <c r="E54" s="9" t="s">
        <v>36</v>
      </c>
      <c r="F54" s="211">
        <v>5000</v>
      </c>
      <c r="G54" s="199"/>
      <c r="H54" s="199"/>
      <c r="I54" s="199"/>
      <c r="J54" s="211">
        <f t="shared" si="0"/>
        <v>600</v>
      </c>
      <c r="K54" s="214">
        <f t="shared" si="1"/>
        <v>5600</v>
      </c>
    </row>
    <row r="55" spans="1:11" ht="21" customHeight="1">
      <c r="A55" s="12">
        <v>3</v>
      </c>
      <c r="B55" s="9" t="s">
        <v>943</v>
      </c>
      <c r="C55" s="176" t="s">
        <v>110</v>
      </c>
      <c r="D55" s="9">
        <v>1</v>
      </c>
      <c r="E55" s="9" t="s">
        <v>36</v>
      </c>
      <c r="F55" s="211">
        <v>2000</v>
      </c>
      <c r="G55" s="199"/>
      <c r="H55" s="199"/>
      <c r="I55" s="199"/>
      <c r="J55" s="211">
        <f t="shared" si="0"/>
        <v>240</v>
      </c>
      <c r="K55" s="214">
        <f t="shared" si="1"/>
        <v>2240</v>
      </c>
    </row>
    <row r="56" spans="1:11" ht="31.5" customHeight="1">
      <c r="A56" s="12">
        <v>3</v>
      </c>
      <c r="B56" s="9" t="s">
        <v>944</v>
      </c>
      <c r="C56" s="176" t="s">
        <v>112</v>
      </c>
      <c r="D56" s="9">
        <v>1</v>
      </c>
      <c r="E56" s="9" t="s">
        <v>36</v>
      </c>
      <c r="F56" s="211"/>
      <c r="G56" s="199"/>
      <c r="H56" s="199"/>
      <c r="I56" s="199"/>
      <c r="J56" s="211">
        <f t="shared" si="0"/>
        <v>0</v>
      </c>
      <c r="K56" s="214">
        <f t="shared" si="1"/>
        <v>0</v>
      </c>
    </row>
    <row r="57" spans="1:11" ht="20.100000000000001" customHeight="1">
      <c r="B57" s="340" t="s">
        <v>113</v>
      </c>
      <c r="C57" s="341"/>
      <c r="D57" s="9">
        <v>1</v>
      </c>
      <c r="E57" s="175"/>
      <c r="F57" s="100">
        <f>SUM(F16:F56)</f>
        <v>881500</v>
      </c>
      <c r="G57" s="96"/>
      <c r="H57" s="96"/>
      <c r="I57" s="96"/>
      <c r="J57" s="100">
        <f>SUM(J16:J56)</f>
        <v>105780</v>
      </c>
      <c r="K57" s="100">
        <f>SUM(K16:K56)</f>
        <v>987280</v>
      </c>
    </row>
    <row r="58" spans="1:11" s="16" customFormat="1" ht="15" customHeight="1">
      <c r="A58" s="16">
        <v>2</v>
      </c>
      <c r="B58" s="24">
        <v>1.3</v>
      </c>
      <c r="C58" s="225" t="s">
        <v>976</v>
      </c>
      <c r="D58" s="9">
        <v>1</v>
      </c>
      <c r="E58" s="25"/>
      <c r="F58" s="100"/>
      <c r="G58" s="96"/>
      <c r="H58" s="96"/>
      <c r="I58" s="96"/>
      <c r="J58" s="100"/>
      <c r="K58" s="214"/>
    </row>
    <row r="59" spans="1:11" ht="20.100000000000001" customHeight="1">
      <c r="B59" s="172"/>
      <c r="C59" s="17" t="s">
        <v>114</v>
      </c>
      <c r="D59" s="9">
        <v>1</v>
      </c>
      <c r="E59" s="26"/>
      <c r="F59" s="212"/>
      <c r="G59" s="201"/>
      <c r="H59" s="201"/>
      <c r="I59" s="201"/>
      <c r="J59" s="212"/>
      <c r="K59" s="101"/>
    </row>
    <row r="60" spans="1:11" ht="42.75" customHeight="1">
      <c r="A60" s="12">
        <v>3</v>
      </c>
      <c r="B60" s="9" t="s">
        <v>115</v>
      </c>
      <c r="C60" s="27" t="s">
        <v>116</v>
      </c>
      <c r="D60" s="9">
        <v>1</v>
      </c>
      <c r="E60" s="28" t="s">
        <v>36</v>
      </c>
      <c r="F60" s="211">
        <v>10000</v>
      </c>
      <c r="G60" s="199"/>
      <c r="H60" s="199"/>
      <c r="I60" s="199"/>
      <c r="J60" s="211">
        <f t="shared" ref="J60:J89" si="2">F60*12%</f>
        <v>1200</v>
      </c>
      <c r="K60" s="214">
        <f>F60+J60</f>
        <v>11200</v>
      </c>
    </row>
    <row r="61" spans="1:11" ht="28.5" customHeight="1">
      <c r="A61" s="12">
        <v>3</v>
      </c>
      <c r="B61" s="9" t="s">
        <v>117</v>
      </c>
      <c r="C61" s="27" t="s">
        <v>118</v>
      </c>
      <c r="D61" s="9">
        <v>1</v>
      </c>
      <c r="E61" s="28" t="s">
        <v>36</v>
      </c>
      <c r="F61" s="211">
        <v>10000</v>
      </c>
      <c r="G61" s="199"/>
      <c r="H61" s="199"/>
      <c r="I61" s="199"/>
      <c r="J61" s="211">
        <f t="shared" si="2"/>
        <v>1200</v>
      </c>
      <c r="K61" s="214">
        <f>F61+J61</f>
        <v>11200</v>
      </c>
    </row>
    <row r="62" spans="1:11" ht="32.25" customHeight="1">
      <c r="A62" s="12">
        <v>3</v>
      </c>
      <c r="B62" s="9" t="s">
        <v>119</v>
      </c>
      <c r="C62" s="27" t="s">
        <v>120</v>
      </c>
      <c r="D62" s="9">
        <v>1</v>
      </c>
      <c r="E62" s="28" t="s">
        <v>36</v>
      </c>
      <c r="F62" s="211">
        <v>10000</v>
      </c>
      <c r="G62" s="199"/>
      <c r="H62" s="199"/>
      <c r="I62" s="199"/>
      <c r="J62" s="211">
        <f t="shared" si="2"/>
        <v>1200</v>
      </c>
      <c r="K62" s="214">
        <f>F62+J62</f>
        <v>11200</v>
      </c>
    </row>
    <row r="63" spans="1:11" ht="28.5" customHeight="1">
      <c r="A63" s="12">
        <v>3</v>
      </c>
      <c r="B63" s="9" t="s">
        <v>121</v>
      </c>
      <c r="C63" s="27" t="s">
        <v>122</v>
      </c>
      <c r="D63" s="9">
        <v>1</v>
      </c>
      <c r="E63" s="28" t="s">
        <v>36</v>
      </c>
      <c r="F63" s="211">
        <v>10000</v>
      </c>
      <c r="G63" s="199"/>
      <c r="H63" s="199"/>
      <c r="I63" s="199"/>
      <c r="J63" s="211">
        <f t="shared" si="2"/>
        <v>1200</v>
      </c>
      <c r="K63" s="214">
        <f>F63+J63</f>
        <v>11200</v>
      </c>
    </row>
    <row r="64" spans="1:11" ht="20.100000000000001" customHeight="1">
      <c r="B64" s="172"/>
      <c r="C64" s="17" t="s">
        <v>123</v>
      </c>
      <c r="D64" s="9">
        <v>1</v>
      </c>
      <c r="E64" s="28"/>
      <c r="F64" s="212"/>
      <c r="G64" s="201"/>
      <c r="H64" s="201"/>
      <c r="I64" s="201"/>
      <c r="J64" s="211">
        <f t="shared" si="2"/>
        <v>0</v>
      </c>
      <c r="K64" s="101"/>
    </row>
    <row r="65" spans="1:11" ht="45" customHeight="1">
      <c r="A65" s="12">
        <v>3</v>
      </c>
      <c r="B65" s="9" t="s">
        <v>124</v>
      </c>
      <c r="C65" s="176" t="s">
        <v>125</v>
      </c>
      <c r="D65" s="9">
        <v>1</v>
      </c>
      <c r="E65" s="28" t="s">
        <v>36</v>
      </c>
      <c r="F65" s="211">
        <v>10000</v>
      </c>
      <c r="G65" s="199"/>
      <c r="H65" s="199"/>
      <c r="I65" s="199"/>
      <c r="J65" s="211">
        <f t="shared" si="2"/>
        <v>1200</v>
      </c>
      <c r="K65" s="214">
        <f t="shared" ref="K65:K90" si="3">F65+J65</f>
        <v>11200</v>
      </c>
    </row>
    <row r="66" spans="1:11" ht="30.75" customHeight="1">
      <c r="A66" s="12">
        <v>3</v>
      </c>
      <c r="B66" s="9" t="s">
        <v>126</v>
      </c>
      <c r="C66" s="176" t="s">
        <v>127</v>
      </c>
      <c r="D66" s="9">
        <v>1</v>
      </c>
      <c r="E66" s="28" t="s">
        <v>36</v>
      </c>
      <c r="F66" s="211">
        <v>10000</v>
      </c>
      <c r="G66" s="199"/>
      <c r="H66" s="199"/>
      <c r="I66" s="199"/>
      <c r="J66" s="211">
        <f t="shared" si="2"/>
        <v>1200</v>
      </c>
      <c r="K66" s="214">
        <f t="shared" si="3"/>
        <v>11200</v>
      </c>
    </row>
    <row r="67" spans="1:11" ht="29.25" customHeight="1">
      <c r="A67" s="12">
        <v>3</v>
      </c>
      <c r="B67" s="9" t="s">
        <v>128</v>
      </c>
      <c r="C67" s="176" t="s">
        <v>129</v>
      </c>
      <c r="D67" s="9">
        <v>1</v>
      </c>
      <c r="E67" s="28" t="s">
        <v>36</v>
      </c>
      <c r="F67" s="211">
        <v>10000</v>
      </c>
      <c r="G67" s="199"/>
      <c r="H67" s="199"/>
      <c r="I67" s="199"/>
      <c r="J67" s="211">
        <f t="shared" si="2"/>
        <v>1200</v>
      </c>
      <c r="K67" s="214">
        <f t="shared" si="3"/>
        <v>11200</v>
      </c>
    </row>
    <row r="68" spans="1:11" ht="28.5" customHeight="1">
      <c r="A68" s="12">
        <v>3</v>
      </c>
      <c r="B68" s="9" t="s">
        <v>130</v>
      </c>
      <c r="C68" s="176" t="s">
        <v>131</v>
      </c>
      <c r="D68" s="9">
        <v>1</v>
      </c>
      <c r="E68" s="28" t="s">
        <v>36</v>
      </c>
      <c r="F68" s="211">
        <v>10000</v>
      </c>
      <c r="G68" s="199"/>
      <c r="H68" s="199"/>
      <c r="I68" s="199"/>
      <c r="J68" s="211">
        <f t="shared" si="2"/>
        <v>1200</v>
      </c>
      <c r="K68" s="214">
        <f t="shared" si="3"/>
        <v>11200</v>
      </c>
    </row>
    <row r="69" spans="1:11" ht="28.5" customHeight="1">
      <c r="A69" s="12">
        <v>3</v>
      </c>
      <c r="B69" s="9" t="s">
        <v>132</v>
      </c>
      <c r="C69" s="176" t="s">
        <v>133</v>
      </c>
      <c r="D69" s="9">
        <v>1</v>
      </c>
      <c r="E69" s="28" t="s">
        <v>36</v>
      </c>
      <c r="F69" s="211">
        <v>10000</v>
      </c>
      <c r="G69" s="199"/>
      <c r="H69" s="199"/>
      <c r="I69" s="199"/>
      <c r="J69" s="211">
        <f t="shared" si="2"/>
        <v>1200</v>
      </c>
      <c r="K69" s="214">
        <f t="shared" si="3"/>
        <v>11200</v>
      </c>
    </row>
    <row r="70" spans="1:11" ht="28.5" customHeight="1">
      <c r="A70" s="12">
        <v>3</v>
      </c>
      <c r="B70" s="9" t="s">
        <v>134</v>
      </c>
      <c r="C70" s="176" t="s">
        <v>135</v>
      </c>
      <c r="D70" s="9">
        <v>1</v>
      </c>
      <c r="E70" s="28" t="s">
        <v>36</v>
      </c>
      <c r="F70" s="211">
        <v>10000</v>
      </c>
      <c r="G70" s="199"/>
      <c r="H70" s="199"/>
      <c r="I70" s="199"/>
      <c r="J70" s="211">
        <f t="shared" si="2"/>
        <v>1200</v>
      </c>
      <c r="K70" s="214">
        <f t="shared" si="3"/>
        <v>11200</v>
      </c>
    </row>
    <row r="71" spans="1:11" ht="36.75" customHeight="1">
      <c r="A71" s="12">
        <v>3</v>
      </c>
      <c r="B71" s="9" t="s">
        <v>136</v>
      </c>
      <c r="C71" s="176" t="s">
        <v>137</v>
      </c>
      <c r="D71" s="9">
        <v>1</v>
      </c>
      <c r="E71" s="28" t="s">
        <v>36</v>
      </c>
      <c r="F71" s="211">
        <v>10000</v>
      </c>
      <c r="G71" s="199"/>
      <c r="H71" s="199"/>
      <c r="I71" s="199"/>
      <c r="J71" s="211">
        <f t="shared" si="2"/>
        <v>1200</v>
      </c>
      <c r="K71" s="214">
        <f t="shared" si="3"/>
        <v>11200</v>
      </c>
    </row>
    <row r="72" spans="1:11" ht="43.5" customHeight="1">
      <c r="A72" s="12">
        <v>3</v>
      </c>
      <c r="B72" s="9" t="s">
        <v>138</v>
      </c>
      <c r="C72" s="176" t="s">
        <v>139</v>
      </c>
      <c r="D72" s="9">
        <v>1</v>
      </c>
      <c r="E72" s="28" t="s">
        <v>36</v>
      </c>
      <c r="F72" s="211">
        <v>10000</v>
      </c>
      <c r="G72" s="199"/>
      <c r="H72" s="199"/>
      <c r="I72" s="199"/>
      <c r="J72" s="211">
        <f t="shared" si="2"/>
        <v>1200</v>
      </c>
      <c r="K72" s="214">
        <f t="shared" si="3"/>
        <v>11200</v>
      </c>
    </row>
    <row r="73" spans="1:11" s="29" customFormat="1" ht="42" customHeight="1">
      <c r="A73" s="29">
        <v>3</v>
      </c>
      <c r="B73" s="9" t="s">
        <v>140</v>
      </c>
      <c r="C73" s="176" t="s">
        <v>141</v>
      </c>
      <c r="D73" s="9">
        <v>1</v>
      </c>
      <c r="E73" s="28" t="s">
        <v>36</v>
      </c>
      <c r="F73" s="211">
        <v>10000</v>
      </c>
      <c r="G73" s="199"/>
      <c r="H73" s="199"/>
      <c r="I73" s="199"/>
      <c r="J73" s="211">
        <f t="shared" si="2"/>
        <v>1200</v>
      </c>
      <c r="K73" s="214">
        <f t="shared" si="3"/>
        <v>11200</v>
      </c>
    </row>
    <row r="74" spans="1:11" s="29" customFormat="1" ht="71.25" customHeight="1">
      <c r="A74" s="29">
        <v>3</v>
      </c>
      <c r="B74" s="9" t="s">
        <v>142</v>
      </c>
      <c r="C74" s="176" t="s">
        <v>143</v>
      </c>
      <c r="D74" s="9">
        <v>1</v>
      </c>
      <c r="E74" s="28" t="s">
        <v>36</v>
      </c>
      <c r="F74" s="211">
        <v>10000</v>
      </c>
      <c r="G74" s="199"/>
      <c r="H74" s="199"/>
      <c r="I74" s="199"/>
      <c r="J74" s="211">
        <f t="shared" si="2"/>
        <v>1200</v>
      </c>
      <c r="K74" s="214">
        <f t="shared" si="3"/>
        <v>11200</v>
      </c>
    </row>
    <row r="75" spans="1:11" ht="46.5" customHeight="1">
      <c r="A75" s="12">
        <v>3</v>
      </c>
      <c r="B75" s="9" t="s">
        <v>144</v>
      </c>
      <c r="C75" s="176" t="s">
        <v>145</v>
      </c>
      <c r="D75" s="9">
        <v>1</v>
      </c>
      <c r="E75" s="28" t="s">
        <v>36</v>
      </c>
      <c r="F75" s="211">
        <v>10000</v>
      </c>
      <c r="G75" s="199"/>
      <c r="H75" s="199"/>
      <c r="I75" s="199"/>
      <c r="J75" s="211">
        <f t="shared" si="2"/>
        <v>1200</v>
      </c>
      <c r="K75" s="214">
        <f t="shared" si="3"/>
        <v>11200</v>
      </c>
    </row>
    <row r="76" spans="1:11" ht="45" customHeight="1">
      <c r="A76" s="12">
        <v>3</v>
      </c>
      <c r="B76" s="9" t="s">
        <v>146</v>
      </c>
      <c r="C76" s="176" t="s">
        <v>147</v>
      </c>
      <c r="D76" s="9">
        <v>1</v>
      </c>
      <c r="E76" s="28" t="s">
        <v>36</v>
      </c>
      <c r="F76" s="211">
        <v>10000</v>
      </c>
      <c r="G76" s="199"/>
      <c r="H76" s="199"/>
      <c r="I76" s="199"/>
      <c r="J76" s="211">
        <f t="shared" si="2"/>
        <v>1200</v>
      </c>
      <c r="K76" s="214">
        <f t="shared" si="3"/>
        <v>11200</v>
      </c>
    </row>
    <row r="77" spans="1:11" ht="45" customHeight="1">
      <c r="A77" s="12">
        <v>3</v>
      </c>
      <c r="B77" s="9" t="s">
        <v>148</v>
      </c>
      <c r="C77" s="176" t="s">
        <v>149</v>
      </c>
      <c r="D77" s="9">
        <v>1</v>
      </c>
      <c r="E77" s="28" t="s">
        <v>36</v>
      </c>
      <c r="F77" s="211">
        <v>10000</v>
      </c>
      <c r="G77" s="199"/>
      <c r="H77" s="199"/>
      <c r="I77" s="199"/>
      <c r="J77" s="211">
        <f t="shared" si="2"/>
        <v>1200</v>
      </c>
      <c r="K77" s="214">
        <f t="shared" si="3"/>
        <v>11200</v>
      </c>
    </row>
    <row r="78" spans="1:11" s="29" customFormat="1" ht="43.5" customHeight="1">
      <c r="A78" s="29">
        <v>3</v>
      </c>
      <c r="B78" s="9" t="s">
        <v>150</v>
      </c>
      <c r="C78" s="176" t="s">
        <v>151</v>
      </c>
      <c r="D78" s="9">
        <v>1</v>
      </c>
      <c r="E78" s="28" t="s">
        <v>36</v>
      </c>
      <c r="F78" s="211">
        <v>10000</v>
      </c>
      <c r="G78" s="199"/>
      <c r="H78" s="199"/>
      <c r="I78" s="199"/>
      <c r="J78" s="211">
        <f t="shared" si="2"/>
        <v>1200</v>
      </c>
      <c r="K78" s="214">
        <f t="shared" si="3"/>
        <v>11200</v>
      </c>
    </row>
    <row r="79" spans="1:11" s="29" customFormat="1" ht="47.25" customHeight="1">
      <c r="A79" s="29">
        <v>3</v>
      </c>
      <c r="B79" s="9" t="s">
        <v>152</v>
      </c>
      <c r="C79" s="176" t="s">
        <v>153</v>
      </c>
      <c r="D79" s="9">
        <v>1</v>
      </c>
      <c r="E79" s="28" t="s">
        <v>36</v>
      </c>
      <c r="F79" s="211">
        <v>10000</v>
      </c>
      <c r="G79" s="199"/>
      <c r="H79" s="199"/>
      <c r="I79" s="199"/>
      <c r="J79" s="211">
        <f t="shared" si="2"/>
        <v>1200</v>
      </c>
      <c r="K79" s="214">
        <f t="shared" si="3"/>
        <v>11200</v>
      </c>
    </row>
    <row r="80" spans="1:11" ht="48" customHeight="1">
      <c r="A80" s="12">
        <v>3</v>
      </c>
      <c r="B80" s="9" t="s">
        <v>154</v>
      </c>
      <c r="C80" s="176" t="s">
        <v>155</v>
      </c>
      <c r="D80" s="9">
        <v>1</v>
      </c>
      <c r="E80" s="28" t="s">
        <v>36</v>
      </c>
      <c r="F80" s="211">
        <v>10000</v>
      </c>
      <c r="G80" s="199"/>
      <c r="H80" s="199"/>
      <c r="I80" s="199"/>
      <c r="J80" s="211">
        <f t="shared" si="2"/>
        <v>1200</v>
      </c>
      <c r="K80" s="214">
        <f t="shared" si="3"/>
        <v>11200</v>
      </c>
    </row>
    <row r="81" spans="1:11" ht="42.75">
      <c r="A81" s="12">
        <v>3</v>
      </c>
      <c r="B81" s="9" t="s">
        <v>156</v>
      </c>
      <c r="C81" s="176" t="s">
        <v>157</v>
      </c>
      <c r="D81" s="9">
        <v>1</v>
      </c>
      <c r="E81" s="28" t="s">
        <v>36</v>
      </c>
      <c r="F81" s="211">
        <v>10000</v>
      </c>
      <c r="G81" s="199"/>
      <c r="H81" s="199"/>
      <c r="I81" s="199"/>
      <c r="J81" s="211">
        <f t="shared" si="2"/>
        <v>1200</v>
      </c>
      <c r="K81" s="214">
        <f t="shared" si="3"/>
        <v>11200</v>
      </c>
    </row>
    <row r="82" spans="1:11" ht="42" customHeight="1">
      <c r="A82" s="12">
        <v>3</v>
      </c>
      <c r="B82" s="9" t="s">
        <v>158</v>
      </c>
      <c r="C82" s="176" t="s">
        <v>159</v>
      </c>
      <c r="D82" s="9">
        <v>1</v>
      </c>
      <c r="E82" s="28" t="s">
        <v>36</v>
      </c>
      <c r="F82" s="211">
        <v>10000</v>
      </c>
      <c r="G82" s="199"/>
      <c r="H82" s="199"/>
      <c r="I82" s="199"/>
      <c r="J82" s="211">
        <f t="shared" si="2"/>
        <v>1200</v>
      </c>
      <c r="K82" s="214">
        <f t="shared" si="3"/>
        <v>11200</v>
      </c>
    </row>
    <row r="83" spans="1:11" ht="42.75" customHeight="1">
      <c r="A83" s="12">
        <v>3</v>
      </c>
      <c r="B83" s="9" t="s">
        <v>160</v>
      </c>
      <c r="C83" s="176" t="s">
        <v>161</v>
      </c>
      <c r="D83" s="9">
        <v>1</v>
      </c>
      <c r="E83" s="28" t="s">
        <v>36</v>
      </c>
      <c r="F83" s="211">
        <v>10000</v>
      </c>
      <c r="G83" s="199"/>
      <c r="H83" s="199"/>
      <c r="I83" s="199"/>
      <c r="J83" s="211">
        <f t="shared" si="2"/>
        <v>1200</v>
      </c>
      <c r="K83" s="214">
        <f t="shared" si="3"/>
        <v>11200</v>
      </c>
    </row>
    <row r="84" spans="1:11" s="29" customFormat="1" ht="44.25" customHeight="1">
      <c r="A84" s="12">
        <v>3</v>
      </c>
      <c r="B84" s="9" t="s">
        <v>162</v>
      </c>
      <c r="C84" s="176" t="s">
        <v>163</v>
      </c>
      <c r="D84" s="9">
        <v>1</v>
      </c>
      <c r="E84" s="28" t="s">
        <v>36</v>
      </c>
      <c r="F84" s="211">
        <v>10000</v>
      </c>
      <c r="G84" s="199"/>
      <c r="H84" s="199"/>
      <c r="I84" s="199"/>
      <c r="J84" s="211">
        <f t="shared" si="2"/>
        <v>1200</v>
      </c>
      <c r="K84" s="214">
        <f t="shared" si="3"/>
        <v>11200</v>
      </c>
    </row>
    <row r="85" spans="1:11" s="29" customFormat="1" ht="31.5" customHeight="1">
      <c r="A85" s="12">
        <v>3</v>
      </c>
      <c r="B85" s="9" t="s">
        <v>164</v>
      </c>
      <c r="C85" s="176" t="s">
        <v>165</v>
      </c>
      <c r="D85" s="9">
        <v>1</v>
      </c>
      <c r="E85" s="28" t="s">
        <v>36</v>
      </c>
      <c r="F85" s="211">
        <v>10000</v>
      </c>
      <c r="G85" s="199"/>
      <c r="H85" s="199"/>
      <c r="I85" s="199"/>
      <c r="J85" s="211">
        <f t="shared" si="2"/>
        <v>1200</v>
      </c>
      <c r="K85" s="214">
        <f t="shared" si="3"/>
        <v>11200</v>
      </c>
    </row>
    <row r="86" spans="1:11" s="29" customFormat="1" ht="42.75">
      <c r="A86" s="12">
        <v>3</v>
      </c>
      <c r="B86" s="9" t="s">
        <v>166</v>
      </c>
      <c r="C86" s="176" t="s">
        <v>167</v>
      </c>
      <c r="D86" s="9">
        <v>1</v>
      </c>
      <c r="E86" s="28" t="s">
        <v>36</v>
      </c>
      <c r="F86" s="211">
        <v>10000</v>
      </c>
      <c r="G86" s="199"/>
      <c r="H86" s="199"/>
      <c r="I86" s="199"/>
      <c r="J86" s="211">
        <f t="shared" si="2"/>
        <v>1200</v>
      </c>
      <c r="K86" s="214">
        <f t="shared" si="3"/>
        <v>11200</v>
      </c>
    </row>
    <row r="87" spans="1:11" ht="45" customHeight="1">
      <c r="A87" s="12">
        <v>3</v>
      </c>
      <c r="B87" s="9" t="s">
        <v>168</v>
      </c>
      <c r="C87" s="176" t="s">
        <v>169</v>
      </c>
      <c r="D87" s="9">
        <v>1</v>
      </c>
      <c r="E87" s="28" t="s">
        <v>36</v>
      </c>
      <c r="F87" s="211">
        <v>10000</v>
      </c>
      <c r="G87" s="199"/>
      <c r="H87" s="199"/>
      <c r="I87" s="199"/>
      <c r="J87" s="211">
        <f t="shared" si="2"/>
        <v>1200</v>
      </c>
      <c r="K87" s="214">
        <f t="shared" si="3"/>
        <v>11200</v>
      </c>
    </row>
    <row r="88" spans="1:11" ht="26.25" customHeight="1">
      <c r="A88" s="12">
        <v>3</v>
      </c>
      <c r="B88" s="9" t="s">
        <v>170</v>
      </c>
      <c r="C88" s="176" t="s">
        <v>171</v>
      </c>
      <c r="D88" s="9">
        <v>1</v>
      </c>
      <c r="E88" s="28" t="s">
        <v>36</v>
      </c>
      <c r="F88" s="211">
        <v>10000</v>
      </c>
      <c r="G88" s="199"/>
      <c r="H88" s="199"/>
      <c r="I88" s="199"/>
      <c r="J88" s="211">
        <f t="shared" si="2"/>
        <v>1200</v>
      </c>
      <c r="K88" s="214">
        <f t="shared" si="3"/>
        <v>11200</v>
      </c>
    </row>
    <row r="89" spans="1:11" ht="42.75">
      <c r="A89" s="12">
        <v>3</v>
      </c>
      <c r="B89" s="9" t="s">
        <v>172</v>
      </c>
      <c r="C89" s="176" t="s">
        <v>173</v>
      </c>
      <c r="D89" s="9">
        <v>1</v>
      </c>
      <c r="E89" s="28" t="s">
        <v>36</v>
      </c>
      <c r="F89" s="211">
        <v>10000</v>
      </c>
      <c r="G89" s="199"/>
      <c r="H89" s="199"/>
      <c r="I89" s="199"/>
      <c r="J89" s="211">
        <f t="shared" si="2"/>
        <v>1200</v>
      </c>
      <c r="K89" s="214">
        <f t="shared" si="3"/>
        <v>11200</v>
      </c>
    </row>
    <row r="90" spans="1:11" ht="30" customHeight="1">
      <c r="A90" s="12">
        <v>3</v>
      </c>
      <c r="B90" s="9" t="s">
        <v>174</v>
      </c>
      <c r="C90" s="176" t="s">
        <v>175</v>
      </c>
      <c r="D90" s="9">
        <v>1</v>
      </c>
      <c r="E90" s="28" t="s">
        <v>36</v>
      </c>
      <c r="F90" s="211"/>
      <c r="G90" s="199"/>
      <c r="H90" s="199"/>
      <c r="I90" s="199"/>
      <c r="J90" s="211"/>
      <c r="K90" s="214">
        <f t="shared" si="3"/>
        <v>0</v>
      </c>
    </row>
    <row r="91" spans="1:11" ht="31.5" customHeight="1">
      <c r="B91" s="342" t="s">
        <v>176</v>
      </c>
      <c r="C91" s="342"/>
      <c r="D91" s="9">
        <v>1</v>
      </c>
      <c r="E91" s="30"/>
      <c r="F91" s="100">
        <f>SUM(F60:F90)</f>
        <v>290000</v>
      </c>
      <c r="G91" s="96"/>
      <c r="H91" s="96"/>
      <c r="I91" s="96"/>
      <c r="J91" s="100">
        <f>SUM(J60:J90)</f>
        <v>34800</v>
      </c>
      <c r="K91" s="100">
        <f>SUM(K60:K90)</f>
        <v>324800</v>
      </c>
    </row>
    <row r="92" spans="1:11" s="16" customFormat="1" ht="20.100000000000001" customHeight="1">
      <c r="A92" s="16">
        <v>2</v>
      </c>
      <c r="B92" s="13">
        <v>1.4</v>
      </c>
      <c r="C92" s="226" t="s">
        <v>977</v>
      </c>
      <c r="D92" s="9">
        <v>1</v>
      </c>
      <c r="E92" s="15"/>
      <c r="F92" s="214"/>
      <c r="G92" s="200"/>
      <c r="H92" s="200"/>
      <c r="I92" s="200"/>
      <c r="J92" s="214"/>
      <c r="K92" s="214"/>
    </row>
    <row r="93" spans="1:11" ht="183" customHeight="1">
      <c r="A93" s="12">
        <v>3</v>
      </c>
      <c r="B93" s="9" t="s">
        <v>177</v>
      </c>
      <c r="C93" s="176" t="s">
        <v>178</v>
      </c>
      <c r="D93" s="9">
        <v>1</v>
      </c>
      <c r="E93" s="9" t="s">
        <v>36</v>
      </c>
      <c r="F93" s="211">
        <v>20000</v>
      </c>
      <c r="G93" s="199"/>
      <c r="H93" s="199"/>
      <c r="I93" s="199"/>
      <c r="J93" s="211">
        <f>F93*12%</f>
        <v>2400</v>
      </c>
      <c r="K93" s="214">
        <f>F93+J93</f>
        <v>22400</v>
      </c>
    </row>
    <row r="94" spans="1:11" ht="30.75" customHeight="1">
      <c r="B94" s="177"/>
      <c r="C94" s="32" t="s">
        <v>179</v>
      </c>
      <c r="D94" s="9">
        <v>1</v>
      </c>
      <c r="E94" s="173"/>
      <c r="F94" s="101">
        <f>F93</f>
        <v>20000</v>
      </c>
      <c r="G94" s="97"/>
      <c r="H94" s="97"/>
      <c r="I94" s="97"/>
      <c r="J94" s="101">
        <f>J93</f>
        <v>2400</v>
      </c>
      <c r="K94" s="100">
        <f>K93</f>
        <v>22400</v>
      </c>
    </row>
    <row r="95" spans="1:11" s="16" customFormat="1" ht="45.6" customHeight="1">
      <c r="A95" s="16">
        <v>2</v>
      </c>
      <c r="B95" s="13">
        <v>1.5</v>
      </c>
      <c r="C95" s="24" t="s">
        <v>225</v>
      </c>
      <c r="D95" s="9">
        <v>1</v>
      </c>
      <c r="E95" s="24"/>
      <c r="F95" s="101"/>
      <c r="G95" s="97"/>
      <c r="H95" s="97"/>
      <c r="I95" s="97"/>
      <c r="J95" s="101"/>
      <c r="K95" s="100"/>
    </row>
    <row r="96" spans="1:11" ht="72.75" customHeight="1">
      <c r="A96" s="12">
        <v>3</v>
      </c>
      <c r="B96" s="9" t="s">
        <v>180</v>
      </c>
      <c r="C96" s="176" t="s">
        <v>181</v>
      </c>
      <c r="D96" s="9">
        <v>1</v>
      </c>
      <c r="E96" s="9" t="s">
        <v>36</v>
      </c>
      <c r="F96" s="211">
        <v>20000</v>
      </c>
      <c r="G96" s="199"/>
      <c r="H96" s="199"/>
      <c r="I96" s="199"/>
      <c r="J96" s="211">
        <v>2400</v>
      </c>
      <c r="K96" s="214">
        <f>F96+J96</f>
        <v>22400</v>
      </c>
    </row>
    <row r="97" spans="1:11" ht="72.75" customHeight="1">
      <c r="A97" s="12">
        <v>3</v>
      </c>
      <c r="B97" s="9" t="s">
        <v>182</v>
      </c>
      <c r="C97" s="106" t="s">
        <v>183</v>
      </c>
      <c r="D97" s="9">
        <v>1</v>
      </c>
      <c r="E97" s="9" t="s">
        <v>36</v>
      </c>
      <c r="F97" s="211"/>
      <c r="G97" s="199"/>
      <c r="H97" s="199"/>
      <c r="I97" s="199"/>
      <c r="J97" s="211"/>
      <c r="K97" s="214">
        <f>F97+J97</f>
        <v>0</v>
      </c>
    </row>
    <row r="98" spans="1:11" ht="50.25" customHeight="1">
      <c r="B98" s="342" t="s">
        <v>184</v>
      </c>
      <c r="C98" s="342"/>
      <c r="D98" s="9">
        <v>1</v>
      </c>
      <c r="E98" s="9"/>
      <c r="F98" s="100">
        <f>SUM(F96:F97)</f>
        <v>20000</v>
      </c>
      <c r="G98" s="96"/>
      <c r="H98" s="96"/>
      <c r="I98" s="96"/>
      <c r="J98" s="100">
        <f>J96+J97</f>
        <v>2400</v>
      </c>
      <c r="K98" s="100">
        <f>SUM(K96:K97)</f>
        <v>22400</v>
      </c>
    </row>
    <row r="99" spans="1:11" s="16" customFormat="1" ht="20.100000000000001" customHeight="1">
      <c r="A99" s="16">
        <v>2</v>
      </c>
      <c r="B99" s="13">
        <v>1.6</v>
      </c>
      <c r="C99" s="226" t="s">
        <v>946</v>
      </c>
      <c r="D99" s="9">
        <v>1</v>
      </c>
      <c r="E99" s="203"/>
      <c r="F99" s="100"/>
      <c r="G99" s="96"/>
      <c r="H99" s="96"/>
      <c r="I99" s="96"/>
      <c r="J99" s="100"/>
      <c r="K99" s="100"/>
    </row>
    <row r="100" spans="1:11" ht="20.100000000000001" customHeight="1">
      <c r="A100" s="12">
        <v>3</v>
      </c>
      <c r="B100" s="9" t="s">
        <v>185</v>
      </c>
      <c r="C100" s="27" t="s">
        <v>186</v>
      </c>
      <c r="D100" s="9">
        <v>1</v>
      </c>
      <c r="E100" s="9" t="s">
        <v>36</v>
      </c>
      <c r="F100" s="211">
        <v>25000</v>
      </c>
      <c r="G100" s="199"/>
      <c r="H100" s="199"/>
      <c r="I100" s="199"/>
      <c r="J100" s="211">
        <v>3000</v>
      </c>
      <c r="K100" s="214">
        <f>F100+J100</f>
        <v>28000</v>
      </c>
    </row>
    <row r="101" spans="1:11" ht="20.100000000000001" customHeight="1">
      <c r="A101" s="12">
        <v>3</v>
      </c>
      <c r="B101" s="177" t="s">
        <v>187</v>
      </c>
      <c r="C101" s="18" t="s">
        <v>188</v>
      </c>
      <c r="D101" s="9">
        <v>1</v>
      </c>
      <c r="E101" s="9" t="s">
        <v>36</v>
      </c>
      <c r="F101" s="211">
        <v>25000</v>
      </c>
      <c r="G101" s="199"/>
      <c r="H101" s="199"/>
      <c r="I101" s="199"/>
      <c r="J101" s="211">
        <v>3000</v>
      </c>
      <c r="K101" s="214">
        <f>F101+J101</f>
        <v>28000</v>
      </c>
    </row>
    <row r="102" spans="1:11" ht="20.100000000000001" customHeight="1">
      <c r="B102" s="342" t="s">
        <v>189</v>
      </c>
      <c r="C102" s="342"/>
      <c r="D102" s="9">
        <v>1</v>
      </c>
      <c r="E102" s="172"/>
      <c r="F102" s="100">
        <f>SUM(F100:F101)</f>
        <v>50000</v>
      </c>
      <c r="G102" s="96"/>
      <c r="H102" s="96"/>
      <c r="I102" s="96"/>
      <c r="J102" s="100">
        <f>SUM(J100:J101)</f>
        <v>6000</v>
      </c>
      <c r="K102" s="100">
        <f>SUM(K100:K101)</f>
        <v>56000</v>
      </c>
    </row>
    <row r="103" spans="1:11" s="16" customFormat="1" ht="20.100000000000001" customHeight="1">
      <c r="A103" s="16">
        <v>2</v>
      </c>
      <c r="B103" s="13">
        <v>1.7</v>
      </c>
      <c r="C103" s="226" t="s">
        <v>226</v>
      </c>
      <c r="D103" s="9">
        <v>1</v>
      </c>
      <c r="E103" s="15"/>
      <c r="F103" s="100"/>
      <c r="G103" s="96"/>
      <c r="H103" s="96"/>
      <c r="I103" s="96"/>
      <c r="J103" s="100"/>
      <c r="K103" s="100"/>
    </row>
    <row r="104" spans="1:11" ht="20.100000000000001" customHeight="1">
      <c r="A104" s="12">
        <v>3</v>
      </c>
      <c r="B104" s="9" t="s">
        <v>190</v>
      </c>
      <c r="C104" s="27" t="s">
        <v>186</v>
      </c>
      <c r="D104" s="9">
        <v>1</v>
      </c>
      <c r="E104" s="9" t="s">
        <v>36</v>
      </c>
      <c r="F104" s="211">
        <v>25000</v>
      </c>
      <c r="G104" s="199"/>
      <c r="H104" s="199"/>
      <c r="I104" s="199"/>
      <c r="J104" s="211">
        <v>3000</v>
      </c>
      <c r="K104" s="214">
        <f>F104+J104</f>
        <v>28000</v>
      </c>
    </row>
    <row r="105" spans="1:11" ht="20.100000000000001" customHeight="1">
      <c r="A105" s="12">
        <v>3</v>
      </c>
      <c r="B105" s="177" t="s">
        <v>191</v>
      </c>
      <c r="C105" s="18" t="s">
        <v>188</v>
      </c>
      <c r="D105" s="9">
        <v>1</v>
      </c>
      <c r="E105" s="9" t="s">
        <v>36</v>
      </c>
      <c r="F105" s="211">
        <v>25000</v>
      </c>
      <c r="G105" s="199"/>
      <c r="H105" s="199"/>
      <c r="I105" s="199"/>
      <c r="J105" s="211">
        <v>3000</v>
      </c>
      <c r="K105" s="214">
        <f>F105+J105</f>
        <v>28000</v>
      </c>
    </row>
    <row r="106" spans="1:11" ht="20.100000000000001" customHeight="1">
      <c r="B106" s="342" t="s">
        <v>192</v>
      </c>
      <c r="C106" s="342"/>
      <c r="D106" s="9">
        <v>1</v>
      </c>
      <c r="E106" s="172"/>
      <c r="F106" s="100">
        <f>SUM(F104:F105)</f>
        <v>50000</v>
      </c>
      <c r="G106" s="96"/>
      <c r="H106" s="96"/>
      <c r="I106" s="96"/>
      <c r="J106" s="100">
        <f>SUM(J104:J105)</f>
        <v>6000</v>
      </c>
      <c r="K106" s="100">
        <f>SUM(K104:K105)</f>
        <v>56000</v>
      </c>
    </row>
    <row r="107" spans="1:11" s="16" customFormat="1" ht="20.100000000000001" customHeight="1">
      <c r="A107" s="16">
        <v>2</v>
      </c>
      <c r="B107" s="13">
        <v>1.8</v>
      </c>
      <c r="C107" s="226" t="s">
        <v>227</v>
      </c>
      <c r="D107" s="9">
        <v>1</v>
      </c>
      <c r="E107" s="15"/>
      <c r="F107" s="214"/>
      <c r="G107" s="200"/>
      <c r="H107" s="200"/>
      <c r="I107" s="200"/>
      <c r="J107" s="214"/>
      <c r="K107" s="100"/>
    </row>
    <row r="108" spans="1:11" ht="20.100000000000001" customHeight="1">
      <c r="A108" s="12">
        <v>3</v>
      </c>
      <c r="B108" s="9" t="s">
        <v>193</v>
      </c>
      <c r="C108" s="33" t="s">
        <v>194</v>
      </c>
      <c r="D108" s="9">
        <v>1</v>
      </c>
      <c r="E108" s="9" t="s">
        <v>36</v>
      </c>
      <c r="F108" s="211">
        <v>5000</v>
      </c>
      <c r="G108" s="199"/>
      <c r="H108" s="199"/>
      <c r="I108" s="199"/>
      <c r="J108" s="211">
        <v>600</v>
      </c>
      <c r="K108" s="214">
        <f>F108+J108</f>
        <v>5600</v>
      </c>
    </row>
    <row r="109" spans="1:11" ht="20.100000000000001" customHeight="1">
      <c r="A109" s="12">
        <v>3</v>
      </c>
      <c r="B109" s="9" t="s">
        <v>195</v>
      </c>
      <c r="C109" s="33" t="s">
        <v>196</v>
      </c>
      <c r="D109" s="9">
        <v>1</v>
      </c>
      <c r="E109" s="9" t="s">
        <v>36</v>
      </c>
      <c r="F109" s="211">
        <v>5000</v>
      </c>
      <c r="G109" s="199"/>
      <c r="H109" s="199"/>
      <c r="I109" s="199"/>
      <c r="J109" s="211">
        <v>600</v>
      </c>
      <c r="K109" s="214">
        <f>F109+J109</f>
        <v>5600</v>
      </c>
    </row>
    <row r="110" spans="1:11" ht="20.100000000000001" customHeight="1">
      <c r="A110" s="12">
        <v>3</v>
      </c>
      <c r="B110" s="9" t="s">
        <v>197</v>
      </c>
      <c r="C110" s="33" t="s">
        <v>198</v>
      </c>
      <c r="D110" s="9">
        <v>1</v>
      </c>
      <c r="E110" s="9" t="s">
        <v>36</v>
      </c>
      <c r="F110" s="211">
        <v>5000</v>
      </c>
      <c r="G110" s="199"/>
      <c r="H110" s="199"/>
      <c r="I110" s="199"/>
      <c r="J110" s="211">
        <v>600</v>
      </c>
      <c r="K110" s="214">
        <f>F110+J110</f>
        <v>5600</v>
      </c>
    </row>
    <row r="111" spans="1:11" ht="20.100000000000001" customHeight="1">
      <c r="A111" s="12">
        <v>3</v>
      </c>
      <c r="B111" s="9" t="s">
        <v>199</v>
      </c>
      <c r="C111" s="33" t="s">
        <v>200</v>
      </c>
      <c r="D111" s="9">
        <v>1</v>
      </c>
      <c r="E111" s="9" t="s">
        <v>36</v>
      </c>
      <c r="F111" s="211">
        <v>5000</v>
      </c>
      <c r="G111" s="199"/>
      <c r="H111" s="199"/>
      <c r="I111" s="199"/>
      <c r="J111" s="211">
        <v>600</v>
      </c>
      <c r="K111" s="214">
        <f>F111+J111</f>
        <v>5600</v>
      </c>
    </row>
    <row r="112" spans="1:11" ht="20.100000000000001" customHeight="1">
      <c r="A112" s="12">
        <v>3</v>
      </c>
      <c r="B112" s="9" t="s">
        <v>201</v>
      </c>
      <c r="C112" s="33" t="s">
        <v>202</v>
      </c>
      <c r="D112" s="9">
        <v>1</v>
      </c>
      <c r="E112" s="9" t="s">
        <v>36</v>
      </c>
      <c r="F112" s="211">
        <v>5000</v>
      </c>
      <c r="G112" s="199"/>
      <c r="H112" s="199"/>
      <c r="I112" s="199"/>
      <c r="J112" s="211">
        <v>600</v>
      </c>
      <c r="K112" s="214">
        <f>F112+J112</f>
        <v>5600</v>
      </c>
    </row>
    <row r="113" spans="1:11" ht="20.100000000000001" customHeight="1">
      <c r="B113" s="342" t="s">
        <v>203</v>
      </c>
      <c r="C113" s="342"/>
      <c r="D113" s="9">
        <v>1</v>
      </c>
      <c r="E113" s="9"/>
      <c r="F113" s="100">
        <f>SUM(F108:F112)</f>
        <v>25000</v>
      </c>
      <c r="G113" s="96"/>
      <c r="H113" s="96"/>
      <c r="I113" s="96"/>
      <c r="J113" s="100">
        <f>SUM(J108:J112)</f>
        <v>3000</v>
      </c>
      <c r="K113" s="100">
        <f>SUM(K108:K112)</f>
        <v>28000</v>
      </c>
    </row>
    <row r="114" spans="1:11" s="16" customFormat="1" ht="20.100000000000001" customHeight="1">
      <c r="A114" s="16">
        <v>2</v>
      </c>
      <c r="B114" s="13">
        <v>1.9</v>
      </c>
      <c r="C114" s="226" t="s">
        <v>947</v>
      </c>
      <c r="D114" s="9">
        <v>1</v>
      </c>
      <c r="E114" s="15"/>
      <c r="F114" s="100"/>
      <c r="G114" s="96"/>
      <c r="H114" s="96"/>
      <c r="I114" s="96"/>
      <c r="J114" s="100"/>
      <c r="K114" s="100"/>
    </row>
    <row r="115" spans="1:11" ht="20.100000000000001" customHeight="1">
      <c r="A115" s="12">
        <v>3</v>
      </c>
      <c r="B115" s="9" t="s">
        <v>204</v>
      </c>
      <c r="C115" s="27" t="s">
        <v>205</v>
      </c>
      <c r="D115" s="9">
        <v>1</v>
      </c>
      <c r="E115" s="9" t="s">
        <v>36</v>
      </c>
      <c r="F115" s="211">
        <v>2000</v>
      </c>
      <c r="G115" s="199"/>
      <c r="H115" s="199"/>
      <c r="I115" s="199"/>
      <c r="J115" s="211">
        <v>240</v>
      </c>
      <c r="K115" s="214">
        <f t="shared" ref="K115:K121" si="4">F115+J115</f>
        <v>2240</v>
      </c>
    </row>
    <row r="116" spans="1:11" ht="20.100000000000001" customHeight="1">
      <c r="A116" s="12">
        <v>3</v>
      </c>
      <c r="B116" s="9" t="s">
        <v>206</v>
      </c>
      <c r="C116" s="27" t="s">
        <v>207</v>
      </c>
      <c r="D116" s="9">
        <v>1</v>
      </c>
      <c r="E116" s="9" t="s">
        <v>36</v>
      </c>
      <c r="F116" s="211">
        <v>2000</v>
      </c>
      <c r="G116" s="199"/>
      <c r="H116" s="199"/>
      <c r="I116" s="199"/>
      <c r="J116" s="211">
        <v>240</v>
      </c>
      <c r="K116" s="214">
        <f t="shared" si="4"/>
        <v>2240</v>
      </c>
    </row>
    <row r="117" spans="1:11" ht="20.100000000000001" customHeight="1">
      <c r="A117" s="12">
        <v>3</v>
      </c>
      <c r="B117" s="9" t="s">
        <v>208</v>
      </c>
      <c r="C117" s="27" t="s">
        <v>209</v>
      </c>
      <c r="D117" s="9">
        <v>1</v>
      </c>
      <c r="E117" s="9" t="s">
        <v>36</v>
      </c>
      <c r="F117" s="211">
        <v>2000</v>
      </c>
      <c r="G117" s="199"/>
      <c r="H117" s="199"/>
      <c r="I117" s="199"/>
      <c r="J117" s="211">
        <v>240</v>
      </c>
      <c r="K117" s="214">
        <f t="shared" si="4"/>
        <v>2240</v>
      </c>
    </row>
    <row r="118" spans="1:11" ht="20.100000000000001" customHeight="1">
      <c r="A118" s="12">
        <v>3</v>
      </c>
      <c r="B118" s="9" t="s">
        <v>210</v>
      </c>
      <c r="C118" s="27" t="s">
        <v>211</v>
      </c>
      <c r="D118" s="9">
        <v>1</v>
      </c>
      <c r="E118" s="9" t="s">
        <v>36</v>
      </c>
      <c r="F118" s="211">
        <v>2000</v>
      </c>
      <c r="G118" s="199"/>
      <c r="H118" s="199"/>
      <c r="I118" s="199"/>
      <c r="J118" s="211">
        <v>240</v>
      </c>
      <c r="K118" s="214">
        <f t="shared" si="4"/>
        <v>2240</v>
      </c>
    </row>
    <row r="119" spans="1:11" ht="20.100000000000001" customHeight="1">
      <c r="A119" s="12">
        <v>3</v>
      </c>
      <c r="B119" s="9" t="s">
        <v>212</v>
      </c>
      <c r="C119" s="176" t="s">
        <v>213</v>
      </c>
      <c r="D119" s="9">
        <v>1</v>
      </c>
      <c r="E119" s="9" t="s">
        <v>36</v>
      </c>
      <c r="F119" s="211">
        <v>2000</v>
      </c>
      <c r="G119" s="199"/>
      <c r="H119" s="199"/>
      <c r="I119" s="199"/>
      <c r="J119" s="211">
        <v>240</v>
      </c>
      <c r="K119" s="214">
        <f t="shared" si="4"/>
        <v>2240</v>
      </c>
    </row>
    <row r="120" spans="1:11" ht="20.100000000000001" customHeight="1">
      <c r="A120" s="12">
        <v>3</v>
      </c>
      <c r="B120" s="9" t="s">
        <v>214</v>
      </c>
      <c r="C120" s="176" t="s">
        <v>215</v>
      </c>
      <c r="D120" s="9">
        <v>1</v>
      </c>
      <c r="E120" s="9" t="s">
        <v>36</v>
      </c>
      <c r="F120" s="211">
        <v>2000</v>
      </c>
      <c r="G120" s="199"/>
      <c r="H120" s="199"/>
      <c r="I120" s="199"/>
      <c r="J120" s="211">
        <v>240</v>
      </c>
      <c r="K120" s="214">
        <f t="shared" si="4"/>
        <v>2240</v>
      </c>
    </row>
    <row r="121" spans="1:11" ht="20.100000000000001" customHeight="1">
      <c r="A121" s="12">
        <v>3</v>
      </c>
      <c r="B121" s="9" t="s">
        <v>216</v>
      </c>
      <c r="C121" s="176" t="s">
        <v>217</v>
      </c>
      <c r="D121" s="9">
        <v>1</v>
      </c>
      <c r="E121" s="9" t="s">
        <v>36</v>
      </c>
      <c r="F121" s="211">
        <v>2000</v>
      </c>
      <c r="G121" s="199"/>
      <c r="H121" s="199"/>
      <c r="I121" s="199"/>
      <c r="J121" s="211">
        <v>240</v>
      </c>
      <c r="K121" s="214">
        <f t="shared" si="4"/>
        <v>2240</v>
      </c>
    </row>
    <row r="122" spans="1:11" ht="20.100000000000001" customHeight="1">
      <c r="B122" s="340" t="s">
        <v>218</v>
      </c>
      <c r="C122" s="340"/>
      <c r="D122" s="9">
        <v>1</v>
      </c>
      <c r="E122" s="173"/>
      <c r="F122" s="100">
        <f>SUM(F115:F121)</f>
        <v>14000</v>
      </c>
      <c r="G122" s="96"/>
      <c r="H122" s="96"/>
      <c r="I122" s="96"/>
      <c r="J122" s="100">
        <f t="shared" ref="J122:K122" si="5">SUM(J115:J121)</f>
        <v>1680</v>
      </c>
      <c r="K122" s="100">
        <f t="shared" si="5"/>
        <v>15680</v>
      </c>
    </row>
    <row r="123" spans="1:11" s="16" customFormat="1" ht="20.100000000000001" customHeight="1">
      <c r="A123" s="16">
        <v>2</v>
      </c>
      <c r="B123" s="24">
        <v>1.1000000000000001</v>
      </c>
      <c r="C123" s="227" t="s">
        <v>978</v>
      </c>
      <c r="D123" s="9">
        <v>1</v>
      </c>
      <c r="E123" s="24"/>
      <c r="F123" s="100"/>
      <c r="G123" s="96"/>
      <c r="H123" s="96"/>
      <c r="I123" s="96"/>
      <c r="J123" s="100"/>
      <c r="K123" s="100"/>
    </row>
    <row r="124" spans="1:11" ht="20.100000000000001" customHeight="1">
      <c r="B124" s="343"/>
      <c r="C124" s="344"/>
      <c r="D124" s="9">
        <v>1</v>
      </c>
      <c r="E124" s="9" t="s">
        <v>36</v>
      </c>
      <c r="F124" s="215"/>
      <c r="G124" s="204"/>
      <c r="H124" s="204"/>
      <c r="I124" s="204"/>
      <c r="J124" s="211"/>
      <c r="K124" s="214">
        <f>F124+J124</f>
        <v>0</v>
      </c>
    </row>
    <row r="125" spans="1:11" ht="20.100000000000001" customHeight="1">
      <c r="B125" s="349" t="s">
        <v>219</v>
      </c>
      <c r="C125" s="350"/>
      <c r="D125" s="173"/>
      <c r="E125" s="173"/>
      <c r="F125" s="100">
        <f>F124</f>
        <v>0</v>
      </c>
      <c r="G125" s="96"/>
      <c r="H125" s="96"/>
      <c r="I125" s="96"/>
      <c r="J125" s="100">
        <f>J124</f>
        <v>0</v>
      </c>
      <c r="K125" s="100">
        <f>K124</f>
        <v>0</v>
      </c>
    </row>
    <row r="126" spans="1:11" s="16" customFormat="1" ht="20.100000000000001" customHeight="1">
      <c r="B126" s="24"/>
      <c r="C126" s="24"/>
      <c r="D126" s="24"/>
      <c r="E126" s="24"/>
      <c r="F126" s="214"/>
      <c r="G126" s="200"/>
      <c r="H126" s="200"/>
      <c r="I126" s="200"/>
      <c r="J126" s="214"/>
      <c r="K126" s="100"/>
    </row>
    <row r="127" spans="1:11" s="31" customFormat="1" ht="28.5" customHeight="1">
      <c r="B127" s="340" t="s">
        <v>974</v>
      </c>
      <c r="C127" s="340"/>
      <c r="D127" s="171"/>
      <c r="E127" s="171"/>
      <c r="F127" s="100">
        <f>F12+F57+F91+F94+F98+F102+F106+F113+F122+F125</f>
        <v>1420500</v>
      </c>
      <c r="G127" s="96"/>
      <c r="H127" s="96"/>
      <c r="I127" s="96"/>
      <c r="J127" s="100">
        <f>J12+J57+J91+J94+J98+J102+J106+J113+J122+J125</f>
        <v>170460</v>
      </c>
      <c r="K127" s="100">
        <f>K12+K57+K91+K94+K98+K102+K106+K113+K122+K125</f>
        <v>1590960</v>
      </c>
    </row>
    <row r="128" spans="1:11" s="4" customFormat="1" ht="30.75" customHeight="1">
      <c r="B128" s="98" t="s">
        <v>945</v>
      </c>
      <c r="C128" s="177"/>
      <c r="D128" s="173"/>
      <c r="E128" s="173"/>
      <c r="F128" s="216"/>
      <c r="G128" s="205"/>
      <c r="H128" s="205"/>
      <c r="I128" s="205"/>
      <c r="J128" s="216"/>
      <c r="K128" s="221"/>
    </row>
    <row r="129" spans="2:11" ht="20.100000000000001" customHeight="1">
      <c r="B129" s="351" t="s">
        <v>220</v>
      </c>
      <c r="C129" s="351"/>
      <c r="D129" s="351"/>
      <c r="E129" s="351"/>
      <c r="F129" s="351"/>
      <c r="G129" s="175"/>
      <c r="H129" s="175"/>
      <c r="I129" s="175"/>
      <c r="J129" s="219"/>
      <c r="K129" s="221"/>
    </row>
    <row r="130" spans="2:11" ht="20.100000000000001" customHeight="1">
      <c r="B130" s="3" t="s">
        <v>9</v>
      </c>
      <c r="C130" s="174" t="s">
        <v>711</v>
      </c>
      <c r="D130" s="3"/>
      <c r="E130" s="3"/>
      <c r="F130" s="217"/>
      <c r="G130" s="206"/>
      <c r="H130" s="206"/>
      <c r="I130" s="206"/>
      <c r="J130" s="219"/>
      <c r="K130" s="221"/>
    </row>
    <row r="131" spans="2:11" ht="20.100000000000001" customHeight="1">
      <c r="B131" s="107"/>
      <c r="C131" s="108" t="s">
        <v>221</v>
      </c>
      <c r="D131" s="107"/>
      <c r="E131" s="107"/>
      <c r="F131" s="218"/>
      <c r="G131" s="207"/>
      <c r="H131" s="207"/>
      <c r="I131" s="207"/>
      <c r="J131" s="218"/>
      <c r="K131" s="222"/>
    </row>
    <row r="132" spans="2:11" ht="20.100000000000001" customHeight="1">
      <c r="B132" s="107"/>
      <c r="C132" s="108"/>
      <c r="D132" s="107"/>
      <c r="E132" s="107"/>
      <c r="F132" s="218"/>
      <c r="G132" s="207"/>
      <c r="H132" s="207"/>
      <c r="I132" s="207"/>
      <c r="J132" s="218"/>
      <c r="K132" s="222"/>
    </row>
    <row r="133" spans="2:11" ht="20.100000000000001" customHeight="1">
      <c r="B133" s="109"/>
      <c r="C133" s="110" t="s">
        <v>19</v>
      </c>
      <c r="D133" s="110"/>
      <c r="E133" s="110"/>
      <c r="F133" s="210"/>
      <c r="G133" s="198"/>
      <c r="H133" s="198"/>
      <c r="I133" s="198"/>
      <c r="J133" s="152"/>
      <c r="K133" s="223"/>
    </row>
    <row r="134" spans="2:11" ht="20.100000000000001" customHeight="1">
      <c r="B134" s="109"/>
      <c r="C134" s="110" t="s">
        <v>20</v>
      </c>
      <c r="D134" s="110"/>
      <c r="E134" s="110"/>
      <c r="F134" s="210"/>
      <c r="G134" s="198"/>
      <c r="H134" s="198"/>
      <c r="I134" s="198"/>
      <c r="J134" s="152"/>
      <c r="K134" s="223"/>
    </row>
    <row r="135" spans="2:11" ht="20.100000000000001" customHeight="1">
      <c r="B135" s="109"/>
      <c r="C135" s="110" t="s">
        <v>21</v>
      </c>
      <c r="D135" s="110"/>
      <c r="E135" s="110"/>
      <c r="F135" s="210"/>
      <c r="G135" s="198"/>
      <c r="H135" s="198"/>
      <c r="I135" s="198"/>
      <c r="J135" s="152"/>
      <c r="K135" s="223"/>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B125:C125"/>
    <mergeCell ref="B127:C127"/>
    <mergeCell ref="B129:F129"/>
    <mergeCell ref="B106:C106"/>
    <mergeCell ref="B113:C113"/>
    <mergeCell ref="B122:C122"/>
    <mergeCell ref="B1:K1"/>
    <mergeCell ref="J3:J4"/>
    <mergeCell ref="K3:K4"/>
    <mergeCell ref="B12:C12"/>
    <mergeCell ref="B46:C46"/>
    <mergeCell ref="B57:C57"/>
    <mergeCell ref="B91:C91"/>
    <mergeCell ref="B98:C98"/>
    <mergeCell ref="B102:C102"/>
    <mergeCell ref="B124:C124"/>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L185"/>
  <sheetViews>
    <sheetView zoomScale="90" zoomScaleNormal="90" workbookViewId="0">
      <selection activeCell="C103" sqref="C103"/>
    </sheetView>
  </sheetViews>
  <sheetFormatPr defaultColWidth="8.7109375" defaultRowHeight="12.75"/>
  <cols>
    <col min="1" max="1" width="8.7109375" style="57"/>
    <col min="2" max="2" width="12.28515625" style="57" customWidth="1"/>
    <col min="3" max="3" width="104.5703125" style="57" customWidth="1"/>
    <col min="4" max="5" width="19.7109375" style="58" customWidth="1"/>
    <col min="6" max="6" width="18.7109375" style="262" customWidth="1"/>
    <col min="7" max="9" width="18.7109375" style="252" customWidth="1"/>
    <col min="10" max="10" width="16.42578125" style="262" customWidth="1"/>
    <col min="11" max="11" width="25.7109375" style="253" customWidth="1"/>
    <col min="12" max="16384" width="8.7109375" style="57"/>
  </cols>
  <sheetData>
    <row r="1" spans="1:11" s="37" customFormat="1" ht="30" customHeight="1">
      <c r="B1" s="354" t="s">
        <v>228</v>
      </c>
      <c r="C1" s="354"/>
      <c r="D1" s="354"/>
      <c r="E1" s="354"/>
      <c r="F1" s="354"/>
      <c r="G1" s="354"/>
      <c r="H1" s="354"/>
      <c r="I1" s="354"/>
      <c r="J1" s="354"/>
      <c r="K1" s="354"/>
    </row>
    <row r="2" spans="1:11" s="37" customFormat="1" ht="30" customHeight="1">
      <c r="B2" s="189"/>
      <c r="C2" s="189" t="s">
        <v>973</v>
      </c>
      <c r="D2" s="345"/>
      <c r="E2" s="345"/>
      <c r="F2" s="345"/>
      <c r="G2" s="345"/>
      <c r="H2" s="345"/>
      <c r="I2" s="345"/>
      <c r="J2" s="345"/>
      <c r="K2" s="345"/>
    </row>
    <row r="3" spans="1:11" s="37" customFormat="1" ht="50.25" customHeight="1">
      <c r="A3" s="37" t="s">
        <v>5</v>
      </c>
      <c r="B3" s="188" t="s">
        <v>2</v>
      </c>
      <c r="C3" s="187" t="s">
        <v>0</v>
      </c>
      <c r="D3" s="187" t="s">
        <v>3</v>
      </c>
      <c r="E3" s="187" t="s">
        <v>1</v>
      </c>
      <c r="F3" s="99" t="s">
        <v>229</v>
      </c>
      <c r="G3" s="95" t="s">
        <v>222</v>
      </c>
      <c r="H3" s="95" t="s">
        <v>975</v>
      </c>
      <c r="I3" s="95" t="s">
        <v>224</v>
      </c>
      <c r="J3" s="99" t="s">
        <v>30</v>
      </c>
      <c r="K3" s="190" t="s">
        <v>230</v>
      </c>
    </row>
    <row r="4" spans="1:11" s="37" customFormat="1" ht="18" customHeight="1">
      <c r="B4" s="188"/>
      <c r="C4" s="187"/>
      <c r="D4" s="38" t="s">
        <v>231</v>
      </c>
      <c r="E4" s="38" t="s">
        <v>231</v>
      </c>
      <c r="F4" s="99" t="s">
        <v>232</v>
      </c>
      <c r="G4" s="95"/>
      <c r="H4" s="95"/>
      <c r="I4" s="95"/>
      <c r="J4" s="99" t="s">
        <v>233</v>
      </c>
      <c r="K4" s="190" t="s">
        <v>234</v>
      </c>
    </row>
    <row r="5" spans="1:11" s="40" customFormat="1" ht="19.5" customHeight="1">
      <c r="A5" s="40">
        <v>2</v>
      </c>
      <c r="B5" s="187">
        <v>2.1</v>
      </c>
      <c r="C5" s="3" t="s">
        <v>235</v>
      </c>
      <c r="D5" s="187"/>
      <c r="E5" s="187"/>
      <c r="F5" s="152"/>
      <c r="G5" s="147"/>
      <c r="H5" s="147"/>
      <c r="I5" s="147"/>
      <c r="J5" s="152"/>
      <c r="K5" s="244"/>
    </row>
    <row r="6" spans="1:11" s="40" customFormat="1" ht="16.5" customHeight="1">
      <c r="B6" s="188"/>
      <c r="C6" s="3" t="s">
        <v>47</v>
      </c>
      <c r="D6" s="17"/>
      <c r="E6" s="17"/>
      <c r="F6" s="152"/>
      <c r="G6" s="147"/>
      <c r="H6" s="147"/>
      <c r="I6" s="147"/>
      <c r="J6" s="152"/>
      <c r="K6" s="244"/>
    </row>
    <row r="7" spans="1:11" s="40" customFormat="1" ht="45.75" customHeight="1">
      <c r="A7" s="40">
        <v>3</v>
      </c>
      <c r="B7" s="9" t="s">
        <v>236</v>
      </c>
      <c r="C7" s="18" t="s">
        <v>948</v>
      </c>
      <c r="D7" s="195">
        <v>1</v>
      </c>
      <c r="E7" s="195" t="s">
        <v>36</v>
      </c>
      <c r="F7" s="211">
        <v>10540200</v>
      </c>
      <c r="G7" s="199"/>
      <c r="H7" s="199"/>
      <c r="I7" s="199"/>
      <c r="J7" s="211">
        <f>F7*12%</f>
        <v>1264824</v>
      </c>
      <c r="K7" s="214">
        <f>F7+J7</f>
        <v>11805024</v>
      </c>
    </row>
    <row r="8" spans="1:11" s="40" customFormat="1" ht="18" customHeight="1">
      <c r="B8" s="9"/>
      <c r="C8" s="3" t="s">
        <v>49</v>
      </c>
      <c r="D8" s="195">
        <v>1</v>
      </c>
      <c r="E8" s="187"/>
      <c r="F8" s="211"/>
      <c r="G8" s="199"/>
      <c r="H8" s="199"/>
      <c r="I8" s="199"/>
      <c r="J8" s="211"/>
      <c r="K8" s="214"/>
    </row>
    <row r="9" spans="1:11" s="40" customFormat="1" ht="27.75" customHeight="1">
      <c r="A9" s="40">
        <v>3</v>
      </c>
      <c r="B9" s="9" t="s">
        <v>237</v>
      </c>
      <c r="C9" s="194" t="s">
        <v>238</v>
      </c>
      <c r="D9" s="195">
        <v>1</v>
      </c>
      <c r="E9" s="195" t="s">
        <v>36</v>
      </c>
      <c r="F9" s="211">
        <v>2158200</v>
      </c>
      <c r="G9" s="199"/>
      <c r="H9" s="199"/>
      <c r="I9" s="199"/>
      <c r="J9" s="211">
        <f t="shared" ref="J9:J50" si="0">F9*12%</f>
        <v>258984</v>
      </c>
      <c r="K9" s="214">
        <f t="shared" ref="K9:K36" si="1">F9+J9</f>
        <v>2417184</v>
      </c>
    </row>
    <row r="10" spans="1:11" s="40" customFormat="1" ht="28.15" customHeight="1">
      <c r="A10" s="40">
        <v>3</v>
      </c>
      <c r="B10" s="9" t="s">
        <v>239</v>
      </c>
      <c r="C10" s="194" t="s">
        <v>240</v>
      </c>
      <c r="D10" s="195">
        <v>1</v>
      </c>
      <c r="E10" s="195" t="s">
        <v>36</v>
      </c>
      <c r="F10" s="211">
        <v>912300</v>
      </c>
      <c r="G10" s="199"/>
      <c r="H10" s="199"/>
      <c r="I10" s="199"/>
      <c r="J10" s="211">
        <f t="shared" si="0"/>
        <v>109476</v>
      </c>
      <c r="K10" s="214">
        <f t="shared" si="1"/>
        <v>1021776</v>
      </c>
    </row>
    <row r="11" spans="1:11" s="40" customFormat="1" ht="27.75" customHeight="1">
      <c r="A11" s="40">
        <v>3</v>
      </c>
      <c r="B11" s="9" t="s">
        <v>241</v>
      </c>
      <c r="C11" s="194" t="s">
        <v>242</v>
      </c>
      <c r="D11" s="195">
        <v>1</v>
      </c>
      <c r="E11" s="195" t="s">
        <v>36</v>
      </c>
      <c r="F11" s="211">
        <v>582800</v>
      </c>
      <c r="G11" s="199"/>
      <c r="H11" s="199"/>
      <c r="I11" s="199"/>
      <c r="J11" s="211">
        <f t="shared" si="0"/>
        <v>69936</v>
      </c>
      <c r="K11" s="214">
        <f t="shared" si="1"/>
        <v>652736</v>
      </c>
    </row>
    <row r="12" spans="1:11" s="40" customFormat="1" ht="17.25" customHeight="1">
      <c r="B12" s="9"/>
      <c r="C12" s="3" t="s">
        <v>56</v>
      </c>
      <c r="D12" s="195">
        <v>1</v>
      </c>
      <c r="E12" s="187"/>
      <c r="F12" s="211"/>
      <c r="G12" s="199"/>
      <c r="H12" s="199"/>
      <c r="I12" s="199"/>
      <c r="J12" s="211"/>
      <c r="K12" s="214"/>
    </row>
    <row r="13" spans="1:11" s="40" customFormat="1" ht="44.25" customHeight="1">
      <c r="A13" s="40">
        <v>3</v>
      </c>
      <c r="B13" s="9" t="s">
        <v>243</v>
      </c>
      <c r="C13" s="194" t="s">
        <v>244</v>
      </c>
      <c r="D13" s="195">
        <v>1</v>
      </c>
      <c r="E13" s="195" t="s">
        <v>36</v>
      </c>
      <c r="F13" s="211">
        <v>35951400</v>
      </c>
      <c r="G13" s="199"/>
      <c r="H13" s="199"/>
      <c r="I13" s="199"/>
      <c r="J13" s="211">
        <f t="shared" si="0"/>
        <v>4314168</v>
      </c>
      <c r="K13" s="214">
        <f t="shared" si="1"/>
        <v>40265568</v>
      </c>
    </row>
    <row r="14" spans="1:11" s="40" customFormat="1" ht="18" customHeight="1">
      <c r="B14" s="9"/>
      <c r="C14" s="193" t="s">
        <v>59</v>
      </c>
      <c r="D14" s="195">
        <v>1</v>
      </c>
      <c r="E14" s="187"/>
      <c r="F14" s="211"/>
      <c r="G14" s="199"/>
      <c r="H14" s="199"/>
      <c r="I14" s="199"/>
      <c r="J14" s="211"/>
      <c r="K14" s="214"/>
    </row>
    <row r="15" spans="1:11" s="40" customFormat="1" ht="18" customHeight="1">
      <c r="A15" s="40">
        <v>3</v>
      </c>
      <c r="B15" s="9" t="s">
        <v>245</v>
      </c>
      <c r="C15" s="194" t="s">
        <v>246</v>
      </c>
      <c r="D15" s="195">
        <v>1</v>
      </c>
      <c r="E15" s="195" t="s">
        <v>36</v>
      </c>
      <c r="F15" s="211">
        <v>4933500</v>
      </c>
      <c r="G15" s="199"/>
      <c r="H15" s="199"/>
      <c r="I15" s="199"/>
      <c r="J15" s="211">
        <f t="shared" si="0"/>
        <v>592020</v>
      </c>
      <c r="K15" s="214">
        <f t="shared" si="1"/>
        <v>5525520</v>
      </c>
    </row>
    <row r="16" spans="1:11" s="40" customFormat="1" ht="21" customHeight="1">
      <c r="B16" s="9"/>
      <c r="C16" s="3" t="s">
        <v>62</v>
      </c>
      <c r="D16" s="195">
        <v>1</v>
      </c>
      <c r="E16" s="187"/>
      <c r="F16" s="211"/>
      <c r="G16" s="199"/>
      <c r="H16" s="199"/>
      <c r="I16" s="199"/>
      <c r="J16" s="211"/>
      <c r="K16" s="214"/>
    </row>
    <row r="17" spans="1:11" s="40" customFormat="1" ht="33" customHeight="1">
      <c r="A17" s="40">
        <v>3</v>
      </c>
      <c r="B17" s="9" t="s">
        <v>247</v>
      </c>
      <c r="C17" s="194" t="s">
        <v>248</v>
      </c>
      <c r="D17" s="195">
        <v>1</v>
      </c>
      <c r="E17" s="195" t="s">
        <v>36</v>
      </c>
      <c r="F17" s="211">
        <v>6075300</v>
      </c>
      <c r="G17" s="199"/>
      <c r="H17" s="199"/>
      <c r="I17" s="199"/>
      <c r="J17" s="211">
        <f t="shared" si="0"/>
        <v>729036</v>
      </c>
      <c r="K17" s="214">
        <f t="shared" si="1"/>
        <v>6804336</v>
      </c>
    </row>
    <row r="18" spans="1:11" s="40" customFormat="1" ht="16.5" customHeight="1">
      <c r="A18" s="40">
        <v>3</v>
      </c>
      <c r="B18" s="9" t="s">
        <v>249</v>
      </c>
      <c r="C18" s="194" t="s">
        <v>250</v>
      </c>
      <c r="D18" s="195">
        <v>1</v>
      </c>
      <c r="E18" s="195" t="s">
        <v>36</v>
      </c>
      <c r="F18" s="211">
        <v>490600</v>
      </c>
      <c r="G18" s="199"/>
      <c r="H18" s="199"/>
      <c r="I18" s="199"/>
      <c r="J18" s="211">
        <f t="shared" si="0"/>
        <v>58872</v>
      </c>
      <c r="K18" s="214">
        <f t="shared" si="1"/>
        <v>549472</v>
      </c>
    </row>
    <row r="19" spans="1:11" s="40" customFormat="1" ht="16.5" customHeight="1">
      <c r="B19" s="9"/>
      <c r="C19" s="193" t="s">
        <v>67</v>
      </c>
      <c r="D19" s="195">
        <v>1</v>
      </c>
      <c r="E19" s="187"/>
      <c r="F19" s="211"/>
      <c r="G19" s="199"/>
      <c r="H19" s="199"/>
      <c r="I19" s="199"/>
      <c r="J19" s="211"/>
      <c r="K19" s="214"/>
    </row>
    <row r="20" spans="1:11" s="40" customFormat="1" ht="28.15" customHeight="1">
      <c r="A20" s="40">
        <v>3</v>
      </c>
      <c r="B20" s="9" t="s">
        <v>251</v>
      </c>
      <c r="C20" s="194" t="s">
        <v>252</v>
      </c>
      <c r="D20" s="195">
        <v>1</v>
      </c>
      <c r="E20" s="195" t="s">
        <v>36</v>
      </c>
      <c r="F20" s="211">
        <v>4510500</v>
      </c>
      <c r="G20" s="199"/>
      <c r="H20" s="199"/>
      <c r="I20" s="199"/>
      <c r="J20" s="211">
        <f t="shared" si="0"/>
        <v>541260</v>
      </c>
      <c r="K20" s="214">
        <f t="shared" si="1"/>
        <v>5051760</v>
      </c>
    </row>
    <row r="21" spans="1:11" s="40" customFormat="1" ht="28.15" customHeight="1">
      <c r="A21" s="40">
        <v>3</v>
      </c>
      <c r="B21" s="9" t="s">
        <v>253</v>
      </c>
      <c r="C21" s="194" t="s">
        <v>71</v>
      </c>
      <c r="D21" s="195">
        <v>1</v>
      </c>
      <c r="E21" s="195" t="s">
        <v>36</v>
      </c>
      <c r="F21" s="211">
        <v>6073700</v>
      </c>
      <c r="G21" s="199"/>
      <c r="H21" s="199"/>
      <c r="I21" s="199"/>
      <c r="J21" s="211">
        <f t="shared" si="0"/>
        <v>728844</v>
      </c>
      <c r="K21" s="214">
        <f t="shared" si="1"/>
        <v>6802544</v>
      </c>
    </row>
    <row r="22" spans="1:11" s="40" customFormat="1" ht="17.25" customHeight="1">
      <c r="A22" s="40">
        <v>3</v>
      </c>
      <c r="B22" s="9" t="s">
        <v>254</v>
      </c>
      <c r="C22" s="194" t="s">
        <v>73</v>
      </c>
      <c r="D22" s="195">
        <v>1</v>
      </c>
      <c r="E22" s="195" t="s">
        <v>36</v>
      </c>
      <c r="F22" s="211">
        <v>1070200</v>
      </c>
      <c r="G22" s="199"/>
      <c r="H22" s="199"/>
      <c r="I22" s="199"/>
      <c r="J22" s="211">
        <f t="shared" si="0"/>
        <v>128424</v>
      </c>
      <c r="K22" s="214">
        <f t="shared" si="1"/>
        <v>1198624</v>
      </c>
    </row>
    <row r="23" spans="1:11" s="40" customFormat="1" ht="15.75" customHeight="1">
      <c r="B23" s="9"/>
      <c r="C23" s="3" t="s">
        <v>74</v>
      </c>
      <c r="D23" s="195">
        <v>1</v>
      </c>
      <c r="E23" s="187"/>
      <c r="F23" s="211"/>
      <c r="G23" s="199"/>
      <c r="H23" s="199"/>
      <c r="I23" s="199"/>
      <c r="J23" s="211">
        <f t="shared" si="0"/>
        <v>0</v>
      </c>
      <c r="K23" s="214"/>
    </row>
    <row r="24" spans="1:11" s="40" customFormat="1" ht="28.15" customHeight="1">
      <c r="A24" s="40">
        <v>3</v>
      </c>
      <c r="B24" s="9" t="s">
        <v>255</v>
      </c>
      <c r="C24" s="194" t="s">
        <v>76</v>
      </c>
      <c r="D24" s="195">
        <v>1</v>
      </c>
      <c r="E24" s="195" t="s">
        <v>36</v>
      </c>
      <c r="F24" s="211">
        <v>2910200</v>
      </c>
      <c r="G24" s="199"/>
      <c r="H24" s="199"/>
      <c r="I24" s="199"/>
      <c r="J24" s="211">
        <f t="shared" si="0"/>
        <v>349224</v>
      </c>
      <c r="K24" s="214">
        <f t="shared" si="1"/>
        <v>3259424</v>
      </c>
    </row>
    <row r="25" spans="1:11" s="40" customFormat="1" ht="16.5" customHeight="1">
      <c r="B25" s="3"/>
      <c r="C25" s="3" t="s">
        <v>77</v>
      </c>
      <c r="D25" s="195">
        <v>1</v>
      </c>
      <c r="E25" s="187"/>
      <c r="F25" s="211"/>
      <c r="G25" s="199"/>
      <c r="H25" s="199"/>
      <c r="I25" s="199"/>
      <c r="J25" s="211"/>
      <c r="K25" s="214"/>
    </row>
    <row r="26" spans="1:11" s="40" customFormat="1" ht="21" customHeight="1">
      <c r="A26" s="40">
        <v>3</v>
      </c>
      <c r="B26" s="9" t="s">
        <v>256</v>
      </c>
      <c r="C26" s="194" t="s">
        <v>79</v>
      </c>
      <c r="D26" s="195">
        <v>1</v>
      </c>
      <c r="E26" s="195" t="s">
        <v>36</v>
      </c>
      <c r="F26" s="211">
        <v>5840100</v>
      </c>
      <c r="G26" s="199"/>
      <c r="H26" s="199"/>
      <c r="I26" s="199"/>
      <c r="J26" s="211">
        <f t="shared" si="0"/>
        <v>700812</v>
      </c>
      <c r="K26" s="214">
        <f t="shared" si="1"/>
        <v>6540912</v>
      </c>
    </row>
    <row r="27" spans="1:11" s="40" customFormat="1" ht="15" customHeight="1">
      <c r="A27" s="40">
        <v>3</v>
      </c>
      <c r="B27" s="9" t="s">
        <v>257</v>
      </c>
      <c r="C27" s="194" t="s">
        <v>81</v>
      </c>
      <c r="D27" s="195">
        <v>1</v>
      </c>
      <c r="E27" s="195" t="s">
        <v>36</v>
      </c>
      <c r="F27" s="211">
        <v>1129200</v>
      </c>
      <c r="G27" s="199"/>
      <c r="H27" s="199"/>
      <c r="I27" s="199"/>
      <c r="J27" s="211">
        <f t="shared" si="0"/>
        <v>135504</v>
      </c>
      <c r="K27" s="214">
        <f t="shared" si="1"/>
        <v>1264704</v>
      </c>
    </row>
    <row r="28" spans="1:11" s="40" customFormat="1" ht="16.5" customHeight="1">
      <c r="A28" s="40">
        <v>3</v>
      </c>
      <c r="B28" s="9" t="s">
        <v>258</v>
      </c>
      <c r="C28" s="194" t="s">
        <v>83</v>
      </c>
      <c r="D28" s="195">
        <v>1</v>
      </c>
      <c r="E28" s="195" t="s">
        <v>36</v>
      </c>
      <c r="F28" s="211">
        <v>243000</v>
      </c>
      <c r="G28" s="199"/>
      <c r="H28" s="199"/>
      <c r="I28" s="199"/>
      <c r="J28" s="211">
        <f t="shared" si="0"/>
        <v>29160</v>
      </c>
      <c r="K28" s="214">
        <f t="shared" si="1"/>
        <v>272160</v>
      </c>
    </row>
    <row r="29" spans="1:11" s="40" customFormat="1" ht="16.5" customHeight="1">
      <c r="A29" s="40">
        <v>3</v>
      </c>
      <c r="B29" s="9" t="s">
        <v>259</v>
      </c>
      <c r="C29" s="194" t="s">
        <v>85</v>
      </c>
      <c r="D29" s="195">
        <v>1</v>
      </c>
      <c r="E29" s="195" t="s">
        <v>36</v>
      </c>
      <c r="F29" s="211">
        <v>212000</v>
      </c>
      <c r="G29" s="199"/>
      <c r="H29" s="199"/>
      <c r="I29" s="199"/>
      <c r="J29" s="211">
        <f t="shared" si="0"/>
        <v>25440</v>
      </c>
      <c r="K29" s="214">
        <f t="shared" si="1"/>
        <v>237440</v>
      </c>
    </row>
    <row r="30" spans="1:11" s="40" customFormat="1" ht="20.25" customHeight="1">
      <c r="B30" s="9"/>
      <c r="C30" s="193" t="s">
        <v>260</v>
      </c>
      <c r="D30" s="195">
        <v>1</v>
      </c>
      <c r="E30" s="41"/>
      <c r="F30" s="211"/>
      <c r="G30" s="199"/>
      <c r="H30" s="199"/>
      <c r="I30" s="199"/>
      <c r="J30" s="211">
        <f t="shared" si="0"/>
        <v>0</v>
      </c>
      <c r="K30" s="214"/>
    </row>
    <row r="31" spans="1:11" s="40" customFormat="1" ht="21" customHeight="1">
      <c r="A31" s="40">
        <v>3</v>
      </c>
      <c r="B31" s="9" t="s">
        <v>261</v>
      </c>
      <c r="C31" s="194" t="s">
        <v>88</v>
      </c>
      <c r="D31" s="195">
        <v>1</v>
      </c>
      <c r="E31" s="195" t="s">
        <v>36</v>
      </c>
      <c r="F31" s="211">
        <v>3893400</v>
      </c>
      <c r="G31" s="199"/>
      <c r="H31" s="199"/>
      <c r="I31" s="199"/>
      <c r="J31" s="211">
        <f t="shared" si="0"/>
        <v>467208</v>
      </c>
      <c r="K31" s="214">
        <f t="shared" si="1"/>
        <v>4360608</v>
      </c>
    </row>
    <row r="32" spans="1:11" s="40" customFormat="1" ht="18" customHeight="1">
      <c r="A32" s="40">
        <v>3</v>
      </c>
      <c r="B32" s="9" t="s">
        <v>262</v>
      </c>
      <c r="C32" s="194" t="s">
        <v>90</v>
      </c>
      <c r="D32" s="195">
        <v>1</v>
      </c>
      <c r="E32" s="195" t="s">
        <v>36</v>
      </c>
      <c r="F32" s="211">
        <v>327900</v>
      </c>
      <c r="G32" s="199"/>
      <c r="H32" s="199"/>
      <c r="I32" s="199"/>
      <c r="J32" s="211">
        <f t="shared" si="0"/>
        <v>39348</v>
      </c>
      <c r="K32" s="214">
        <f t="shared" si="1"/>
        <v>367248</v>
      </c>
    </row>
    <row r="33" spans="1:12" s="40" customFormat="1" ht="15.75" customHeight="1">
      <c r="B33" s="9"/>
      <c r="C33" s="193" t="s">
        <v>91</v>
      </c>
      <c r="D33" s="195">
        <v>1</v>
      </c>
      <c r="E33" s="41"/>
      <c r="F33" s="211"/>
      <c r="G33" s="199"/>
      <c r="H33" s="199"/>
      <c r="I33" s="199"/>
      <c r="J33" s="211">
        <f t="shared" si="0"/>
        <v>0</v>
      </c>
      <c r="K33" s="214"/>
    </row>
    <row r="34" spans="1:12" s="40" customFormat="1" ht="17.25" customHeight="1">
      <c r="A34" s="40">
        <v>3</v>
      </c>
      <c r="B34" s="9" t="s">
        <v>263</v>
      </c>
      <c r="C34" s="194" t="s">
        <v>93</v>
      </c>
      <c r="D34" s="195">
        <v>1</v>
      </c>
      <c r="E34" s="195" t="s">
        <v>36</v>
      </c>
      <c r="F34" s="211">
        <v>2491800</v>
      </c>
      <c r="G34" s="199"/>
      <c r="H34" s="199"/>
      <c r="I34" s="199"/>
      <c r="J34" s="211">
        <f t="shared" si="0"/>
        <v>299016</v>
      </c>
      <c r="K34" s="214">
        <f t="shared" si="1"/>
        <v>2790816</v>
      </c>
    </row>
    <row r="35" spans="1:12" s="40" customFormat="1" ht="36" customHeight="1">
      <c r="A35" s="40">
        <v>3</v>
      </c>
      <c r="B35" s="9" t="s">
        <v>264</v>
      </c>
      <c r="C35" s="194" t="s">
        <v>265</v>
      </c>
      <c r="D35" s="195">
        <v>1</v>
      </c>
      <c r="E35" s="195" t="s">
        <v>36</v>
      </c>
      <c r="F35" s="211">
        <v>5191200</v>
      </c>
      <c r="G35" s="199"/>
      <c r="H35" s="199"/>
      <c r="I35" s="199"/>
      <c r="J35" s="211">
        <f t="shared" si="0"/>
        <v>622944</v>
      </c>
      <c r="K35" s="214">
        <f t="shared" si="1"/>
        <v>5814144</v>
      </c>
    </row>
    <row r="36" spans="1:12" s="40" customFormat="1" ht="17.25" customHeight="1">
      <c r="A36" s="40">
        <v>3</v>
      </c>
      <c r="B36" s="9" t="s">
        <v>266</v>
      </c>
      <c r="C36" s="194" t="s">
        <v>939</v>
      </c>
      <c r="D36" s="195">
        <v>1</v>
      </c>
      <c r="E36" s="195" t="s">
        <v>36</v>
      </c>
      <c r="F36" s="211">
        <v>161000</v>
      </c>
      <c r="G36" s="199"/>
      <c r="H36" s="199"/>
      <c r="I36" s="199"/>
      <c r="J36" s="211">
        <f t="shared" si="0"/>
        <v>19320</v>
      </c>
      <c r="K36" s="214">
        <f t="shared" si="1"/>
        <v>180320</v>
      </c>
    </row>
    <row r="37" spans="1:12" s="40" customFormat="1" ht="14.25" customHeight="1">
      <c r="B37" s="9"/>
      <c r="C37" s="193" t="s">
        <v>96</v>
      </c>
      <c r="D37" s="195">
        <v>1</v>
      </c>
      <c r="E37" s="41"/>
      <c r="F37" s="211"/>
      <c r="G37" s="199"/>
      <c r="H37" s="199"/>
      <c r="I37" s="199"/>
      <c r="J37" s="211">
        <f t="shared" si="0"/>
        <v>0</v>
      </c>
      <c r="K37" s="214"/>
    </row>
    <row r="38" spans="1:12" s="40" customFormat="1" ht="18" customHeight="1">
      <c r="A38" s="40">
        <v>3</v>
      </c>
      <c r="B38" s="9" t="s">
        <v>268</v>
      </c>
      <c r="C38" s="194" t="s">
        <v>267</v>
      </c>
      <c r="D38" s="195">
        <v>1</v>
      </c>
      <c r="E38" s="195" t="s">
        <v>36</v>
      </c>
      <c r="F38" s="211">
        <v>11706900</v>
      </c>
      <c r="G38" s="199"/>
      <c r="H38" s="199"/>
      <c r="I38" s="199"/>
      <c r="J38" s="211">
        <f t="shared" si="0"/>
        <v>1404828</v>
      </c>
      <c r="K38" s="214">
        <f>F38+J38</f>
        <v>13111728</v>
      </c>
    </row>
    <row r="39" spans="1:12" s="40" customFormat="1" ht="18" customHeight="1">
      <c r="A39" s="40">
        <v>3</v>
      </c>
      <c r="B39" s="9" t="s">
        <v>269</v>
      </c>
      <c r="C39" s="194" t="s">
        <v>940</v>
      </c>
      <c r="D39" s="195">
        <v>1</v>
      </c>
      <c r="E39" s="195" t="s">
        <v>36</v>
      </c>
      <c r="F39" s="211">
        <v>892800</v>
      </c>
      <c r="G39" s="199"/>
      <c r="H39" s="199"/>
      <c r="I39" s="199"/>
      <c r="J39" s="211">
        <f t="shared" si="0"/>
        <v>107136</v>
      </c>
      <c r="K39" s="214">
        <f t="shared" ref="K39:K44" si="2">F39+J39</f>
        <v>999936</v>
      </c>
    </row>
    <row r="40" spans="1:12" s="40" customFormat="1" ht="18" customHeight="1">
      <c r="A40" s="40">
        <v>3</v>
      </c>
      <c r="B40" s="9" t="s">
        <v>271</v>
      </c>
      <c r="C40" s="194" t="s">
        <v>270</v>
      </c>
      <c r="D40" s="195">
        <v>1</v>
      </c>
      <c r="E40" s="195" t="s">
        <v>36</v>
      </c>
      <c r="F40" s="211">
        <v>999300</v>
      </c>
      <c r="G40" s="199"/>
      <c r="H40" s="199"/>
      <c r="I40" s="199"/>
      <c r="J40" s="211">
        <f t="shared" si="0"/>
        <v>119916</v>
      </c>
      <c r="K40" s="214">
        <f t="shared" si="2"/>
        <v>1119216</v>
      </c>
    </row>
    <row r="41" spans="1:12" s="40" customFormat="1" ht="20.25" customHeight="1">
      <c r="A41" s="40">
        <v>3</v>
      </c>
      <c r="B41" s="9" t="s">
        <v>272</v>
      </c>
      <c r="C41" s="194" t="s">
        <v>949</v>
      </c>
      <c r="D41" s="195">
        <v>1</v>
      </c>
      <c r="E41" s="195" t="s">
        <v>36</v>
      </c>
      <c r="F41" s="211">
        <v>3990700</v>
      </c>
      <c r="G41" s="199"/>
      <c r="H41" s="199"/>
      <c r="I41" s="199"/>
      <c r="J41" s="211">
        <f t="shared" si="0"/>
        <v>478884</v>
      </c>
      <c r="K41" s="214">
        <f t="shared" si="2"/>
        <v>4469584</v>
      </c>
    </row>
    <row r="42" spans="1:12" s="40" customFormat="1" ht="17.25" customHeight="1">
      <c r="A42" s="40">
        <v>3</v>
      </c>
      <c r="B42" s="9" t="s">
        <v>274</v>
      </c>
      <c r="C42" s="194" t="s">
        <v>273</v>
      </c>
      <c r="D42" s="195">
        <v>1</v>
      </c>
      <c r="E42" s="195" t="s">
        <v>36</v>
      </c>
      <c r="F42" s="211">
        <v>7538400</v>
      </c>
      <c r="G42" s="199"/>
      <c r="H42" s="199"/>
      <c r="I42" s="199"/>
      <c r="J42" s="211">
        <f t="shared" si="0"/>
        <v>904608</v>
      </c>
      <c r="K42" s="214">
        <f t="shared" si="2"/>
        <v>8443008</v>
      </c>
      <c r="L42" s="245"/>
    </row>
    <row r="43" spans="1:12" s="40" customFormat="1" ht="18" customHeight="1">
      <c r="A43" s="40">
        <v>3</v>
      </c>
      <c r="B43" s="9" t="s">
        <v>275</v>
      </c>
      <c r="C43" s="194" t="s">
        <v>105</v>
      </c>
      <c r="D43" s="195">
        <v>1</v>
      </c>
      <c r="E43" s="195" t="s">
        <v>36</v>
      </c>
      <c r="F43" s="211">
        <v>203600</v>
      </c>
      <c r="G43" s="199"/>
      <c r="H43" s="199"/>
      <c r="I43" s="199"/>
      <c r="J43" s="211">
        <f t="shared" si="0"/>
        <v>24432</v>
      </c>
      <c r="K43" s="214">
        <f t="shared" si="2"/>
        <v>228032</v>
      </c>
    </row>
    <row r="44" spans="1:12" s="40" customFormat="1" ht="15.75" customHeight="1">
      <c r="A44" s="40">
        <v>3</v>
      </c>
      <c r="B44" s="9" t="s">
        <v>277</v>
      </c>
      <c r="C44" s="194" t="s">
        <v>950</v>
      </c>
      <c r="D44" s="195">
        <v>1</v>
      </c>
      <c r="E44" s="195" t="s">
        <v>36</v>
      </c>
      <c r="F44" s="211"/>
      <c r="G44" s="199"/>
      <c r="H44" s="199"/>
      <c r="I44" s="199"/>
      <c r="J44" s="211">
        <f t="shared" si="0"/>
        <v>0</v>
      </c>
      <c r="K44" s="214">
        <f t="shared" si="2"/>
        <v>0</v>
      </c>
    </row>
    <row r="45" spans="1:12" s="40" customFormat="1" ht="15.75" customHeight="1">
      <c r="A45" s="40">
        <v>3</v>
      </c>
      <c r="B45" s="9" t="s">
        <v>278</v>
      </c>
      <c r="C45" s="194" t="s">
        <v>108</v>
      </c>
      <c r="D45" s="195">
        <v>1</v>
      </c>
      <c r="E45" s="195" t="s">
        <v>36</v>
      </c>
      <c r="F45" s="211">
        <v>4568900</v>
      </c>
      <c r="G45" s="199"/>
      <c r="H45" s="199"/>
      <c r="I45" s="199"/>
      <c r="J45" s="211">
        <f t="shared" si="0"/>
        <v>548268</v>
      </c>
      <c r="K45" s="214">
        <f>F45+J45</f>
        <v>5117168</v>
      </c>
    </row>
    <row r="46" spans="1:12" s="40" customFormat="1" ht="16.5" customHeight="1">
      <c r="A46" s="40">
        <v>3</v>
      </c>
      <c r="B46" s="9" t="s">
        <v>279</v>
      </c>
      <c r="C46" s="194" t="s">
        <v>110</v>
      </c>
      <c r="D46" s="195">
        <v>1</v>
      </c>
      <c r="E46" s="195" t="s">
        <v>36</v>
      </c>
      <c r="F46" s="211">
        <v>186900</v>
      </c>
      <c r="G46" s="199"/>
      <c r="H46" s="199"/>
      <c r="I46" s="199"/>
      <c r="J46" s="211">
        <f t="shared" si="0"/>
        <v>22428</v>
      </c>
      <c r="K46" s="214">
        <f>F46+J46</f>
        <v>209328</v>
      </c>
    </row>
    <row r="47" spans="1:12" s="40" customFormat="1" ht="30" customHeight="1">
      <c r="B47" s="9"/>
      <c r="C47" s="3" t="s">
        <v>276</v>
      </c>
      <c r="D47" s="195">
        <v>1</v>
      </c>
      <c r="E47" s="187"/>
      <c r="F47" s="211"/>
      <c r="G47" s="199"/>
      <c r="H47" s="199"/>
      <c r="I47" s="199"/>
      <c r="J47" s="211">
        <f t="shared" si="0"/>
        <v>0</v>
      </c>
      <c r="K47" s="214"/>
    </row>
    <row r="48" spans="1:12" s="40" customFormat="1" ht="15.75" customHeight="1">
      <c r="B48" s="9" t="s">
        <v>951</v>
      </c>
      <c r="C48" s="42"/>
      <c r="D48" s="195">
        <v>1</v>
      </c>
      <c r="E48" s="9" t="s">
        <v>36</v>
      </c>
      <c r="F48" s="211"/>
      <c r="G48" s="199"/>
      <c r="H48" s="199"/>
      <c r="I48" s="199"/>
      <c r="J48" s="211">
        <f t="shared" si="0"/>
        <v>0</v>
      </c>
      <c r="K48" s="214">
        <f>F48+J48</f>
        <v>0</v>
      </c>
    </row>
    <row r="49" spans="1:11" s="40" customFormat="1" ht="17.25" customHeight="1">
      <c r="B49" s="9" t="s">
        <v>952</v>
      </c>
      <c r="C49" s="42"/>
      <c r="D49" s="195">
        <v>1</v>
      </c>
      <c r="E49" s="9" t="s">
        <v>36</v>
      </c>
      <c r="F49" s="211"/>
      <c r="G49" s="199"/>
      <c r="H49" s="199"/>
      <c r="I49" s="199"/>
      <c r="J49" s="211">
        <f t="shared" si="0"/>
        <v>0</v>
      </c>
      <c r="K49" s="214">
        <f>F49+J49</f>
        <v>0</v>
      </c>
    </row>
    <row r="50" spans="1:11" s="40" customFormat="1" ht="17.25" customHeight="1">
      <c r="B50" s="9" t="s">
        <v>953</v>
      </c>
      <c r="C50" s="10"/>
      <c r="D50" s="195">
        <v>1</v>
      </c>
      <c r="E50" s="9" t="s">
        <v>36</v>
      </c>
      <c r="F50" s="211"/>
      <c r="G50" s="199"/>
      <c r="H50" s="199"/>
      <c r="I50" s="199"/>
      <c r="J50" s="211">
        <f t="shared" si="0"/>
        <v>0</v>
      </c>
      <c r="K50" s="214">
        <f>F50+J50</f>
        <v>0</v>
      </c>
    </row>
    <row r="51" spans="1:11" s="43" customFormat="1" ht="15.75" customHeight="1" thickBot="1">
      <c r="A51" s="12"/>
      <c r="B51" s="340" t="s">
        <v>280</v>
      </c>
      <c r="C51" s="341"/>
      <c r="D51" s="195">
        <v>1</v>
      </c>
      <c r="E51" s="41"/>
      <c r="F51" s="100">
        <f>SUM(F7:F50)</f>
        <v>125786000</v>
      </c>
      <c r="G51" s="96"/>
      <c r="H51" s="96"/>
      <c r="I51" s="96"/>
      <c r="J51" s="100">
        <f>SUM(J7:J50)</f>
        <v>15094320</v>
      </c>
      <c r="K51" s="100">
        <f>SUM(K7:K50)</f>
        <v>140880320</v>
      </c>
    </row>
    <row r="52" spans="1:11" s="44" customFormat="1" ht="15.75" customHeight="1">
      <c r="A52" s="59"/>
      <c r="B52" s="111"/>
      <c r="C52" s="112"/>
      <c r="D52" s="195">
        <v>1</v>
      </c>
      <c r="E52" s="113"/>
      <c r="F52" s="255"/>
      <c r="G52" s="246"/>
      <c r="H52" s="246"/>
      <c r="I52" s="246"/>
      <c r="J52" s="255"/>
      <c r="K52" s="255"/>
    </row>
    <row r="53" spans="1:11" s="40" customFormat="1" ht="15">
      <c r="A53" s="40">
        <v>2</v>
      </c>
      <c r="B53" s="114">
        <v>2.2000000000000002</v>
      </c>
      <c r="C53" s="115" t="s">
        <v>954</v>
      </c>
      <c r="D53" s="195">
        <v>1</v>
      </c>
      <c r="E53" s="116"/>
      <c r="F53" s="256"/>
      <c r="G53" s="247"/>
      <c r="H53" s="247"/>
      <c r="I53" s="247"/>
      <c r="J53" s="256"/>
      <c r="K53" s="263"/>
    </row>
    <row r="54" spans="1:11" s="40" customFormat="1" ht="27.75" customHeight="1">
      <c r="B54" s="188"/>
      <c r="C54" s="117" t="s">
        <v>955</v>
      </c>
      <c r="D54" s="195">
        <v>1</v>
      </c>
      <c r="E54" s="41"/>
      <c r="F54" s="211"/>
      <c r="G54" s="199"/>
      <c r="H54" s="199"/>
      <c r="I54" s="199"/>
      <c r="J54" s="211"/>
      <c r="K54" s="214"/>
    </row>
    <row r="55" spans="1:11" s="40" customFormat="1" ht="19.5" customHeight="1">
      <c r="B55" s="172"/>
      <c r="C55" s="105" t="s">
        <v>114</v>
      </c>
      <c r="D55" s="195">
        <v>1</v>
      </c>
      <c r="E55" s="17"/>
      <c r="F55" s="211"/>
      <c r="G55" s="199"/>
      <c r="H55" s="199"/>
      <c r="I55" s="199"/>
      <c r="J55" s="211"/>
      <c r="K55" s="214"/>
    </row>
    <row r="56" spans="1:11" s="40" customFormat="1" ht="48.75" customHeight="1">
      <c r="A56" s="40">
        <v>3</v>
      </c>
      <c r="B56" s="9" t="s">
        <v>281</v>
      </c>
      <c r="C56" s="27" t="s">
        <v>282</v>
      </c>
      <c r="D56" s="195">
        <v>1</v>
      </c>
      <c r="E56" s="195" t="s">
        <v>36</v>
      </c>
      <c r="F56" s="211">
        <v>50000</v>
      </c>
      <c r="G56" s="199"/>
      <c r="H56" s="199"/>
      <c r="I56" s="199"/>
      <c r="J56" s="211">
        <f>F56*12%</f>
        <v>6000</v>
      </c>
      <c r="K56" s="214">
        <f t="shared" ref="K56:K74" si="3">F56+J56</f>
        <v>56000</v>
      </c>
    </row>
    <row r="57" spans="1:11" s="40" customFormat="1" ht="32.25" customHeight="1">
      <c r="A57" s="40">
        <v>3</v>
      </c>
      <c r="B57" s="9" t="s">
        <v>283</v>
      </c>
      <c r="C57" s="27" t="s">
        <v>284</v>
      </c>
      <c r="D57" s="195">
        <v>1</v>
      </c>
      <c r="E57" s="195" t="s">
        <v>36</v>
      </c>
      <c r="F57" s="211">
        <v>50000</v>
      </c>
      <c r="G57" s="199"/>
      <c r="H57" s="199"/>
      <c r="I57" s="199"/>
      <c r="J57" s="211">
        <f t="shared" ref="J57:J120" si="4">F57*12%</f>
        <v>6000</v>
      </c>
      <c r="K57" s="214">
        <f t="shared" si="3"/>
        <v>56000</v>
      </c>
    </row>
    <row r="58" spans="1:11" s="40" customFormat="1" ht="28.15" customHeight="1">
      <c r="A58" s="40">
        <v>3</v>
      </c>
      <c r="B58" s="9" t="s">
        <v>285</v>
      </c>
      <c r="C58" s="27" t="s">
        <v>286</v>
      </c>
      <c r="D58" s="195">
        <v>1</v>
      </c>
      <c r="E58" s="195" t="s">
        <v>36</v>
      </c>
      <c r="F58" s="211">
        <v>50000</v>
      </c>
      <c r="G58" s="199"/>
      <c r="H58" s="199"/>
      <c r="I58" s="199"/>
      <c r="J58" s="211">
        <f t="shared" si="4"/>
        <v>6000</v>
      </c>
      <c r="K58" s="214">
        <f t="shared" si="3"/>
        <v>56000</v>
      </c>
    </row>
    <row r="59" spans="1:11" s="45" customFormat="1" ht="39" customHeight="1">
      <c r="A59" s="45">
        <v>3</v>
      </c>
      <c r="B59" s="9" t="s">
        <v>287</v>
      </c>
      <c r="C59" s="27" t="s">
        <v>288</v>
      </c>
      <c r="D59" s="195">
        <v>1</v>
      </c>
      <c r="E59" s="195" t="s">
        <v>36</v>
      </c>
      <c r="F59" s="211"/>
      <c r="G59" s="199"/>
      <c r="H59" s="199"/>
      <c r="I59" s="199"/>
      <c r="J59" s="211">
        <f t="shared" si="4"/>
        <v>0</v>
      </c>
      <c r="K59" s="214">
        <f t="shared" si="3"/>
        <v>0</v>
      </c>
    </row>
    <row r="60" spans="1:11" s="40" customFormat="1" ht="28.15" customHeight="1">
      <c r="A60" s="40">
        <v>3</v>
      </c>
      <c r="B60" s="9" t="s">
        <v>289</v>
      </c>
      <c r="C60" s="3" t="s">
        <v>276</v>
      </c>
      <c r="D60" s="195">
        <v>1</v>
      </c>
      <c r="E60" s="187"/>
      <c r="F60" s="211"/>
      <c r="G60" s="199"/>
      <c r="H60" s="199"/>
      <c r="I60" s="199"/>
      <c r="J60" s="211">
        <f t="shared" si="4"/>
        <v>0</v>
      </c>
      <c r="K60" s="214">
        <v>0</v>
      </c>
    </row>
    <row r="61" spans="1:11" s="40" customFormat="1" ht="17.25" customHeight="1">
      <c r="B61" s="9" t="s">
        <v>290</v>
      </c>
      <c r="C61" s="42"/>
      <c r="D61" s="195">
        <v>1</v>
      </c>
      <c r="E61" s="195" t="s">
        <v>36</v>
      </c>
      <c r="F61" s="211"/>
      <c r="G61" s="199"/>
      <c r="H61" s="199"/>
      <c r="I61" s="199"/>
      <c r="J61" s="211">
        <f t="shared" si="4"/>
        <v>0</v>
      </c>
      <c r="K61" s="214">
        <f t="shared" si="3"/>
        <v>0</v>
      </c>
    </row>
    <row r="62" spans="1:11" s="40" customFormat="1" ht="23.25" customHeight="1">
      <c r="B62" s="172"/>
      <c r="C62" s="17" t="s">
        <v>123</v>
      </c>
      <c r="D62" s="195">
        <v>1</v>
      </c>
      <c r="E62" s="17"/>
      <c r="F62" s="211"/>
      <c r="G62" s="199"/>
      <c r="H62" s="199"/>
      <c r="I62" s="199"/>
      <c r="J62" s="211">
        <f t="shared" si="4"/>
        <v>0</v>
      </c>
      <c r="K62" s="214"/>
    </row>
    <row r="63" spans="1:11" s="40" customFormat="1" ht="45" customHeight="1">
      <c r="A63" s="40">
        <v>3</v>
      </c>
      <c r="B63" s="9" t="s">
        <v>291</v>
      </c>
      <c r="C63" s="194" t="s">
        <v>292</v>
      </c>
      <c r="D63" s="195">
        <v>1</v>
      </c>
      <c r="E63" s="195" t="s">
        <v>36</v>
      </c>
      <c r="F63" s="211">
        <v>100000</v>
      </c>
      <c r="G63" s="199"/>
      <c r="H63" s="199"/>
      <c r="I63" s="199"/>
      <c r="J63" s="211">
        <f t="shared" si="4"/>
        <v>12000</v>
      </c>
      <c r="K63" s="214">
        <f t="shared" si="3"/>
        <v>112000</v>
      </c>
    </row>
    <row r="64" spans="1:11" s="40" customFormat="1" ht="28.15" customHeight="1">
      <c r="A64" s="40">
        <v>3</v>
      </c>
      <c r="B64" s="9" t="s">
        <v>293</v>
      </c>
      <c r="C64" s="194" t="s">
        <v>294</v>
      </c>
      <c r="D64" s="195">
        <v>1</v>
      </c>
      <c r="E64" s="195" t="s">
        <v>36</v>
      </c>
      <c r="F64" s="211">
        <v>100000</v>
      </c>
      <c r="G64" s="199"/>
      <c r="H64" s="199"/>
      <c r="I64" s="199"/>
      <c r="J64" s="211">
        <f t="shared" si="4"/>
        <v>12000</v>
      </c>
      <c r="K64" s="214">
        <f t="shared" si="3"/>
        <v>112000</v>
      </c>
    </row>
    <row r="65" spans="1:11" s="40" customFormat="1" ht="28.15" customHeight="1">
      <c r="A65" s="40">
        <v>3</v>
      </c>
      <c r="B65" s="9" t="s">
        <v>295</v>
      </c>
      <c r="C65" s="194" t="s">
        <v>296</v>
      </c>
      <c r="D65" s="195">
        <v>1</v>
      </c>
      <c r="E65" s="195" t="s">
        <v>36</v>
      </c>
      <c r="F65" s="211">
        <v>100000</v>
      </c>
      <c r="G65" s="199"/>
      <c r="H65" s="199"/>
      <c r="I65" s="199"/>
      <c r="J65" s="211">
        <f t="shared" si="4"/>
        <v>12000</v>
      </c>
      <c r="K65" s="214">
        <f t="shared" si="3"/>
        <v>112000</v>
      </c>
    </row>
    <row r="66" spans="1:11" s="40" customFormat="1" ht="17.25" customHeight="1">
      <c r="A66" s="40">
        <v>3</v>
      </c>
      <c r="B66" s="9" t="s">
        <v>297</v>
      </c>
      <c r="C66" s="194" t="s">
        <v>298</v>
      </c>
      <c r="D66" s="195">
        <v>1</v>
      </c>
      <c r="E66" s="195" t="s">
        <v>36</v>
      </c>
      <c r="F66" s="211">
        <v>200000</v>
      </c>
      <c r="G66" s="199"/>
      <c r="H66" s="199"/>
      <c r="I66" s="199"/>
      <c r="J66" s="211">
        <f t="shared" si="4"/>
        <v>24000</v>
      </c>
      <c r="K66" s="214">
        <f t="shared" si="3"/>
        <v>224000</v>
      </c>
    </row>
    <row r="67" spans="1:11" s="40" customFormat="1" ht="23.25" customHeight="1">
      <c r="A67" s="40">
        <v>3</v>
      </c>
      <c r="B67" s="9" t="s">
        <v>299</v>
      </c>
      <c r="C67" s="194" t="s">
        <v>300</v>
      </c>
      <c r="D67" s="195">
        <v>1</v>
      </c>
      <c r="E67" s="195" t="s">
        <v>36</v>
      </c>
      <c r="F67" s="211">
        <v>100000</v>
      </c>
      <c r="G67" s="199"/>
      <c r="H67" s="199"/>
      <c r="I67" s="199"/>
      <c r="J67" s="211">
        <f t="shared" si="4"/>
        <v>12000</v>
      </c>
      <c r="K67" s="214">
        <f t="shared" si="3"/>
        <v>112000</v>
      </c>
    </row>
    <row r="68" spans="1:11" s="40" customFormat="1" ht="45" customHeight="1">
      <c r="A68" s="40">
        <v>3</v>
      </c>
      <c r="B68" s="9" t="s">
        <v>301</v>
      </c>
      <c r="C68" s="194" t="s">
        <v>302</v>
      </c>
      <c r="D68" s="195">
        <v>1</v>
      </c>
      <c r="E68" s="195" t="s">
        <v>36</v>
      </c>
      <c r="F68" s="211">
        <v>50000</v>
      </c>
      <c r="G68" s="199"/>
      <c r="H68" s="199"/>
      <c r="I68" s="199"/>
      <c r="J68" s="211">
        <f t="shared" si="4"/>
        <v>6000</v>
      </c>
      <c r="K68" s="214">
        <f t="shared" si="3"/>
        <v>56000</v>
      </c>
    </row>
    <row r="69" spans="1:11" s="40" customFormat="1" ht="28.15" customHeight="1">
      <c r="A69" s="40">
        <v>3</v>
      </c>
      <c r="B69" s="9" t="s">
        <v>303</v>
      </c>
      <c r="C69" s="194" t="s">
        <v>304</v>
      </c>
      <c r="D69" s="195">
        <v>1</v>
      </c>
      <c r="E69" s="195" t="s">
        <v>36</v>
      </c>
      <c r="F69" s="211">
        <v>50000</v>
      </c>
      <c r="G69" s="199"/>
      <c r="H69" s="199"/>
      <c r="I69" s="199"/>
      <c r="J69" s="211">
        <f t="shared" si="4"/>
        <v>6000</v>
      </c>
      <c r="K69" s="214">
        <f t="shared" si="3"/>
        <v>56000</v>
      </c>
    </row>
    <row r="70" spans="1:11" s="40" customFormat="1" ht="31.5" customHeight="1">
      <c r="A70" s="40">
        <v>3</v>
      </c>
      <c r="B70" s="9" t="s">
        <v>305</v>
      </c>
      <c r="C70" s="194" t="s">
        <v>306</v>
      </c>
      <c r="D70" s="195">
        <v>1</v>
      </c>
      <c r="E70" s="195" t="s">
        <v>36</v>
      </c>
      <c r="F70" s="211">
        <v>50000</v>
      </c>
      <c r="G70" s="199"/>
      <c r="H70" s="199"/>
      <c r="I70" s="199"/>
      <c r="J70" s="211">
        <f t="shared" si="4"/>
        <v>6000</v>
      </c>
      <c r="K70" s="214">
        <f t="shared" si="3"/>
        <v>56000</v>
      </c>
    </row>
    <row r="71" spans="1:11" s="45" customFormat="1" ht="28.15" customHeight="1">
      <c r="A71" s="45">
        <v>3</v>
      </c>
      <c r="B71" s="9" t="s">
        <v>307</v>
      </c>
      <c r="C71" s="194" t="s">
        <v>308</v>
      </c>
      <c r="D71" s="195">
        <v>1</v>
      </c>
      <c r="E71" s="195" t="s">
        <v>36</v>
      </c>
      <c r="F71" s="211">
        <v>100000</v>
      </c>
      <c r="G71" s="199"/>
      <c r="H71" s="199"/>
      <c r="I71" s="199"/>
      <c r="J71" s="211">
        <f t="shared" si="4"/>
        <v>12000</v>
      </c>
      <c r="K71" s="214">
        <f t="shared" si="3"/>
        <v>112000</v>
      </c>
    </row>
    <row r="72" spans="1:11" s="45" customFormat="1" ht="28.15" customHeight="1">
      <c r="A72" s="45">
        <v>3</v>
      </c>
      <c r="B72" s="9" t="s">
        <v>309</v>
      </c>
      <c r="C72" s="194" t="s">
        <v>310</v>
      </c>
      <c r="D72" s="195">
        <v>1</v>
      </c>
      <c r="E72" s="195" t="s">
        <v>36</v>
      </c>
      <c r="F72" s="211">
        <v>50000</v>
      </c>
      <c r="G72" s="199"/>
      <c r="H72" s="199"/>
      <c r="I72" s="199"/>
      <c r="J72" s="211">
        <f t="shared" si="4"/>
        <v>6000</v>
      </c>
      <c r="K72" s="214">
        <f t="shared" si="3"/>
        <v>56000</v>
      </c>
    </row>
    <row r="73" spans="1:11" s="40" customFormat="1" ht="28.15" customHeight="1">
      <c r="A73" s="40">
        <v>3</v>
      </c>
      <c r="B73" s="9" t="s">
        <v>311</v>
      </c>
      <c r="C73" s="194" t="s">
        <v>312</v>
      </c>
      <c r="D73" s="195">
        <v>1</v>
      </c>
      <c r="E73" s="195" t="s">
        <v>36</v>
      </c>
      <c r="F73" s="211">
        <v>100000</v>
      </c>
      <c r="G73" s="199"/>
      <c r="H73" s="199"/>
      <c r="I73" s="199"/>
      <c r="J73" s="211">
        <f t="shared" si="4"/>
        <v>12000</v>
      </c>
      <c r="K73" s="214">
        <f t="shared" si="3"/>
        <v>112000</v>
      </c>
    </row>
    <row r="74" spans="1:11" s="40" customFormat="1" ht="28.15" customHeight="1">
      <c r="A74" s="40">
        <v>3</v>
      </c>
      <c r="B74" s="9" t="s">
        <v>313</v>
      </c>
      <c r="C74" s="194" t="s">
        <v>314</v>
      </c>
      <c r="D74" s="195">
        <v>1</v>
      </c>
      <c r="E74" s="195" t="s">
        <v>36</v>
      </c>
      <c r="F74" s="211">
        <v>100000</v>
      </c>
      <c r="G74" s="199"/>
      <c r="H74" s="199"/>
      <c r="I74" s="199"/>
      <c r="J74" s="211">
        <f t="shared" si="4"/>
        <v>12000</v>
      </c>
      <c r="K74" s="214">
        <f t="shared" si="3"/>
        <v>112000</v>
      </c>
    </row>
    <row r="75" spans="1:11" s="40" customFormat="1" ht="48.75" customHeight="1">
      <c r="A75" s="40">
        <v>3</v>
      </c>
      <c r="B75" s="9" t="s">
        <v>315</v>
      </c>
      <c r="C75" s="194" t="s">
        <v>316</v>
      </c>
      <c r="D75" s="195">
        <v>1</v>
      </c>
      <c r="E75" s="195" t="s">
        <v>36</v>
      </c>
      <c r="F75" s="211">
        <v>150000</v>
      </c>
      <c r="G75" s="199"/>
      <c r="H75" s="199"/>
      <c r="I75" s="199"/>
      <c r="J75" s="211">
        <f t="shared" si="4"/>
        <v>18000</v>
      </c>
      <c r="K75" s="214">
        <f>F75+J75</f>
        <v>168000</v>
      </c>
    </row>
    <row r="76" spans="1:11" s="45" customFormat="1" ht="49.5" customHeight="1">
      <c r="A76" s="45">
        <v>3</v>
      </c>
      <c r="B76" s="9" t="s">
        <v>317</v>
      </c>
      <c r="C76" s="194" t="s">
        <v>318</v>
      </c>
      <c r="D76" s="195">
        <v>1</v>
      </c>
      <c r="E76" s="195" t="s">
        <v>36</v>
      </c>
      <c r="F76" s="211">
        <v>100000</v>
      </c>
      <c r="G76" s="199"/>
      <c r="H76" s="199"/>
      <c r="I76" s="199"/>
      <c r="J76" s="211">
        <f t="shared" si="4"/>
        <v>12000</v>
      </c>
      <c r="K76" s="214">
        <f t="shared" ref="K76:K92" si="5">F76+J76</f>
        <v>112000</v>
      </c>
    </row>
    <row r="77" spans="1:11" s="45" customFormat="1" ht="54.75" customHeight="1">
      <c r="A77" s="45">
        <v>3</v>
      </c>
      <c r="B77" s="9" t="s">
        <v>319</v>
      </c>
      <c r="C77" s="118" t="s">
        <v>320</v>
      </c>
      <c r="D77" s="195">
        <v>1</v>
      </c>
      <c r="E77" s="195" t="s">
        <v>36</v>
      </c>
      <c r="F77" s="211">
        <v>100000</v>
      </c>
      <c r="G77" s="199"/>
      <c r="H77" s="199"/>
      <c r="I77" s="199"/>
      <c r="J77" s="211">
        <f t="shared" si="4"/>
        <v>12000</v>
      </c>
      <c r="K77" s="214">
        <f t="shared" si="5"/>
        <v>112000</v>
      </c>
    </row>
    <row r="78" spans="1:11" s="40" customFormat="1" ht="45" customHeight="1">
      <c r="A78" s="40">
        <v>3</v>
      </c>
      <c r="B78" s="9" t="s">
        <v>321</v>
      </c>
      <c r="C78" s="194" t="s">
        <v>322</v>
      </c>
      <c r="D78" s="195">
        <v>1</v>
      </c>
      <c r="E78" s="195" t="s">
        <v>36</v>
      </c>
      <c r="F78" s="211">
        <v>50000</v>
      </c>
      <c r="G78" s="199"/>
      <c r="H78" s="199"/>
      <c r="I78" s="199"/>
      <c r="J78" s="211">
        <f t="shared" si="4"/>
        <v>6000</v>
      </c>
      <c r="K78" s="214">
        <f>F78+J78</f>
        <v>56000</v>
      </c>
    </row>
    <row r="79" spans="1:11" s="40" customFormat="1" ht="50.25" customHeight="1">
      <c r="A79" s="40">
        <v>3</v>
      </c>
      <c r="B79" s="9" t="s">
        <v>323</v>
      </c>
      <c r="C79" s="194" t="s">
        <v>324</v>
      </c>
      <c r="D79" s="195">
        <v>1</v>
      </c>
      <c r="E79" s="195" t="s">
        <v>36</v>
      </c>
      <c r="F79" s="211">
        <v>50000</v>
      </c>
      <c r="G79" s="199"/>
      <c r="H79" s="199"/>
      <c r="I79" s="199"/>
      <c r="J79" s="211">
        <f t="shared" si="4"/>
        <v>6000</v>
      </c>
      <c r="K79" s="214">
        <f t="shared" si="5"/>
        <v>56000</v>
      </c>
    </row>
    <row r="80" spans="1:11" s="40" customFormat="1" ht="48" customHeight="1">
      <c r="A80" s="40">
        <v>3</v>
      </c>
      <c r="B80" s="9" t="s">
        <v>325</v>
      </c>
      <c r="C80" s="194" t="s">
        <v>326</v>
      </c>
      <c r="D80" s="195">
        <v>1</v>
      </c>
      <c r="E80" s="195" t="s">
        <v>36</v>
      </c>
      <c r="F80" s="211">
        <v>100000</v>
      </c>
      <c r="G80" s="199"/>
      <c r="H80" s="199"/>
      <c r="I80" s="199"/>
      <c r="J80" s="211">
        <f t="shared" si="4"/>
        <v>12000</v>
      </c>
      <c r="K80" s="214">
        <f t="shared" si="5"/>
        <v>112000</v>
      </c>
    </row>
    <row r="81" spans="1:11" s="40" customFormat="1" ht="44.25" customHeight="1">
      <c r="A81" s="40">
        <v>3</v>
      </c>
      <c r="B81" s="9" t="s">
        <v>327</v>
      </c>
      <c r="C81" s="194" t="s">
        <v>328</v>
      </c>
      <c r="D81" s="195">
        <v>1</v>
      </c>
      <c r="E81" s="195" t="s">
        <v>36</v>
      </c>
      <c r="F81" s="211">
        <v>100000</v>
      </c>
      <c r="G81" s="199"/>
      <c r="H81" s="199"/>
      <c r="I81" s="199"/>
      <c r="J81" s="211">
        <f t="shared" si="4"/>
        <v>12000</v>
      </c>
      <c r="K81" s="214">
        <f t="shared" si="5"/>
        <v>112000</v>
      </c>
    </row>
    <row r="82" spans="1:11" s="45" customFormat="1" ht="31.5" customHeight="1">
      <c r="A82" s="45">
        <v>3</v>
      </c>
      <c r="B82" s="9" t="s">
        <v>329</v>
      </c>
      <c r="C82" s="194" t="s">
        <v>330</v>
      </c>
      <c r="D82" s="195">
        <v>1</v>
      </c>
      <c r="E82" s="195" t="s">
        <v>36</v>
      </c>
      <c r="F82" s="211">
        <v>100000</v>
      </c>
      <c r="G82" s="199"/>
      <c r="H82" s="199"/>
      <c r="I82" s="199"/>
      <c r="J82" s="211">
        <f t="shared" si="4"/>
        <v>12000</v>
      </c>
      <c r="K82" s="214">
        <f t="shared" si="5"/>
        <v>112000</v>
      </c>
    </row>
    <row r="83" spans="1:11" s="45" customFormat="1" ht="30" customHeight="1">
      <c r="A83" s="45">
        <v>3</v>
      </c>
      <c r="B83" s="9" t="s">
        <v>331</v>
      </c>
      <c r="C83" s="194" t="s">
        <v>332</v>
      </c>
      <c r="D83" s="195">
        <v>1</v>
      </c>
      <c r="E83" s="195" t="s">
        <v>36</v>
      </c>
      <c r="F83" s="211">
        <v>100000</v>
      </c>
      <c r="G83" s="199"/>
      <c r="H83" s="199"/>
      <c r="I83" s="199"/>
      <c r="J83" s="211">
        <f t="shared" si="4"/>
        <v>12000</v>
      </c>
      <c r="K83" s="214">
        <f t="shared" si="5"/>
        <v>112000</v>
      </c>
    </row>
    <row r="84" spans="1:11" s="45" customFormat="1" ht="48.75" customHeight="1">
      <c r="A84" s="45">
        <v>3</v>
      </c>
      <c r="B84" s="9" t="s">
        <v>333</v>
      </c>
      <c r="C84" s="194" t="s">
        <v>334</v>
      </c>
      <c r="D84" s="195">
        <v>1</v>
      </c>
      <c r="E84" s="195" t="s">
        <v>36</v>
      </c>
      <c r="F84" s="211">
        <v>50000</v>
      </c>
      <c r="G84" s="199"/>
      <c r="H84" s="199"/>
      <c r="I84" s="199"/>
      <c r="J84" s="211">
        <f t="shared" si="4"/>
        <v>6000</v>
      </c>
      <c r="K84" s="214">
        <f t="shared" si="5"/>
        <v>56000</v>
      </c>
    </row>
    <row r="85" spans="1:11" s="40" customFormat="1" ht="49.5" customHeight="1">
      <c r="A85" s="40">
        <v>3</v>
      </c>
      <c r="B85" s="9" t="s">
        <v>335</v>
      </c>
      <c r="C85" s="194" t="s">
        <v>336</v>
      </c>
      <c r="D85" s="195">
        <v>1</v>
      </c>
      <c r="E85" s="195" t="s">
        <v>36</v>
      </c>
      <c r="F85" s="211">
        <v>100000</v>
      </c>
      <c r="G85" s="199"/>
      <c r="H85" s="199"/>
      <c r="I85" s="199"/>
      <c r="J85" s="211">
        <f t="shared" si="4"/>
        <v>12000</v>
      </c>
      <c r="K85" s="214">
        <f t="shared" si="5"/>
        <v>112000</v>
      </c>
    </row>
    <row r="86" spans="1:11" s="40" customFormat="1" ht="48" customHeight="1">
      <c r="A86" s="40">
        <v>3</v>
      </c>
      <c r="B86" s="9" t="s">
        <v>337</v>
      </c>
      <c r="C86" s="194" t="s">
        <v>338</v>
      </c>
      <c r="D86" s="195">
        <v>1</v>
      </c>
      <c r="E86" s="195" t="s">
        <v>36</v>
      </c>
      <c r="F86" s="211">
        <v>100000</v>
      </c>
      <c r="G86" s="199"/>
      <c r="H86" s="199"/>
      <c r="I86" s="199"/>
      <c r="J86" s="211">
        <f t="shared" si="4"/>
        <v>12000</v>
      </c>
      <c r="K86" s="214">
        <f t="shared" si="5"/>
        <v>112000</v>
      </c>
    </row>
    <row r="87" spans="1:11" s="40" customFormat="1" ht="57.6" customHeight="1">
      <c r="A87" s="40">
        <v>3</v>
      </c>
      <c r="B87" s="9" t="s">
        <v>339</v>
      </c>
      <c r="C87" s="194" t="s">
        <v>340</v>
      </c>
      <c r="D87" s="195">
        <v>1</v>
      </c>
      <c r="E87" s="195" t="s">
        <v>36</v>
      </c>
      <c r="F87" s="211"/>
      <c r="G87" s="199"/>
      <c r="H87" s="199"/>
      <c r="I87" s="199"/>
      <c r="J87" s="211">
        <f t="shared" si="4"/>
        <v>0</v>
      </c>
      <c r="K87" s="214">
        <f>F87+J87</f>
        <v>0</v>
      </c>
    </row>
    <row r="88" spans="1:11" s="40" customFormat="1" ht="61.9" customHeight="1">
      <c r="A88" s="40">
        <v>3</v>
      </c>
      <c r="B88" s="9" t="s">
        <v>341</v>
      </c>
      <c r="C88" s="194" t="s">
        <v>342</v>
      </c>
      <c r="D88" s="195">
        <v>1</v>
      </c>
      <c r="E88" s="195" t="s">
        <v>36</v>
      </c>
      <c r="F88" s="211"/>
      <c r="G88" s="199"/>
      <c r="H88" s="199"/>
      <c r="I88" s="199"/>
      <c r="J88" s="211">
        <f t="shared" si="4"/>
        <v>0</v>
      </c>
      <c r="K88" s="214">
        <f>F88+J88</f>
        <v>0</v>
      </c>
    </row>
    <row r="89" spans="1:11" s="40" customFormat="1" ht="36.75" customHeight="1">
      <c r="A89" s="40">
        <v>3</v>
      </c>
      <c r="B89" s="9" t="s">
        <v>343</v>
      </c>
      <c r="C89" s="3" t="s">
        <v>344</v>
      </c>
      <c r="D89" s="195">
        <v>1</v>
      </c>
      <c r="E89" s="187"/>
      <c r="F89" s="211"/>
      <c r="G89" s="199"/>
      <c r="H89" s="199"/>
      <c r="I89" s="199"/>
      <c r="J89" s="211">
        <f t="shared" si="4"/>
        <v>0</v>
      </c>
      <c r="K89" s="214">
        <v>0</v>
      </c>
    </row>
    <row r="90" spans="1:11" s="40" customFormat="1" ht="28.15" customHeight="1">
      <c r="B90" s="9" t="s">
        <v>345</v>
      </c>
      <c r="C90" s="10"/>
      <c r="D90" s="195">
        <v>1</v>
      </c>
      <c r="E90" s="195" t="s">
        <v>36</v>
      </c>
      <c r="F90" s="211"/>
      <c r="G90" s="199"/>
      <c r="H90" s="199"/>
      <c r="I90" s="199"/>
      <c r="J90" s="211">
        <f t="shared" si="4"/>
        <v>0</v>
      </c>
      <c r="K90" s="214">
        <f t="shared" si="5"/>
        <v>0</v>
      </c>
    </row>
    <row r="91" spans="1:11" s="40" customFormat="1" ht="28.15" customHeight="1">
      <c r="B91" s="9" t="s">
        <v>346</v>
      </c>
      <c r="C91" s="10"/>
      <c r="D91" s="195">
        <v>1</v>
      </c>
      <c r="E91" s="195" t="s">
        <v>36</v>
      </c>
      <c r="F91" s="211"/>
      <c r="G91" s="199"/>
      <c r="H91" s="199"/>
      <c r="I91" s="199"/>
      <c r="J91" s="211">
        <f t="shared" si="4"/>
        <v>0</v>
      </c>
      <c r="K91" s="214">
        <f t="shared" si="5"/>
        <v>0</v>
      </c>
    </row>
    <row r="92" spans="1:11" s="40" customFormat="1" ht="42.75" customHeight="1">
      <c r="B92" s="9" t="s">
        <v>347</v>
      </c>
      <c r="C92" s="10"/>
      <c r="D92" s="195">
        <v>1</v>
      </c>
      <c r="E92" s="195" t="s">
        <v>36</v>
      </c>
      <c r="F92" s="211"/>
      <c r="G92" s="199"/>
      <c r="H92" s="199"/>
      <c r="I92" s="199"/>
      <c r="J92" s="211">
        <f t="shared" si="4"/>
        <v>0</v>
      </c>
      <c r="K92" s="214">
        <f t="shared" si="5"/>
        <v>0</v>
      </c>
    </row>
    <row r="93" spans="1:11" s="40" customFormat="1" ht="53.25" customHeight="1">
      <c r="B93" s="349" t="s">
        <v>348</v>
      </c>
      <c r="C93" s="352"/>
      <c r="D93" s="195">
        <v>1</v>
      </c>
      <c r="E93" s="41"/>
      <c r="F93" s="100">
        <f>SUM(F56:F92)</f>
        <v>2350000</v>
      </c>
      <c r="G93" s="96"/>
      <c r="H93" s="96"/>
      <c r="I93" s="96"/>
      <c r="J93" s="215">
        <f t="shared" si="4"/>
        <v>282000</v>
      </c>
      <c r="K93" s="100">
        <f>SUM(K56:K92)</f>
        <v>2632000</v>
      </c>
    </row>
    <row r="94" spans="1:11" s="47" customFormat="1" ht="38.25" customHeight="1">
      <c r="B94" s="119"/>
      <c r="C94" s="120"/>
      <c r="D94" s="195">
        <v>1</v>
      </c>
      <c r="E94" s="46"/>
      <c r="F94" s="255"/>
      <c r="G94" s="246"/>
      <c r="H94" s="246"/>
      <c r="I94" s="246"/>
      <c r="J94" s="211">
        <f t="shared" si="4"/>
        <v>0</v>
      </c>
      <c r="K94" s="100"/>
    </row>
    <row r="95" spans="1:11" s="40" customFormat="1" ht="20.25" customHeight="1">
      <c r="A95" s="40">
        <v>2</v>
      </c>
      <c r="B95" s="187">
        <v>2.2999999999999998</v>
      </c>
      <c r="C95" s="193" t="s">
        <v>956</v>
      </c>
      <c r="D95" s="195">
        <v>1</v>
      </c>
      <c r="E95" s="41"/>
      <c r="F95" s="211"/>
      <c r="G95" s="199"/>
      <c r="H95" s="199"/>
      <c r="I95" s="199"/>
      <c r="J95" s="211">
        <f t="shared" si="4"/>
        <v>0</v>
      </c>
      <c r="K95" s="214"/>
    </row>
    <row r="96" spans="1:11" s="40" customFormat="1" ht="19.5" customHeight="1">
      <c r="B96" s="187"/>
      <c r="C96" s="193" t="s">
        <v>957</v>
      </c>
      <c r="D96" s="195">
        <v>1</v>
      </c>
      <c r="E96" s="41"/>
      <c r="F96" s="211"/>
      <c r="G96" s="199"/>
      <c r="H96" s="199"/>
      <c r="I96" s="199"/>
      <c r="J96" s="211">
        <f t="shared" si="4"/>
        <v>0</v>
      </c>
      <c r="K96" s="214"/>
    </row>
    <row r="97" spans="1:11" s="40" customFormat="1" ht="16.5" customHeight="1">
      <c r="A97" s="40">
        <v>3</v>
      </c>
      <c r="B97" s="187" t="s">
        <v>349</v>
      </c>
      <c r="C97" s="191" t="s">
        <v>350</v>
      </c>
      <c r="D97" s="195">
        <v>1</v>
      </c>
      <c r="E97" s="41"/>
      <c r="F97" s="211"/>
      <c r="G97" s="199"/>
      <c r="H97" s="199"/>
      <c r="I97" s="199"/>
      <c r="J97" s="211">
        <f t="shared" si="4"/>
        <v>0</v>
      </c>
      <c r="K97" s="214"/>
    </row>
    <row r="98" spans="1:11" s="40" customFormat="1" ht="20.25" customHeight="1">
      <c r="A98" s="40">
        <v>4</v>
      </c>
      <c r="B98" s="195" t="s">
        <v>351</v>
      </c>
      <c r="C98" s="194" t="s">
        <v>352</v>
      </c>
      <c r="D98" s="195">
        <v>1</v>
      </c>
      <c r="E98" s="195" t="s">
        <v>36</v>
      </c>
      <c r="F98" s="211">
        <v>50000</v>
      </c>
      <c r="G98" s="199"/>
      <c r="H98" s="199"/>
      <c r="I98" s="199"/>
      <c r="J98" s="211">
        <f t="shared" si="4"/>
        <v>6000</v>
      </c>
      <c r="K98" s="214">
        <f t="shared" ref="K98:K142" si="6">F98+J98</f>
        <v>56000</v>
      </c>
    </row>
    <row r="99" spans="1:11" s="40" customFormat="1" ht="20.25" customHeight="1">
      <c r="A99" s="40">
        <v>4</v>
      </c>
      <c r="B99" s="195" t="s">
        <v>353</v>
      </c>
      <c r="C99" s="194" t="s">
        <v>354</v>
      </c>
      <c r="D99" s="195">
        <v>1</v>
      </c>
      <c r="E99" s="195" t="s">
        <v>36</v>
      </c>
      <c r="F99" s="211">
        <v>25000</v>
      </c>
      <c r="G99" s="199"/>
      <c r="H99" s="199"/>
      <c r="I99" s="199"/>
      <c r="J99" s="211">
        <f t="shared" si="4"/>
        <v>3000</v>
      </c>
      <c r="K99" s="214">
        <f t="shared" si="6"/>
        <v>28000</v>
      </c>
    </row>
    <row r="100" spans="1:11" s="40" customFormat="1" ht="21.75" customHeight="1">
      <c r="A100" s="40">
        <v>4</v>
      </c>
      <c r="B100" s="195" t="s">
        <v>355</v>
      </c>
      <c r="C100" s="194" t="s">
        <v>356</v>
      </c>
      <c r="D100" s="195">
        <v>1</v>
      </c>
      <c r="E100" s="195" t="s">
        <v>36</v>
      </c>
      <c r="F100" s="211">
        <v>25000</v>
      </c>
      <c r="G100" s="199"/>
      <c r="H100" s="199"/>
      <c r="I100" s="199"/>
      <c r="J100" s="211">
        <f t="shared" si="4"/>
        <v>3000</v>
      </c>
      <c r="K100" s="214">
        <f t="shared" si="6"/>
        <v>28000</v>
      </c>
    </row>
    <row r="101" spans="1:11" s="40" customFormat="1" ht="39" customHeight="1">
      <c r="A101" s="40">
        <v>4</v>
      </c>
      <c r="B101" s="195" t="s">
        <v>357</v>
      </c>
      <c r="C101" s="194" t="s">
        <v>358</v>
      </c>
      <c r="D101" s="195">
        <v>1</v>
      </c>
      <c r="E101" s="195" t="s">
        <v>36</v>
      </c>
      <c r="F101" s="211">
        <v>100000</v>
      </c>
      <c r="G101" s="199"/>
      <c r="H101" s="199"/>
      <c r="I101" s="199"/>
      <c r="J101" s="211">
        <f t="shared" si="4"/>
        <v>12000</v>
      </c>
      <c r="K101" s="214">
        <f t="shared" si="6"/>
        <v>112000</v>
      </c>
    </row>
    <row r="102" spans="1:11" s="40" customFormat="1" ht="31.5" customHeight="1">
      <c r="A102" s="40">
        <v>4</v>
      </c>
      <c r="B102" s="195" t="s">
        <v>359</v>
      </c>
      <c r="C102" s="194" t="s">
        <v>360</v>
      </c>
      <c r="D102" s="195">
        <v>1</v>
      </c>
      <c r="E102" s="195" t="s">
        <v>36</v>
      </c>
      <c r="F102" s="211">
        <v>50000</v>
      </c>
      <c r="G102" s="199"/>
      <c r="H102" s="199"/>
      <c r="I102" s="199"/>
      <c r="J102" s="211">
        <f t="shared" si="4"/>
        <v>6000</v>
      </c>
      <c r="K102" s="214">
        <f t="shared" si="6"/>
        <v>56000</v>
      </c>
    </row>
    <row r="103" spans="1:11" s="40" customFormat="1" ht="20.25" customHeight="1">
      <c r="A103" s="40">
        <v>4</v>
      </c>
      <c r="B103" s="9" t="s">
        <v>361</v>
      </c>
      <c r="C103" s="194" t="s">
        <v>362</v>
      </c>
      <c r="D103" s="195">
        <v>1</v>
      </c>
      <c r="E103" s="195" t="s">
        <v>36</v>
      </c>
      <c r="F103" s="211">
        <v>50000</v>
      </c>
      <c r="G103" s="199"/>
      <c r="H103" s="199"/>
      <c r="I103" s="199"/>
      <c r="J103" s="211">
        <f t="shared" si="4"/>
        <v>6000</v>
      </c>
      <c r="K103" s="214">
        <f t="shared" si="6"/>
        <v>56000</v>
      </c>
    </row>
    <row r="104" spans="1:11" s="40" customFormat="1" ht="27.75" customHeight="1">
      <c r="A104" s="40">
        <v>4</v>
      </c>
      <c r="B104" s="9" t="s">
        <v>363</v>
      </c>
      <c r="C104" s="194" t="s">
        <v>364</v>
      </c>
      <c r="D104" s="195">
        <v>1</v>
      </c>
      <c r="E104" s="195" t="s">
        <v>36</v>
      </c>
      <c r="F104" s="211">
        <v>25000</v>
      </c>
      <c r="G104" s="199"/>
      <c r="H104" s="199"/>
      <c r="I104" s="199"/>
      <c r="J104" s="211">
        <f t="shared" si="4"/>
        <v>3000</v>
      </c>
      <c r="K104" s="214">
        <f t="shared" si="6"/>
        <v>28000</v>
      </c>
    </row>
    <row r="105" spans="1:11" s="40" customFormat="1" ht="31.5" customHeight="1">
      <c r="A105" s="40">
        <v>4</v>
      </c>
      <c r="B105" s="195" t="s">
        <v>365</v>
      </c>
      <c r="C105" s="194" t="s">
        <v>366</v>
      </c>
      <c r="D105" s="195">
        <v>1</v>
      </c>
      <c r="E105" s="195" t="s">
        <v>36</v>
      </c>
      <c r="F105" s="211">
        <v>25000</v>
      </c>
      <c r="G105" s="199"/>
      <c r="H105" s="199"/>
      <c r="I105" s="199"/>
      <c r="J105" s="211">
        <f t="shared" si="4"/>
        <v>3000</v>
      </c>
      <c r="K105" s="214">
        <f t="shared" si="6"/>
        <v>28000</v>
      </c>
    </row>
    <row r="106" spans="1:11" s="40" customFormat="1" ht="28.15" customHeight="1">
      <c r="A106" s="40">
        <v>3</v>
      </c>
      <c r="B106" s="187" t="s">
        <v>367</v>
      </c>
      <c r="C106" s="193" t="s">
        <v>368</v>
      </c>
      <c r="D106" s="195">
        <v>1</v>
      </c>
      <c r="E106" s="187"/>
      <c r="F106" s="211"/>
      <c r="G106" s="199"/>
      <c r="H106" s="199"/>
      <c r="I106" s="199"/>
      <c r="J106" s="211">
        <f t="shared" si="4"/>
        <v>0</v>
      </c>
      <c r="K106" s="214"/>
    </row>
    <row r="107" spans="1:11" s="40" customFormat="1" ht="34.5" customHeight="1">
      <c r="A107" s="40">
        <v>4</v>
      </c>
      <c r="B107" s="195" t="s">
        <v>369</v>
      </c>
      <c r="C107" s="194" t="s">
        <v>370</v>
      </c>
      <c r="D107" s="195">
        <v>1</v>
      </c>
      <c r="E107" s="195" t="s">
        <v>36</v>
      </c>
      <c r="F107" s="211">
        <v>50000</v>
      </c>
      <c r="G107" s="199"/>
      <c r="H107" s="199"/>
      <c r="I107" s="199"/>
      <c r="J107" s="211">
        <f t="shared" si="4"/>
        <v>6000</v>
      </c>
      <c r="K107" s="214">
        <f t="shared" si="6"/>
        <v>56000</v>
      </c>
    </row>
    <row r="108" spans="1:11" s="40" customFormat="1" ht="31.5" customHeight="1">
      <c r="A108" s="40">
        <v>4</v>
      </c>
      <c r="B108" s="195" t="s">
        <v>371</v>
      </c>
      <c r="C108" s="194" t="s">
        <v>372</v>
      </c>
      <c r="D108" s="195">
        <v>1</v>
      </c>
      <c r="E108" s="195" t="s">
        <v>36</v>
      </c>
      <c r="F108" s="211">
        <v>25000</v>
      </c>
      <c r="G108" s="199"/>
      <c r="H108" s="199"/>
      <c r="I108" s="199"/>
      <c r="J108" s="211">
        <f t="shared" si="4"/>
        <v>3000</v>
      </c>
      <c r="K108" s="214">
        <f t="shared" si="6"/>
        <v>28000</v>
      </c>
    </row>
    <row r="109" spans="1:11" s="40" customFormat="1" ht="39" customHeight="1">
      <c r="A109" s="40">
        <v>4</v>
      </c>
      <c r="B109" s="195" t="s">
        <v>373</v>
      </c>
      <c r="C109" s="194" t="s">
        <v>374</v>
      </c>
      <c r="D109" s="195">
        <v>1</v>
      </c>
      <c r="E109" s="195" t="s">
        <v>36</v>
      </c>
      <c r="F109" s="211">
        <v>50000</v>
      </c>
      <c r="G109" s="199"/>
      <c r="H109" s="199"/>
      <c r="I109" s="199"/>
      <c r="J109" s="211">
        <f t="shared" si="4"/>
        <v>6000</v>
      </c>
      <c r="K109" s="214">
        <f t="shared" si="6"/>
        <v>56000</v>
      </c>
    </row>
    <row r="110" spans="1:11" s="40" customFormat="1" ht="19.5" customHeight="1">
      <c r="A110" s="40">
        <v>4</v>
      </c>
      <c r="B110" s="195" t="s">
        <v>375</v>
      </c>
      <c r="C110" s="194" t="s">
        <v>376</v>
      </c>
      <c r="D110" s="195">
        <v>1</v>
      </c>
      <c r="E110" s="195" t="s">
        <v>36</v>
      </c>
      <c r="F110" s="211">
        <v>25000</v>
      </c>
      <c r="G110" s="199"/>
      <c r="H110" s="199"/>
      <c r="I110" s="199"/>
      <c r="J110" s="211">
        <f t="shared" si="4"/>
        <v>3000</v>
      </c>
      <c r="K110" s="214">
        <f t="shared" si="6"/>
        <v>28000</v>
      </c>
    </row>
    <row r="111" spans="1:11" s="40" customFormat="1" ht="49.5" customHeight="1">
      <c r="A111" s="40">
        <v>4</v>
      </c>
      <c r="B111" s="195" t="s">
        <v>377</v>
      </c>
      <c r="C111" s="194" t="s">
        <v>378</v>
      </c>
      <c r="D111" s="195">
        <v>1</v>
      </c>
      <c r="E111" s="195" t="s">
        <v>36</v>
      </c>
      <c r="F111" s="211">
        <v>75000</v>
      </c>
      <c r="G111" s="199"/>
      <c r="H111" s="199"/>
      <c r="I111" s="199"/>
      <c r="J111" s="211">
        <f t="shared" si="4"/>
        <v>9000</v>
      </c>
      <c r="K111" s="214">
        <f t="shared" si="6"/>
        <v>84000</v>
      </c>
    </row>
    <row r="112" spans="1:11" s="40" customFormat="1" ht="21.75" customHeight="1">
      <c r="A112" s="40">
        <v>4</v>
      </c>
      <c r="B112" s="195" t="s">
        <v>379</v>
      </c>
      <c r="C112" s="194" t="s">
        <v>380</v>
      </c>
      <c r="D112" s="195">
        <v>1</v>
      </c>
      <c r="E112" s="195" t="s">
        <v>36</v>
      </c>
      <c r="F112" s="211">
        <v>25000</v>
      </c>
      <c r="G112" s="199"/>
      <c r="H112" s="199"/>
      <c r="I112" s="199"/>
      <c r="J112" s="211">
        <f t="shared" si="4"/>
        <v>3000</v>
      </c>
      <c r="K112" s="214">
        <f t="shared" si="6"/>
        <v>28000</v>
      </c>
    </row>
    <row r="113" spans="1:11" s="40" customFormat="1" ht="21.75" customHeight="1">
      <c r="A113" s="40">
        <v>4</v>
      </c>
      <c r="B113" s="195" t="s">
        <v>381</v>
      </c>
      <c r="C113" s="194" t="s">
        <v>382</v>
      </c>
      <c r="D113" s="195">
        <v>1</v>
      </c>
      <c r="E113" s="195" t="s">
        <v>36</v>
      </c>
      <c r="F113" s="211">
        <v>10000</v>
      </c>
      <c r="G113" s="199"/>
      <c r="H113" s="199"/>
      <c r="I113" s="199"/>
      <c r="J113" s="211">
        <f t="shared" si="4"/>
        <v>1200</v>
      </c>
      <c r="K113" s="214">
        <f t="shared" si="6"/>
        <v>11200</v>
      </c>
    </row>
    <row r="114" spans="1:11" s="40" customFormat="1" ht="21" customHeight="1">
      <c r="A114" s="40">
        <v>3</v>
      </c>
      <c r="B114" s="187" t="s">
        <v>383</v>
      </c>
      <c r="C114" s="193" t="s">
        <v>384</v>
      </c>
      <c r="D114" s="195">
        <v>1</v>
      </c>
      <c r="E114" s="187"/>
      <c r="F114" s="211"/>
      <c r="G114" s="199"/>
      <c r="H114" s="199"/>
      <c r="I114" s="199"/>
      <c r="J114" s="211">
        <f t="shared" si="4"/>
        <v>0</v>
      </c>
      <c r="K114" s="214"/>
    </row>
    <row r="115" spans="1:11" s="40" customFormat="1" ht="21.75" customHeight="1">
      <c r="A115" s="40">
        <v>4</v>
      </c>
      <c r="B115" s="195" t="s">
        <v>385</v>
      </c>
      <c r="C115" s="194" t="s">
        <v>386</v>
      </c>
      <c r="D115" s="195">
        <v>1</v>
      </c>
      <c r="E115" s="195" t="s">
        <v>36</v>
      </c>
      <c r="F115" s="211">
        <v>25000</v>
      </c>
      <c r="G115" s="199"/>
      <c r="H115" s="199"/>
      <c r="I115" s="199"/>
      <c r="J115" s="211">
        <f t="shared" si="4"/>
        <v>3000</v>
      </c>
      <c r="K115" s="214">
        <f t="shared" si="6"/>
        <v>28000</v>
      </c>
    </row>
    <row r="116" spans="1:11" s="40" customFormat="1" ht="18" customHeight="1">
      <c r="A116" s="40">
        <v>4</v>
      </c>
      <c r="B116" s="195" t="s">
        <v>387</v>
      </c>
      <c r="C116" s="194" t="s">
        <v>388</v>
      </c>
      <c r="D116" s="195">
        <v>1</v>
      </c>
      <c r="E116" s="195" t="s">
        <v>36</v>
      </c>
      <c r="F116" s="211">
        <v>25000</v>
      </c>
      <c r="G116" s="199"/>
      <c r="H116" s="199"/>
      <c r="I116" s="199"/>
      <c r="J116" s="211">
        <f t="shared" si="4"/>
        <v>3000</v>
      </c>
      <c r="K116" s="214">
        <f t="shared" si="6"/>
        <v>28000</v>
      </c>
    </row>
    <row r="117" spans="1:11" s="40" customFormat="1" ht="19.5" customHeight="1">
      <c r="A117" s="40">
        <v>4</v>
      </c>
      <c r="B117" s="195" t="s">
        <v>389</v>
      </c>
      <c r="C117" s="194" t="s">
        <v>390</v>
      </c>
      <c r="D117" s="195">
        <v>1</v>
      </c>
      <c r="E117" s="195" t="s">
        <v>36</v>
      </c>
      <c r="F117" s="211">
        <v>25000</v>
      </c>
      <c r="G117" s="199"/>
      <c r="H117" s="199"/>
      <c r="I117" s="199"/>
      <c r="J117" s="211">
        <f t="shared" si="4"/>
        <v>3000</v>
      </c>
      <c r="K117" s="214">
        <f t="shared" si="6"/>
        <v>28000</v>
      </c>
    </row>
    <row r="118" spans="1:11" s="40" customFormat="1" ht="15.75" customHeight="1">
      <c r="A118" s="40">
        <v>4</v>
      </c>
      <c r="B118" s="195" t="s">
        <v>391</v>
      </c>
      <c r="C118" s="194" t="s">
        <v>392</v>
      </c>
      <c r="D118" s="195">
        <v>1</v>
      </c>
      <c r="E118" s="195" t="s">
        <v>36</v>
      </c>
      <c r="F118" s="211">
        <v>25000</v>
      </c>
      <c r="G118" s="199"/>
      <c r="H118" s="199"/>
      <c r="I118" s="199"/>
      <c r="J118" s="211">
        <f t="shared" si="4"/>
        <v>3000</v>
      </c>
      <c r="K118" s="214">
        <f t="shared" si="6"/>
        <v>28000</v>
      </c>
    </row>
    <row r="119" spans="1:11" s="40" customFormat="1" ht="50.65" customHeight="1">
      <c r="A119" s="40">
        <v>4</v>
      </c>
      <c r="B119" s="195" t="s">
        <v>393</v>
      </c>
      <c r="C119" s="194" t="s">
        <v>394</v>
      </c>
      <c r="D119" s="195">
        <v>1</v>
      </c>
      <c r="E119" s="195" t="s">
        <v>36</v>
      </c>
      <c r="F119" s="211">
        <v>25000</v>
      </c>
      <c r="G119" s="199"/>
      <c r="H119" s="199"/>
      <c r="I119" s="199"/>
      <c r="J119" s="211">
        <f t="shared" si="4"/>
        <v>3000</v>
      </c>
      <c r="K119" s="214">
        <f t="shared" si="6"/>
        <v>28000</v>
      </c>
    </row>
    <row r="120" spans="1:11" s="40" customFormat="1" ht="16.5" customHeight="1">
      <c r="A120" s="40">
        <v>4</v>
      </c>
      <c r="B120" s="195" t="s">
        <v>395</v>
      </c>
      <c r="C120" s="194" t="s">
        <v>396</v>
      </c>
      <c r="D120" s="195">
        <v>1</v>
      </c>
      <c r="E120" s="195" t="s">
        <v>36</v>
      </c>
      <c r="F120" s="211">
        <v>25000</v>
      </c>
      <c r="G120" s="199"/>
      <c r="H120" s="199"/>
      <c r="I120" s="199"/>
      <c r="J120" s="211">
        <f t="shared" si="4"/>
        <v>3000</v>
      </c>
      <c r="K120" s="214">
        <f t="shared" si="6"/>
        <v>28000</v>
      </c>
    </row>
    <row r="121" spans="1:11" s="40" customFormat="1" ht="17.25" customHeight="1">
      <c r="A121" s="40">
        <v>4</v>
      </c>
      <c r="B121" s="195" t="s">
        <v>397</v>
      </c>
      <c r="C121" s="194" t="s">
        <v>398</v>
      </c>
      <c r="D121" s="195">
        <v>1</v>
      </c>
      <c r="E121" s="195" t="s">
        <v>36</v>
      </c>
      <c r="F121" s="211">
        <v>25000</v>
      </c>
      <c r="G121" s="199"/>
      <c r="H121" s="199"/>
      <c r="I121" s="199"/>
      <c r="J121" s="211">
        <f t="shared" ref="J121:J171" si="7">F121*12%</f>
        <v>3000</v>
      </c>
      <c r="K121" s="214">
        <f t="shared" si="6"/>
        <v>28000</v>
      </c>
    </row>
    <row r="122" spans="1:11" s="40" customFormat="1" ht="16.5" customHeight="1">
      <c r="A122" s="40">
        <v>4</v>
      </c>
      <c r="B122" s="195" t="s">
        <v>399</v>
      </c>
      <c r="C122" s="194" t="s">
        <v>400</v>
      </c>
      <c r="D122" s="195">
        <v>1</v>
      </c>
      <c r="E122" s="195" t="s">
        <v>36</v>
      </c>
      <c r="F122" s="211">
        <v>25000</v>
      </c>
      <c r="G122" s="199"/>
      <c r="H122" s="199"/>
      <c r="I122" s="199"/>
      <c r="J122" s="211">
        <f t="shared" si="7"/>
        <v>3000</v>
      </c>
      <c r="K122" s="214">
        <f t="shared" si="6"/>
        <v>28000</v>
      </c>
    </row>
    <row r="123" spans="1:11" s="40" customFormat="1" ht="17.25" customHeight="1">
      <c r="A123" s="40">
        <v>4</v>
      </c>
      <c r="B123" s="195" t="s">
        <v>401</v>
      </c>
      <c r="C123" s="194" t="s">
        <v>402</v>
      </c>
      <c r="D123" s="195">
        <v>1</v>
      </c>
      <c r="E123" s="195" t="s">
        <v>36</v>
      </c>
      <c r="F123" s="211">
        <v>25000</v>
      </c>
      <c r="G123" s="199"/>
      <c r="H123" s="199"/>
      <c r="I123" s="199"/>
      <c r="J123" s="211">
        <f t="shared" si="7"/>
        <v>3000</v>
      </c>
      <c r="K123" s="214">
        <f t="shared" si="6"/>
        <v>28000</v>
      </c>
    </row>
    <row r="124" spans="1:11" s="40" customFormat="1" ht="14.25" customHeight="1">
      <c r="A124" s="40">
        <v>4</v>
      </c>
      <c r="B124" s="195" t="s">
        <v>403</v>
      </c>
      <c r="C124" s="194" t="s">
        <v>404</v>
      </c>
      <c r="D124" s="195">
        <v>1</v>
      </c>
      <c r="E124" s="195" t="s">
        <v>36</v>
      </c>
      <c r="F124" s="211">
        <v>25000</v>
      </c>
      <c r="G124" s="199"/>
      <c r="H124" s="199"/>
      <c r="I124" s="199"/>
      <c r="J124" s="211">
        <f t="shared" si="7"/>
        <v>3000</v>
      </c>
      <c r="K124" s="214">
        <f t="shared" si="6"/>
        <v>28000</v>
      </c>
    </row>
    <row r="125" spans="1:11" s="40" customFormat="1" ht="18" customHeight="1">
      <c r="A125" s="40">
        <v>3</v>
      </c>
      <c r="B125" s="187" t="s">
        <v>405</v>
      </c>
      <c r="C125" s="193" t="s">
        <v>406</v>
      </c>
      <c r="D125" s="195">
        <v>1</v>
      </c>
      <c r="E125" s="187"/>
      <c r="F125" s="211"/>
      <c r="G125" s="199"/>
      <c r="H125" s="199"/>
      <c r="I125" s="199"/>
      <c r="J125" s="211">
        <f t="shared" si="7"/>
        <v>0</v>
      </c>
      <c r="K125" s="214"/>
    </row>
    <row r="126" spans="1:11" s="40" customFormat="1" ht="18" customHeight="1">
      <c r="A126" s="40">
        <v>4</v>
      </c>
      <c r="B126" s="195" t="s">
        <v>407</v>
      </c>
      <c r="C126" s="194" t="s">
        <v>408</v>
      </c>
      <c r="D126" s="195">
        <v>1</v>
      </c>
      <c r="E126" s="195" t="s">
        <v>36</v>
      </c>
      <c r="F126" s="211">
        <v>25000</v>
      </c>
      <c r="G126" s="199"/>
      <c r="H126" s="199"/>
      <c r="I126" s="199"/>
      <c r="J126" s="211">
        <f t="shared" si="7"/>
        <v>3000</v>
      </c>
      <c r="K126" s="214">
        <f t="shared" si="6"/>
        <v>28000</v>
      </c>
    </row>
    <row r="127" spans="1:11" s="40" customFormat="1" ht="16.5" customHeight="1">
      <c r="A127" s="40">
        <v>4</v>
      </c>
      <c r="B127" s="195" t="s">
        <v>409</v>
      </c>
      <c r="C127" s="194" t="s">
        <v>410</v>
      </c>
      <c r="D127" s="195">
        <v>1</v>
      </c>
      <c r="E127" s="195" t="s">
        <v>36</v>
      </c>
      <c r="F127" s="211">
        <v>25000</v>
      </c>
      <c r="G127" s="199"/>
      <c r="H127" s="199"/>
      <c r="I127" s="199"/>
      <c r="J127" s="211">
        <f t="shared" si="7"/>
        <v>3000</v>
      </c>
      <c r="K127" s="214">
        <f t="shared" si="6"/>
        <v>28000</v>
      </c>
    </row>
    <row r="128" spans="1:11" s="40" customFormat="1" ht="15.75" customHeight="1">
      <c r="A128" s="40">
        <v>4</v>
      </c>
      <c r="B128" s="195" t="s">
        <v>411</v>
      </c>
      <c r="C128" s="194" t="s">
        <v>412</v>
      </c>
      <c r="D128" s="195">
        <v>1</v>
      </c>
      <c r="E128" s="195" t="s">
        <v>36</v>
      </c>
      <c r="F128" s="211">
        <v>25000</v>
      </c>
      <c r="G128" s="199"/>
      <c r="H128" s="199"/>
      <c r="I128" s="199"/>
      <c r="J128" s="211">
        <f t="shared" si="7"/>
        <v>3000</v>
      </c>
      <c r="K128" s="214">
        <f t="shared" si="6"/>
        <v>28000</v>
      </c>
    </row>
    <row r="129" spans="1:11" s="40" customFormat="1" ht="19.5" customHeight="1">
      <c r="A129" s="40">
        <v>4</v>
      </c>
      <c r="B129" s="195" t="s">
        <v>413</v>
      </c>
      <c r="C129" s="194" t="s">
        <v>414</v>
      </c>
      <c r="D129" s="195">
        <v>1</v>
      </c>
      <c r="E129" s="195" t="s">
        <v>36</v>
      </c>
      <c r="F129" s="211">
        <v>25000</v>
      </c>
      <c r="G129" s="199"/>
      <c r="H129" s="199"/>
      <c r="I129" s="199"/>
      <c r="J129" s="211">
        <f t="shared" si="7"/>
        <v>3000</v>
      </c>
      <c r="K129" s="214">
        <f t="shared" si="6"/>
        <v>28000</v>
      </c>
    </row>
    <row r="130" spans="1:11" s="40" customFormat="1" ht="44.25" customHeight="1">
      <c r="A130" s="40">
        <v>4</v>
      </c>
      <c r="B130" s="195" t="s">
        <v>415</v>
      </c>
      <c r="C130" s="194" t="s">
        <v>416</v>
      </c>
      <c r="D130" s="195">
        <v>1</v>
      </c>
      <c r="E130" s="195" t="s">
        <v>36</v>
      </c>
      <c r="F130" s="211">
        <v>25000</v>
      </c>
      <c r="G130" s="199"/>
      <c r="H130" s="199"/>
      <c r="I130" s="199"/>
      <c r="J130" s="211">
        <f t="shared" si="7"/>
        <v>3000</v>
      </c>
      <c r="K130" s="214">
        <f t="shared" si="6"/>
        <v>28000</v>
      </c>
    </row>
    <row r="131" spans="1:11" s="40" customFormat="1" ht="20.25" customHeight="1">
      <c r="A131" s="40">
        <v>3</v>
      </c>
      <c r="B131" s="187" t="s">
        <v>417</v>
      </c>
      <c r="C131" s="193" t="s">
        <v>418</v>
      </c>
      <c r="D131" s="195">
        <v>1</v>
      </c>
      <c r="E131" s="187"/>
      <c r="F131" s="211"/>
      <c r="G131" s="199"/>
      <c r="H131" s="199"/>
      <c r="I131" s="199"/>
      <c r="J131" s="211">
        <f t="shared" si="7"/>
        <v>0</v>
      </c>
      <c r="K131" s="214"/>
    </row>
    <row r="132" spans="1:11" s="40" customFormat="1" ht="17.25" customHeight="1">
      <c r="A132" s="40">
        <v>4</v>
      </c>
      <c r="B132" s="195" t="s">
        <v>419</v>
      </c>
      <c r="C132" s="194" t="s">
        <v>420</v>
      </c>
      <c r="D132" s="195">
        <v>1</v>
      </c>
      <c r="E132" s="195" t="s">
        <v>36</v>
      </c>
      <c r="F132" s="211">
        <v>100000</v>
      </c>
      <c r="G132" s="199"/>
      <c r="H132" s="199"/>
      <c r="I132" s="199"/>
      <c r="J132" s="211">
        <f t="shared" si="7"/>
        <v>12000</v>
      </c>
      <c r="K132" s="214">
        <f t="shared" si="6"/>
        <v>112000</v>
      </c>
    </row>
    <row r="133" spans="1:11" s="40" customFormat="1" ht="19.5" customHeight="1">
      <c r="A133" s="40">
        <v>4</v>
      </c>
      <c r="B133" s="195" t="s">
        <v>421</v>
      </c>
      <c r="C133" s="194" t="s">
        <v>422</v>
      </c>
      <c r="D133" s="195">
        <v>1</v>
      </c>
      <c r="E133" s="195" t="s">
        <v>36</v>
      </c>
      <c r="F133" s="211">
        <v>50000</v>
      </c>
      <c r="G133" s="199"/>
      <c r="H133" s="199"/>
      <c r="I133" s="199"/>
      <c r="J133" s="211">
        <f t="shared" si="7"/>
        <v>6000</v>
      </c>
      <c r="K133" s="214">
        <f t="shared" si="6"/>
        <v>56000</v>
      </c>
    </row>
    <row r="134" spans="1:11" s="40" customFormat="1" ht="14.25" customHeight="1">
      <c r="A134" s="40">
        <v>4</v>
      </c>
      <c r="B134" s="195" t="s">
        <v>423</v>
      </c>
      <c r="C134" s="194" t="s">
        <v>424</v>
      </c>
      <c r="D134" s="195">
        <v>1</v>
      </c>
      <c r="E134" s="195" t="s">
        <v>36</v>
      </c>
      <c r="F134" s="211">
        <v>100000</v>
      </c>
      <c r="G134" s="199"/>
      <c r="H134" s="199"/>
      <c r="I134" s="199"/>
      <c r="J134" s="211">
        <f t="shared" si="7"/>
        <v>12000</v>
      </c>
      <c r="K134" s="214">
        <f t="shared" si="6"/>
        <v>112000</v>
      </c>
    </row>
    <row r="135" spans="1:11" s="40" customFormat="1" ht="22.5" customHeight="1">
      <c r="A135" s="40">
        <v>4</v>
      </c>
      <c r="B135" s="195" t="s">
        <v>425</v>
      </c>
      <c r="C135" s="194" t="s">
        <v>426</v>
      </c>
      <c r="D135" s="195">
        <v>1</v>
      </c>
      <c r="E135" s="195" t="s">
        <v>36</v>
      </c>
      <c r="F135" s="211"/>
      <c r="G135" s="199"/>
      <c r="H135" s="199"/>
      <c r="I135" s="199"/>
      <c r="J135" s="211">
        <f t="shared" si="7"/>
        <v>0</v>
      </c>
      <c r="K135" s="214">
        <f t="shared" si="6"/>
        <v>0</v>
      </c>
    </row>
    <row r="136" spans="1:11" s="40" customFormat="1" ht="44.25" customHeight="1">
      <c r="A136" s="40">
        <v>3</v>
      </c>
      <c r="B136" s="187" t="s">
        <v>427</v>
      </c>
      <c r="C136" s="193" t="s">
        <v>428</v>
      </c>
      <c r="D136" s="195">
        <v>1</v>
      </c>
      <c r="E136" s="187"/>
      <c r="F136" s="211"/>
      <c r="G136" s="199"/>
      <c r="H136" s="199"/>
      <c r="I136" s="199"/>
      <c r="J136" s="211">
        <f t="shared" si="7"/>
        <v>0</v>
      </c>
      <c r="K136" s="214"/>
    </row>
    <row r="137" spans="1:11" s="40" customFormat="1" ht="16.5" customHeight="1">
      <c r="A137" s="40">
        <v>4</v>
      </c>
      <c r="B137" s="195" t="s">
        <v>429</v>
      </c>
      <c r="C137" s="194" t="s">
        <v>430</v>
      </c>
      <c r="D137" s="195">
        <v>1</v>
      </c>
      <c r="E137" s="195" t="s">
        <v>36</v>
      </c>
      <c r="F137" s="211">
        <v>30000</v>
      </c>
      <c r="G137" s="199"/>
      <c r="H137" s="199"/>
      <c r="I137" s="199"/>
      <c r="J137" s="211">
        <f t="shared" si="7"/>
        <v>3600</v>
      </c>
      <c r="K137" s="214">
        <f t="shared" si="6"/>
        <v>33600</v>
      </c>
    </row>
    <row r="138" spans="1:11" s="40" customFormat="1" ht="14.25" customHeight="1">
      <c r="A138" s="40">
        <v>4</v>
      </c>
      <c r="B138" s="195" t="s">
        <v>431</v>
      </c>
      <c r="C138" s="194" t="s">
        <v>432</v>
      </c>
      <c r="D138" s="195">
        <v>1</v>
      </c>
      <c r="E138" s="195" t="s">
        <v>36</v>
      </c>
      <c r="F138" s="211">
        <v>30000</v>
      </c>
      <c r="G138" s="199"/>
      <c r="H138" s="199"/>
      <c r="I138" s="199"/>
      <c r="J138" s="211">
        <f t="shared" si="7"/>
        <v>3600</v>
      </c>
      <c r="K138" s="214">
        <f t="shared" si="6"/>
        <v>33600</v>
      </c>
    </row>
    <row r="139" spans="1:11" s="40" customFormat="1" ht="17.25" customHeight="1">
      <c r="A139" s="40">
        <v>4</v>
      </c>
      <c r="B139" s="195" t="s">
        <v>433</v>
      </c>
      <c r="C139" s="194" t="s">
        <v>434</v>
      </c>
      <c r="D139" s="195">
        <v>1</v>
      </c>
      <c r="E139" s="195" t="s">
        <v>36</v>
      </c>
      <c r="F139" s="211">
        <v>20000</v>
      </c>
      <c r="G139" s="199"/>
      <c r="H139" s="199"/>
      <c r="I139" s="199"/>
      <c r="J139" s="211">
        <f t="shared" si="7"/>
        <v>2400</v>
      </c>
      <c r="K139" s="214">
        <f t="shared" si="6"/>
        <v>22400</v>
      </c>
    </row>
    <row r="140" spans="1:11" s="40" customFormat="1" ht="17.25" customHeight="1">
      <c r="A140" s="40">
        <v>4</v>
      </c>
      <c r="B140" s="195" t="s">
        <v>435</v>
      </c>
      <c r="C140" s="194" t="s">
        <v>436</v>
      </c>
      <c r="D140" s="195">
        <v>1</v>
      </c>
      <c r="E140" s="195" t="s">
        <v>36</v>
      </c>
      <c r="F140" s="211">
        <v>20000</v>
      </c>
      <c r="G140" s="199"/>
      <c r="H140" s="199"/>
      <c r="I140" s="199"/>
      <c r="J140" s="211">
        <f t="shared" si="7"/>
        <v>2400</v>
      </c>
      <c r="K140" s="214">
        <f t="shared" si="6"/>
        <v>22400</v>
      </c>
    </row>
    <row r="141" spans="1:11" s="40" customFormat="1" ht="42" customHeight="1">
      <c r="A141" s="40">
        <v>4</v>
      </c>
      <c r="B141" s="195" t="s">
        <v>437</v>
      </c>
      <c r="C141" s="194" t="s">
        <v>438</v>
      </c>
      <c r="D141" s="195">
        <v>1</v>
      </c>
      <c r="E141" s="195" t="s">
        <v>36</v>
      </c>
      <c r="F141" s="211">
        <v>20000</v>
      </c>
      <c r="G141" s="199"/>
      <c r="H141" s="199"/>
      <c r="I141" s="199"/>
      <c r="J141" s="211">
        <f t="shared" si="7"/>
        <v>2400</v>
      </c>
      <c r="K141" s="214">
        <f t="shared" si="6"/>
        <v>22400</v>
      </c>
    </row>
    <row r="142" spans="1:11" s="40" customFormat="1" ht="17.25" customHeight="1">
      <c r="A142" s="40">
        <v>4</v>
      </c>
      <c r="B142" s="195" t="s">
        <v>439</v>
      </c>
      <c r="C142" s="194" t="s">
        <v>440</v>
      </c>
      <c r="D142" s="195">
        <v>1</v>
      </c>
      <c r="E142" s="195" t="s">
        <v>36</v>
      </c>
      <c r="F142" s="211">
        <v>20000</v>
      </c>
      <c r="G142" s="199"/>
      <c r="H142" s="199"/>
      <c r="I142" s="199"/>
      <c r="J142" s="211">
        <f t="shared" si="7"/>
        <v>2400</v>
      </c>
      <c r="K142" s="214">
        <f t="shared" si="6"/>
        <v>22400</v>
      </c>
    </row>
    <row r="143" spans="1:11" s="40" customFormat="1" ht="19.5" customHeight="1">
      <c r="A143" s="40">
        <v>3</v>
      </c>
      <c r="B143" s="187" t="s">
        <v>441</v>
      </c>
      <c r="C143" s="193" t="s">
        <v>442</v>
      </c>
      <c r="D143" s="195">
        <v>1</v>
      </c>
      <c r="E143" s="187"/>
      <c r="F143" s="211"/>
      <c r="G143" s="199"/>
      <c r="H143" s="199"/>
      <c r="I143" s="199"/>
      <c r="J143" s="211">
        <f t="shared" si="7"/>
        <v>0</v>
      </c>
      <c r="K143" s="214"/>
    </row>
    <row r="144" spans="1:11" s="40" customFormat="1" ht="17.25" customHeight="1">
      <c r="B144" s="187" t="s">
        <v>443</v>
      </c>
      <c r="C144" s="3" t="s">
        <v>444</v>
      </c>
      <c r="D144" s="195">
        <v>1</v>
      </c>
      <c r="E144" s="187"/>
      <c r="F144" s="211"/>
      <c r="G144" s="199"/>
      <c r="H144" s="199"/>
      <c r="I144" s="199"/>
      <c r="J144" s="211">
        <f t="shared" si="7"/>
        <v>0</v>
      </c>
      <c r="K144" s="214"/>
    </row>
    <row r="145" spans="1:11" s="40" customFormat="1" ht="14.25" customHeight="1">
      <c r="B145" s="195" t="s">
        <v>445</v>
      </c>
      <c r="C145" s="121"/>
      <c r="D145" s="195">
        <v>1</v>
      </c>
      <c r="E145" s="195" t="s">
        <v>36</v>
      </c>
      <c r="F145" s="211"/>
      <c r="G145" s="199"/>
      <c r="H145" s="199"/>
      <c r="I145" s="199"/>
      <c r="J145" s="211">
        <f t="shared" si="7"/>
        <v>0</v>
      </c>
      <c r="K145" s="214">
        <f t="shared" ref="K145:K147" si="8">F145+J145</f>
        <v>0</v>
      </c>
    </row>
    <row r="146" spans="1:11" s="40" customFormat="1" ht="19.5" customHeight="1">
      <c r="B146" s="122" t="s">
        <v>446</v>
      </c>
      <c r="C146" s="123"/>
      <c r="D146" s="195">
        <v>1</v>
      </c>
      <c r="E146" s="195" t="s">
        <v>36</v>
      </c>
      <c r="F146" s="211"/>
      <c r="G146" s="199"/>
      <c r="H146" s="199"/>
      <c r="I146" s="199"/>
      <c r="J146" s="211">
        <f t="shared" si="7"/>
        <v>0</v>
      </c>
      <c r="K146" s="214">
        <f t="shared" si="8"/>
        <v>0</v>
      </c>
    </row>
    <row r="147" spans="1:11" s="40" customFormat="1" ht="14.25" customHeight="1">
      <c r="B147" s="195" t="s">
        <v>447</v>
      </c>
      <c r="C147" s="123"/>
      <c r="D147" s="195">
        <v>1</v>
      </c>
      <c r="E147" s="195" t="s">
        <v>36</v>
      </c>
      <c r="F147" s="211"/>
      <c r="G147" s="199"/>
      <c r="H147" s="199"/>
      <c r="I147" s="199"/>
      <c r="J147" s="211">
        <f t="shared" si="7"/>
        <v>0</v>
      </c>
      <c r="K147" s="214">
        <f t="shared" si="8"/>
        <v>0</v>
      </c>
    </row>
    <row r="148" spans="1:11" s="43" customFormat="1" ht="43.5" customHeight="1" thickBot="1">
      <c r="B148" s="355" t="s">
        <v>448</v>
      </c>
      <c r="C148" s="356"/>
      <c r="D148" s="195">
        <v>1</v>
      </c>
      <c r="E148" s="124"/>
      <c r="F148" s="257">
        <f>SUM(F98:F147)</f>
        <v>1375000</v>
      </c>
      <c r="G148" s="254"/>
      <c r="H148" s="254"/>
      <c r="I148" s="254"/>
      <c r="J148" s="215">
        <f t="shared" si="7"/>
        <v>165000</v>
      </c>
      <c r="K148" s="257">
        <f t="shared" ref="K148" si="9">SUM(K98:K147)</f>
        <v>1540000</v>
      </c>
    </row>
    <row r="149" spans="1:11" s="44" customFormat="1" ht="27.75" customHeight="1">
      <c r="B149" s="125"/>
      <c r="C149" s="126"/>
      <c r="D149" s="195">
        <v>1</v>
      </c>
      <c r="E149" s="127"/>
      <c r="F149" s="258"/>
      <c r="G149" s="246"/>
      <c r="H149" s="246"/>
      <c r="I149" s="246"/>
      <c r="J149" s="211">
        <f t="shared" si="7"/>
        <v>0</v>
      </c>
      <c r="K149" s="258"/>
    </row>
    <row r="150" spans="1:11" s="40" customFormat="1" ht="16.5" customHeight="1">
      <c r="A150" s="40">
        <v>2</v>
      </c>
      <c r="B150" s="192">
        <v>2.4</v>
      </c>
      <c r="C150" s="128" t="s">
        <v>449</v>
      </c>
      <c r="D150" s="195">
        <v>1</v>
      </c>
      <c r="E150" s="116"/>
      <c r="F150" s="256"/>
      <c r="G150" s="247"/>
      <c r="H150" s="247"/>
      <c r="I150" s="247"/>
      <c r="J150" s="211">
        <f t="shared" si="7"/>
        <v>0</v>
      </c>
      <c r="K150" s="263"/>
    </row>
    <row r="151" spans="1:11" s="40" customFormat="1" ht="16.5" customHeight="1">
      <c r="A151" s="40">
        <v>3</v>
      </c>
      <c r="B151" s="192" t="s">
        <v>450</v>
      </c>
      <c r="C151" s="48" t="s">
        <v>451</v>
      </c>
      <c r="D151" s="195">
        <v>1</v>
      </c>
      <c r="E151" s="195" t="s">
        <v>36</v>
      </c>
      <c r="F151" s="211">
        <v>50000</v>
      </c>
      <c r="G151" s="199"/>
      <c r="H151" s="199"/>
      <c r="I151" s="199"/>
      <c r="J151" s="211">
        <f t="shared" si="7"/>
        <v>6000</v>
      </c>
      <c r="K151" s="214">
        <f t="shared" ref="K151:K156" si="10">F151+J151</f>
        <v>56000</v>
      </c>
    </row>
    <row r="152" spans="1:11" s="40" customFormat="1" ht="16.5" customHeight="1">
      <c r="A152" s="40">
        <v>3</v>
      </c>
      <c r="B152" s="192" t="s">
        <v>452</v>
      </c>
      <c r="C152" s="48" t="s">
        <v>453</v>
      </c>
      <c r="D152" s="195">
        <v>1</v>
      </c>
      <c r="E152" s="195" t="s">
        <v>36</v>
      </c>
      <c r="F152" s="211">
        <v>75000</v>
      </c>
      <c r="G152" s="199"/>
      <c r="H152" s="199"/>
      <c r="I152" s="199"/>
      <c r="J152" s="211">
        <f t="shared" si="7"/>
        <v>9000</v>
      </c>
      <c r="K152" s="214">
        <f t="shared" si="10"/>
        <v>84000</v>
      </c>
    </row>
    <row r="153" spans="1:11" s="40" customFormat="1" ht="18" customHeight="1">
      <c r="B153" s="192"/>
      <c r="C153" s="49" t="s">
        <v>454</v>
      </c>
      <c r="D153" s="195">
        <v>1</v>
      </c>
      <c r="E153" s="195"/>
      <c r="F153" s="214"/>
      <c r="G153" s="200"/>
      <c r="H153" s="200"/>
      <c r="I153" s="200"/>
      <c r="J153" s="211">
        <f t="shared" si="7"/>
        <v>0</v>
      </c>
      <c r="K153" s="214"/>
    </row>
    <row r="154" spans="1:11" s="40" customFormat="1" ht="18" customHeight="1">
      <c r="A154" s="40">
        <v>3</v>
      </c>
      <c r="B154" s="192" t="s">
        <v>455</v>
      </c>
      <c r="C154" s="50" t="s">
        <v>456</v>
      </c>
      <c r="D154" s="195">
        <v>1</v>
      </c>
      <c r="E154" s="195" t="s">
        <v>36</v>
      </c>
      <c r="F154" s="211">
        <v>1000000</v>
      </c>
      <c r="G154" s="199"/>
      <c r="H154" s="199"/>
      <c r="I154" s="199"/>
      <c r="J154" s="211">
        <f t="shared" si="7"/>
        <v>120000</v>
      </c>
      <c r="K154" s="214">
        <f t="shared" si="10"/>
        <v>1120000</v>
      </c>
    </row>
    <row r="155" spans="1:11" s="40" customFormat="1" ht="20.25" customHeight="1">
      <c r="A155" s="40">
        <v>3</v>
      </c>
      <c r="B155" s="192" t="s">
        <v>457</v>
      </c>
      <c r="C155" s="50" t="s">
        <v>458</v>
      </c>
      <c r="D155" s="195">
        <v>1</v>
      </c>
      <c r="E155" s="195" t="s">
        <v>36</v>
      </c>
      <c r="F155" s="211">
        <v>1000000</v>
      </c>
      <c r="G155" s="199"/>
      <c r="H155" s="199"/>
      <c r="I155" s="199"/>
      <c r="J155" s="211">
        <f t="shared" si="7"/>
        <v>120000</v>
      </c>
      <c r="K155" s="214">
        <f t="shared" si="10"/>
        <v>1120000</v>
      </c>
    </row>
    <row r="156" spans="1:11" s="40" customFormat="1" ht="30.75" customHeight="1">
      <c r="A156" s="40">
        <v>3</v>
      </c>
      <c r="B156" s="192" t="s">
        <v>459</v>
      </c>
      <c r="C156" s="48" t="s">
        <v>460</v>
      </c>
      <c r="D156" s="195">
        <v>1</v>
      </c>
      <c r="E156" s="195" t="s">
        <v>36</v>
      </c>
      <c r="F156" s="211"/>
      <c r="G156" s="199"/>
      <c r="H156" s="199"/>
      <c r="I156" s="199"/>
      <c r="J156" s="211">
        <f t="shared" si="7"/>
        <v>0</v>
      </c>
      <c r="K156" s="214">
        <f t="shared" si="10"/>
        <v>0</v>
      </c>
    </row>
    <row r="157" spans="1:11" s="40" customFormat="1" ht="27.75" customHeight="1">
      <c r="B157" s="187" t="s">
        <v>461</v>
      </c>
      <c r="C157" s="193" t="s">
        <v>462</v>
      </c>
      <c r="D157" s="195">
        <v>1</v>
      </c>
      <c r="E157" s="187"/>
      <c r="F157" s="211"/>
      <c r="G157" s="199"/>
      <c r="H157" s="199"/>
      <c r="I157" s="199"/>
      <c r="J157" s="211">
        <f t="shared" si="7"/>
        <v>0</v>
      </c>
      <c r="K157" s="214"/>
    </row>
    <row r="158" spans="1:11" s="40" customFormat="1" ht="16.5" customHeight="1">
      <c r="B158" s="195" t="s">
        <v>463</v>
      </c>
      <c r="C158" s="51"/>
      <c r="D158" s="195">
        <v>1</v>
      </c>
      <c r="E158" s="195" t="s">
        <v>36</v>
      </c>
      <c r="F158" s="211"/>
      <c r="G158" s="199"/>
      <c r="H158" s="199"/>
      <c r="I158" s="199"/>
      <c r="J158" s="211">
        <f t="shared" si="7"/>
        <v>0</v>
      </c>
      <c r="K158" s="214">
        <f t="shared" ref="K158:K162" si="11">F158+J158</f>
        <v>0</v>
      </c>
    </row>
    <row r="159" spans="1:11" s="40" customFormat="1" ht="28.5" customHeight="1">
      <c r="B159" s="195" t="s">
        <v>464</v>
      </c>
      <c r="C159" s="51"/>
      <c r="D159" s="195">
        <v>1</v>
      </c>
      <c r="E159" s="195" t="s">
        <v>36</v>
      </c>
      <c r="F159" s="211"/>
      <c r="G159" s="199"/>
      <c r="H159" s="199"/>
      <c r="I159" s="199"/>
      <c r="J159" s="211">
        <f t="shared" si="7"/>
        <v>0</v>
      </c>
      <c r="K159" s="214">
        <f t="shared" si="11"/>
        <v>0</v>
      </c>
    </row>
    <row r="160" spans="1:11" s="23" customFormat="1" ht="61.5" customHeight="1">
      <c r="B160" s="195" t="s">
        <v>465</v>
      </c>
      <c r="C160" s="10"/>
      <c r="D160" s="195">
        <v>1</v>
      </c>
      <c r="E160" s="195" t="s">
        <v>36</v>
      </c>
      <c r="F160" s="211"/>
      <c r="G160" s="199"/>
      <c r="H160" s="199"/>
      <c r="I160" s="199"/>
      <c r="J160" s="211">
        <f t="shared" si="7"/>
        <v>0</v>
      </c>
      <c r="K160" s="214">
        <f t="shared" si="11"/>
        <v>0</v>
      </c>
    </row>
    <row r="161" spans="1:11" s="23" customFormat="1" ht="14.25" customHeight="1">
      <c r="B161" s="195" t="s">
        <v>466</v>
      </c>
      <c r="C161" s="10"/>
      <c r="D161" s="195">
        <v>1</v>
      </c>
      <c r="E161" s="195" t="s">
        <v>36</v>
      </c>
      <c r="F161" s="211"/>
      <c r="G161" s="199"/>
      <c r="H161" s="199"/>
      <c r="I161" s="199"/>
      <c r="J161" s="211">
        <f t="shared" si="7"/>
        <v>0</v>
      </c>
      <c r="K161" s="214">
        <f t="shared" si="11"/>
        <v>0</v>
      </c>
    </row>
    <row r="162" spans="1:11" s="23" customFormat="1" ht="18" customHeight="1">
      <c r="B162" s="195" t="s">
        <v>467</v>
      </c>
      <c r="C162" s="10"/>
      <c r="D162" s="195">
        <v>1</v>
      </c>
      <c r="E162" s="195" t="s">
        <v>36</v>
      </c>
      <c r="F162" s="211"/>
      <c r="G162" s="199"/>
      <c r="H162" s="199"/>
      <c r="I162" s="199"/>
      <c r="J162" s="211">
        <f t="shared" si="7"/>
        <v>0</v>
      </c>
      <c r="K162" s="214">
        <f t="shared" si="11"/>
        <v>0</v>
      </c>
    </row>
    <row r="163" spans="1:11" s="52" customFormat="1" ht="19.5" customHeight="1" thickBot="1">
      <c r="B163" s="355" t="s">
        <v>468</v>
      </c>
      <c r="C163" s="356"/>
      <c r="D163" s="195">
        <v>1</v>
      </c>
      <c r="E163" s="124"/>
      <c r="F163" s="257">
        <f>SUM(F151:F162)</f>
        <v>2125000</v>
      </c>
      <c r="G163" s="254"/>
      <c r="H163" s="254"/>
      <c r="I163" s="254"/>
      <c r="J163" s="215">
        <f t="shared" si="7"/>
        <v>255000</v>
      </c>
      <c r="K163" s="257">
        <f>SUM(K151:K162)</f>
        <v>2380000</v>
      </c>
    </row>
    <row r="164" spans="1:11" s="44" customFormat="1" ht="19.5" customHeight="1">
      <c r="B164" s="125"/>
      <c r="C164" s="126"/>
      <c r="D164" s="195">
        <v>1</v>
      </c>
      <c r="E164" s="127"/>
      <c r="F164" s="258"/>
      <c r="G164" s="246"/>
      <c r="H164" s="246"/>
      <c r="I164" s="246"/>
      <c r="J164" s="211">
        <f t="shared" si="7"/>
        <v>0</v>
      </c>
      <c r="K164" s="258"/>
    </row>
    <row r="165" spans="1:11" s="40" customFormat="1" ht="20.25" customHeight="1">
      <c r="A165" s="40">
        <v>2</v>
      </c>
      <c r="B165" s="192">
        <v>2.5</v>
      </c>
      <c r="C165" s="128" t="s">
        <v>469</v>
      </c>
      <c r="D165" s="195">
        <v>1</v>
      </c>
      <c r="E165" s="116"/>
      <c r="F165" s="256"/>
      <c r="G165" s="247"/>
      <c r="H165" s="247"/>
      <c r="I165" s="247"/>
      <c r="J165" s="211">
        <f t="shared" si="7"/>
        <v>0</v>
      </c>
      <c r="K165" s="263"/>
    </row>
    <row r="166" spans="1:11" s="40" customFormat="1" ht="31.5" customHeight="1">
      <c r="A166" s="40">
        <v>3</v>
      </c>
      <c r="B166" s="195" t="s">
        <v>470</v>
      </c>
      <c r="C166" s="194" t="s">
        <v>471</v>
      </c>
      <c r="D166" s="195">
        <v>1</v>
      </c>
      <c r="E166" s="195" t="s">
        <v>36</v>
      </c>
      <c r="F166" s="211">
        <v>250000</v>
      </c>
      <c r="G166" s="199"/>
      <c r="H166" s="199"/>
      <c r="I166" s="199"/>
      <c r="J166" s="211">
        <f t="shared" si="7"/>
        <v>30000</v>
      </c>
      <c r="K166" s="214">
        <f>F166+J166</f>
        <v>280000</v>
      </c>
    </row>
    <row r="167" spans="1:11" s="40" customFormat="1" ht="19.5" customHeight="1">
      <c r="A167" s="40">
        <v>3</v>
      </c>
      <c r="B167" s="195" t="s">
        <v>472</v>
      </c>
      <c r="C167" s="10"/>
      <c r="D167" s="195">
        <v>1</v>
      </c>
      <c r="E167" s="195" t="s">
        <v>36</v>
      </c>
      <c r="F167" s="211"/>
      <c r="G167" s="199"/>
      <c r="H167" s="199"/>
      <c r="I167" s="199"/>
      <c r="J167" s="211">
        <f t="shared" si="7"/>
        <v>0</v>
      </c>
      <c r="K167" s="214">
        <f>F167+J167</f>
        <v>0</v>
      </c>
    </row>
    <row r="168" spans="1:11" s="43" customFormat="1" ht="18" customHeight="1" thickBot="1">
      <c r="B168" s="355" t="s">
        <v>473</v>
      </c>
      <c r="C168" s="356"/>
      <c r="D168" s="195">
        <v>1</v>
      </c>
      <c r="E168" s="124"/>
      <c r="F168" s="257">
        <f>F166+F167</f>
        <v>250000</v>
      </c>
      <c r="G168" s="254"/>
      <c r="H168" s="254"/>
      <c r="I168" s="254"/>
      <c r="J168" s="215">
        <f t="shared" si="7"/>
        <v>30000</v>
      </c>
      <c r="K168" s="257">
        <f>SUM(K166:K167)</f>
        <v>280000</v>
      </c>
    </row>
    <row r="169" spans="1:11" s="16" customFormat="1" ht="18" customHeight="1">
      <c r="B169" s="129"/>
      <c r="C169" s="130"/>
      <c r="D169" s="195">
        <v>1</v>
      </c>
      <c r="E169" s="131"/>
      <c r="F169" s="259"/>
      <c r="G169" s="248"/>
      <c r="H169" s="248"/>
      <c r="I169" s="248"/>
      <c r="J169" s="211">
        <f t="shared" si="7"/>
        <v>0</v>
      </c>
      <c r="K169" s="259"/>
    </row>
    <row r="170" spans="1:11" s="40" customFormat="1" ht="21" customHeight="1">
      <c r="A170" s="40">
        <v>2</v>
      </c>
      <c r="B170" s="192">
        <v>2.6</v>
      </c>
      <c r="C170" s="128" t="s">
        <v>474</v>
      </c>
      <c r="D170" s="195">
        <v>1</v>
      </c>
      <c r="E170" s="192"/>
      <c r="F170" s="256">
        <v>200000</v>
      </c>
      <c r="G170" s="247"/>
      <c r="H170" s="247"/>
      <c r="I170" s="247"/>
      <c r="J170" s="211">
        <f t="shared" si="7"/>
        <v>24000</v>
      </c>
      <c r="K170" s="263">
        <f>F170+J170</f>
        <v>224000</v>
      </c>
    </row>
    <row r="171" spans="1:11" s="40" customFormat="1" ht="20.25" customHeight="1">
      <c r="B171" s="349" t="s">
        <v>475</v>
      </c>
      <c r="C171" s="352"/>
      <c r="D171" s="195">
        <v>1</v>
      </c>
      <c r="E171" s="41"/>
      <c r="F171" s="100">
        <f>F170</f>
        <v>200000</v>
      </c>
      <c r="G171" s="96"/>
      <c r="H171" s="96"/>
      <c r="I171" s="96"/>
      <c r="J171" s="215">
        <f t="shared" si="7"/>
        <v>24000</v>
      </c>
      <c r="K171" s="100">
        <f>K170</f>
        <v>224000</v>
      </c>
    </row>
    <row r="172" spans="1:11" s="47" customFormat="1" ht="20.25" customHeight="1">
      <c r="B172" s="119"/>
      <c r="C172" s="120"/>
      <c r="D172" s="195">
        <v>1</v>
      </c>
      <c r="E172" s="46"/>
      <c r="F172" s="100"/>
      <c r="G172" s="96"/>
      <c r="H172" s="96"/>
      <c r="I172" s="96"/>
      <c r="J172" s="100"/>
      <c r="K172" s="100"/>
    </row>
    <row r="173" spans="1:11" s="40" customFormat="1" ht="28.15" customHeight="1">
      <c r="B173" s="353" t="s">
        <v>979</v>
      </c>
      <c r="C173" s="353"/>
      <c r="D173" s="195">
        <v>1</v>
      </c>
      <c r="E173" s="41"/>
      <c r="F173" s="260">
        <f>F51+F93+F148+F163+F168+F171</f>
        <v>132086000</v>
      </c>
      <c r="G173" s="249"/>
      <c r="H173" s="249"/>
      <c r="I173" s="249"/>
      <c r="J173" s="260">
        <f t="shared" ref="J173:K173" si="12">J51+J93+J148+J163+J168+J171</f>
        <v>15850320</v>
      </c>
      <c r="K173" s="260">
        <f t="shared" si="12"/>
        <v>147936320</v>
      </c>
    </row>
    <row r="174" spans="1:11" s="54" customFormat="1" ht="21" customHeight="1">
      <c r="B174" s="53"/>
      <c r="C174" s="53" t="s">
        <v>711</v>
      </c>
      <c r="D174" s="91"/>
      <c r="E174" s="91"/>
      <c r="F174" s="261"/>
      <c r="G174" s="250"/>
      <c r="H174" s="250"/>
      <c r="I174" s="250"/>
      <c r="J174" s="261"/>
      <c r="K174" s="251"/>
    </row>
    <row r="175" spans="1:11" s="6" customFormat="1" ht="15.75" customHeight="1">
      <c r="B175" s="55"/>
      <c r="C175" s="56" t="s">
        <v>221</v>
      </c>
      <c r="D175" s="55"/>
      <c r="E175" s="55"/>
      <c r="F175" s="153"/>
      <c r="G175" s="148"/>
      <c r="H175" s="148"/>
      <c r="I175" s="148"/>
      <c r="J175" s="153"/>
      <c r="K175" s="183"/>
    </row>
    <row r="176" spans="1:11" s="12" customFormat="1" ht="16.5" customHeight="1">
      <c r="B176" s="55"/>
      <c r="C176" s="6"/>
      <c r="D176" s="55"/>
      <c r="E176" s="55"/>
      <c r="F176" s="153"/>
      <c r="G176" s="148"/>
      <c r="H176" s="148"/>
      <c r="I176" s="148"/>
      <c r="J176" s="153"/>
      <c r="K176" s="183"/>
    </row>
    <row r="177" spans="2:11" s="12" customFormat="1" ht="20.25" customHeight="1">
      <c r="B177" s="55"/>
      <c r="C177" s="7" t="s">
        <v>19</v>
      </c>
      <c r="D177" s="55"/>
      <c r="E177" s="55"/>
      <c r="F177" s="153"/>
      <c r="G177" s="148"/>
      <c r="H177" s="148"/>
      <c r="I177" s="148"/>
      <c r="J177" s="153"/>
      <c r="K177" s="183"/>
    </row>
    <row r="178" spans="2:11" s="12" customFormat="1" ht="28.15" customHeight="1">
      <c r="B178" s="55"/>
      <c r="C178" s="7" t="s">
        <v>20</v>
      </c>
      <c r="D178" s="55"/>
      <c r="E178" s="55"/>
      <c r="F178" s="153"/>
      <c r="G178" s="148"/>
      <c r="H178" s="148"/>
      <c r="I178" s="148"/>
      <c r="J178" s="153"/>
      <c r="K178" s="183"/>
    </row>
    <row r="179" spans="2:11" s="12" customFormat="1" ht="21" customHeight="1">
      <c r="B179" s="55"/>
      <c r="C179" s="7" t="s">
        <v>21</v>
      </c>
      <c r="D179" s="55"/>
      <c r="E179" s="55"/>
      <c r="F179" s="153"/>
      <c r="G179" s="148"/>
      <c r="H179" s="148"/>
      <c r="I179" s="148"/>
      <c r="J179" s="153"/>
      <c r="K179" s="183"/>
    </row>
    <row r="180" spans="2:11" s="12" customFormat="1" ht="15.75" customHeight="1">
      <c r="B180" s="55"/>
      <c r="C180" s="6"/>
      <c r="D180" s="55"/>
      <c r="E180" s="55"/>
      <c r="F180" s="153"/>
      <c r="G180" s="148"/>
      <c r="H180" s="148"/>
      <c r="I180" s="148"/>
      <c r="J180" s="153"/>
      <c r="K180" s="183"/>
    </row>
    <row r="181" spans="2:11" ht="16.5" customHeight="1"/>
    <row r="182" spans="2:11" ht="16.5" customHeight="1"/>
    <row r="183" spans="2:11" ht="16.5" customHeight="1"/>
    <row r="184" spans="2:11" ht="16.5" customHeight="1"/>
    <row r="185" spans="2:11" ht="23.25" customHeight="1"/>
  </sheetData>
  <mergeCells count="9">
    <mergeCell ref="B171:C171"/>
    <mergeCell ref="B173:C173"/>
    <mergeCell ref="B1:K1"/>
    <mergeCell ref="D2:K2"/>
    <mergeCell ref="B51:C51"/>
    <mergeCell ref="B93:C93"/>
    <mergeCell ref="B148:C148"/>
    <mergeCell ref="B163:C163"/>
    <mergeCell ref="B168:C16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8"/>
  <sheetViews>
    <sheetView topLeftCell="A38" zoomScale="70" zoomScaleNormal="70" workbookViewId="0">
      <selection activeCell="C51" sqref="C51"/>
    </sheetView>
  </sheetViews>
  <sheetFormatPr defaultColWidth="8.7109375" defaultRowHeight="12.75"/>
  <cols>
    <col min="1" max="1" width="8.7109375" style="57"/>
    <col min="2" max="2" width="12.5703125" style="57" customWidth="1"/>
    <col min="3" max="3" width="115.28515625" style="57" customWidth="1"/>
    <col min="4" max="4" width="13.7109375" style="253" customWidth="1"/>
    <col min="5" max="5" width="12.42578125" style="58" customWidth="1"/>
    <col min="6" max="6" width="12.42578125" style="304" customWidth="1"/>
    <col min="7" max="8" width="11.7109375" style="57" customWidth="1"/>
    <col min="9" max="9" width="14.5703125" style="57" customWidth="1"/>
    <col min="10" max="10" width="12.7109375" style="253" customWidth="1"/>
    <col min="11" max="11" width="20.28515625" style="253" customWidth="1"/>
    <col min="12" max="16384" width="8.7109375" style="57"/>
  </cols>
  <sheetData>
    <row r="1" spans="1:11" s="264" customFormat="1" ht="30" customHeight="1">
      <c r="B1" s="345" t="s">
        <v>476</v>
      </c>
      <c r="C1" s="345"/>
      <c r="D1" s="345"/>
      <c r="E1" s="345"/>
      <c r="F1" s="345"/>
      <c r="G1" s="345"/>
      <c r="H1" s="345"/>
      <c r="I1" s="345"/>
      <c r="J1" s="345"/>
      <c r="K1" s="345"/>
    </row>
    <row r="2" spans="1:11" s="264" customFormat="1" ht="19.5" customHeight="1">
      <c r="B2" s="104"/>
      <c r="C2" s="189" t="s">
        <v>973</v>
      </c>
      <c r="D2" s="360"/>
      <c r="E2" s="361"/>
      <c r="F2" s="361"/>
      <c r="G2" s="361"/>
      <c r="H2" s="361"/>
      <c r="I2" s="361"/>
      <c r="J2" s="361"/>
      <c r="K2" s="362"/>
    </row>
    <row r="3" spans="1:11" s="267" customFormat="1" ht="42.75" customHeight="1">
      <c r="A3" s="264" t="s">
        <v>5</v>
      </c>
      <c r="B3" s="104" t="s">
        <v>2</v>
      </c>
      <c r="C3" s="230" t="s">
        <v>0</v>
      </c>
      <c r="D3" s="235" t="s">
        <v>3</v>
      </c>
      <c r="E3" s="230" t="s">
        <v>1</v>
      </c>
      <c r="F3" s="235" t="s">
        <v>981</v>
      </c>
      <c r="G3" s="186" t="s">
        <v>222</v>
      </c>
      <c r="H3" s="230" t="s">
        <v>223</v>
      </c>
      <c r="I3" s="230" t="s">
        <v>224</v>
      </c>
      <c r="J3" s="235" t="s">
        <v>9</v>
      </c>
      <c r="K3" s="235" t="s">
        <v>970</v>
      </c>
    </row>
    <row r="4" spans="1:11" s="264" customFormat="1" ht="38.25" customHeight="1">
      <c r="B4" s="60"/>
      <c r="C4" s="39"/>
      <c r="D4" s="305" t="s">
        <v>233</v>
      </c>
      <c r="E4" s="39" t="s">
        <v>717</v>
      </c>
      <c r="F4" s="235"/>
      <c r="G4" s="39" t="s">
        <v>477</v>
      </c>
      <c r="H4" s="39"/>
      <c r="I4" s="39" t="s">
        <v>479</v>
      </c>
      <c r="J4" s="235" t="s">
        <v>478</v>
      </c>
      <c r="K4" s="235" t="s">
        <v>480</v>
      </c>
    </row>
    <row r="5" spans="1:11" s="267" customFormat="1" ht="21" customHeight="1">
      <c r="B5" s="351" t="s">
        <v>481</v>
      </c>
      <c r="C5" s="357"/>
      <c r="D5" s="244" t="s">
        <v>781</v>
      </c>
      <c r="E5" s="38"/>
      <c r="F5" s="103"/>
      <c r="G5" s="268"/>
      <c r="H5" s="268"/>
      <c r="I5" s="268"/>
      <c r="J5" s="244"/>
      <c r="K5" s="244"/>
    </row>
    <row r="6" spans="1:11" s="269" customFormat="1" ht="30" customHeight="1">
      <c r="A6" s="269">
        <v>2</v>
      </c>
      <c r="B6" s="188">
        <v>3.1</v>
      </c>
      <c r="C6" s="193" t="s">
        <v>483</v>
      </c>
      <c r="D6" s="235">
        <v>1</v>
      </c>
      <c r="E6" s="41"/>
      <c r="F6" s="103"/>
      <c r="G6" s="11"/>
      <c r="H6" s="11"/>
      <c r="I6" s="75"/>
      <c r="J6" s="244"/>
      <c r="K6" s="244"/>
    </row>
    <row r="7" spans="1:11" s="267" customFormat="1" ht="23.25" customHeight="1">
      <c r="A7" s="267">
        <v>3</v>
      </c>
      <c r="B7" s="188" t="s">
        <v>484</v>
      </c>
      <c r="C7" s="105" t="s">
        <v>114</v>
      </c>
      <c r="D7" s="244">
        <v>1</v>
      </c>
      <c r="E7" s="41"/>
      <c r="F7" s="103"/>
      <c r="G7" s="11"/>
      <c r="H7" s="11"/>
      <c r="I7" s="11"/>
      <c r="J7" s="244"/>
      <c r="K7" s="244"/>
    </row>
    <row r="8" spans="1:11" s="267" customFormat="1" ht="42.75" customHeight="1">
      <c r="A8" s="267">
        <v>4</v>
      </c>
      <c r="B8" s="9" t="s">
        <v>485</v>
      </c>
      <c r="C8" s="27" t="s">
        <v>958</v>
      </c>
      <c r="D8" s="223">
        <v>1</v>
      </c>
      <c r="E8" s="61" t="s">
        <v>36</v>
      </c>
      <c r="F8" s="221"/>
      <c r="G8" s="35"/>
      <c r="H8" s="35"/>
      <c r="I8" s="35"/>
      <c r="J8" s="223"/>
      <c r="K8" s="244">
        <f>D8*F8+J8</f>
        <v>0</v>
      </c>
    </row>
    <row r="9" spans="1:11" s="267" customFormat="1" ht="34.5" customHeight="1">
      <c r="A9" s="267">
        <v>4</v>
      </c>
      <c r="B9" s="9" t="s">
        <v>487</v>
      </c>
      <c r="C9" s="27" t="s">
        <v>486</v>
      </c>
      <c r="D9" s="223">
        <v>1</v>
      </c>
      <c r="E9" s="61" t="s">
        <v>36</v>
      </c>
      <c r="F9" s="221"/>
      <c r="G9" s="35"/>
      <c r="H9" s="35"/>
      <c r="I9" s="35"/>
      <c r="J9" s="223"/>
      <c r="K9" s="244">
        <f t="shared" ref="K9:K72" si="0">D9*F9+J9</f>
        <v>0</v>
      </c>
    </row>
    <row r="10" spans="1:11" s="267" customFormat="1" ht="20.25" customHeight="1">
      <c r="A10" s="267">
        <v>4</v>
      </c>
      <c r="B10" s="9" t="s">
        <v>488</v>
      </c>
      <c r="C10" s="27" t="s">
        <v>286</v>
      </c>
      <c r="D10" s="223">
        <v>1</v>
      </c>
      <c r="E10" s="61" t="s">
        <v>36</v>
      </c>
      <c r="F10" s="221"/>
      <c r="G10" s="35"/>
      <c r="H10" s="35"/>
      <c r="I10" s="35"/>
      <c r="J10" s="223"/>
      <c r="K10" s="244">
        <f t="shared" si="0"/>
        <v>0</v>
      </c>
    </row>
    <row r="11" spans="1:11" s="269" customFormat="1" ht="30" customHeight="1">
      <c r="A11" s="269">
        <v>4</v>
      </c>
      <c r="B11" s="9" t="s">
        <v>490</v>
      </c>
      <c r="C11" s="27" t="s">
        <v>489</v>
      </c>
      <c r="D11" s="223">
        <v>1</v>
      </c>
      <c r="E11" s="61" t="s">
        <v>36</v>
      </c>
      <c r="F11" s="221"/>
      <c r="G11" s="35"/>
      <c r="H11" s="35"/>
      <c r="I11" s="35"/>
      <c r="J11" s="223"/>
      <c r="K11" s="244">
        <f t="shared" si="0"/>
        <v>0</v>
      </c>
    </row>
    <row r="12" spans="1:11" s="267" customFormat="1" ht="18.75" customHeight="1">
      <c r="B12" s="193"/>
      <c r="C12" s="17" t="s">
        <v>123</v>
      </c>
      <c r="D12" s="223">
        <v>1</v>
      </c>
      <c r="E12" s="41"/>
      <c r="F12" s="103"/>
      <c r="G12" s="35"/>
      <c r="H12" s="35"/>
      <c r="I12" s="35"/>
      <c r="J12" s="223"/>
      <c r="K12" s="244">
        <f t="shared" si="0"/>
        <v>0</v>
      </c>
    </row>
    <row r="13" spans="1:11" s="267" customFormat="1" ht="43.5" customHeight="1">
      <c r="A13" s="267">
        <v>4</v>
      </c>
      <c r="B13" s="9" t="s">
        <v>491</v>
      </c>
      <c r="C13" s="194" t="s">
        <v>292</v>
      </c>
      <c r="D13" s="223">
        <v>1</v>
      </c>
      <c r="E13" s="61" t="s">
        <v>36</v>
      </c>
      <c r="F13" s="221"/>
      <c r="G13" s="35"/>
      <c r="H13" s="35"/>
      <c r="I13" s="35"/>
      <c r="J13" s="223"/>
      <c r="K13" s="244">
        <f t="shared" si="0"/>
        <v>0</v>
      </c>
    </row>
    <row r="14" spans="1:11" s="267" customFormat="1" ht="29.25" customHeight="1">
      <c r="A14" s="267">
        <v>4</v>
      </c>
      <c r="B14" s="9" t="s">
        <v>493</v>
      </c>
      <c r="C14" s="194" t="s">
        <v>492</v>
      </c>
      <c r="D14" s="223">
        <v>1</v>
      </c>
      <c r="E14" s="61" t="s">
        <v>36</v>
      </c>
      <c r="F14" s="221"/>
      <c r="G14" s="35"/>
      <c r="H14" s="35"/>
      <c r="I14" s="35"/>
      <c r="J14" s="223"/>
      <c r="K14" s="244">
        <f t="shared" si="0"/>
        <v>0</v>
      </c>
    </row>
    <row r="15" spans="1:11" s="267" customFormat="1" ht="36.75" customHeight="1">
      <c r="A15" s="267">
        <v>4</v>
      </c>
      <c r="B15" s="9" t="s">
        <v>494</v>
      </c>
      <c r="C15" s="194" t="s">
        <v>296</v>
      </c>
      <c r="D15" s="223">
        <v>1</v>
      </c>
      <c r="E15" s="61" t="s">
        <v>36</v>
      </c>
      <c r="F15" s="221"/>
      <c r="G15" s="35"/>
      <c r="H15" s="35"/>
      <c r="I15" s="35"/>
      <c r="J15" s="223"/>
      <c r="K15" s="244">
        <f t="shared" si="0"/>
        <v>0</v>
      </c>
    </row>
    <row r="16" spans="1:11" s="267" customFormat="1" ht="31.5" customHeight="1">
      <c r="A16" s="267">
        <v>4</v>
      </c>
      <c r="B16" s="9" t="s">
        <v>496</v>
      </c>
      <c r="C16" s="194" t="s">
        <v>495</v>
      </c>
      <c r="D16" s="223">
        <v>1</v>
      </c>
      <c r="E16" s="61" t="s">
        <v>36</v>
      </c>
      <c r="F16" s="221"/>
      <c r="G16" s="35"/>
      <c r="H16" s="35"/>
      <c r="I16" s="35"/>
      <c r="J16" s="223"/>
      <c r="K16" s="244">
        <f t="shared" si="0"/>
        <v>0</v>
      </c>
    </row>
    <row r="17" spans="1:11" s="267" customFormat="1" ht="28.5" customHeight="1">
      <c r="A17" s="267">
        <v>4</v>
      </c>
      <c r="B17" s="9" t="s">
        <v>497</v>
      </c>
      <c r="C17" s="194" t="s">
        <v>300</v>
      </c>
      <c r="D17" s="223">
        <v>1</v>
      </c>
      <c r="E17" s="61" t="s">
        <v>36</v>
      </c>
      <c r="F17" s="221"/>
      <c r="G17" s="35"/>
      <c r="H17" s="35"/>
      <c r="I17" s="35"/>
      <c r="J17" s="223"/>
      <c r="K17" s="244">
        <f t="shared" si="0"/>
        <v>0</v>
      </c>
    </row>
    <row r="18" spans="1:11" s="267" customFormat="1" ht="35.25" customHeight="1">
      <c r="A18" s="267">
        <v>4</v>
      </c>
      <c r="B18" s="9" t="s">
        <v>499</v>
      </c>
      <c r="C18" s="194" t="s">
        <v>498</v>
      </c>
      <c r="D18" s="223">
        <v>1</v>
      </c>
      <c r="E18" s="61" t="s">
        <v>36</v>
      </c>
      <c r="F18" s="221"/>
      <c r="G18" s="35"/>
      <c r="H18" s="35"/>
      <c r="I18" s="35"/>
      <c r="J18" s="223"/>
      <c r="K18" s="244">
        <f t="shared" si="0"/>
        <v>0</v>
      </c>
    </row>
    <row r="19" spans="1:11" s="267" customFormat="1" ht="35.25" customHeight="1">
      <c r="A19" s="267">
        <v>4</v>
      </c>
      <c r="B19" s="9" t="s">
        <v>501</v>
      </c>
      <c r="C19" s="194" t="s">
        <v>500</v>
      </c>
      <c r="D19" s="223">
        <v>1</v>
      </c>
      <c r="E19" s="61" t="s">
        <v>36</v>
      </c>
      <c r="F19" s="221"/>
      <c r="G19" s="35"/>
      <c r="H19" s="35"/>
      <c r="I19" s="35"/>
      <c r="J19" s="223"/>
      <c r="K19" s="244">
        <f t="shared" si="0"/>
        <v>0</v>
      </c>
    </row>
    <row r="20" spans="1:11" s="267" customFormat="1" ht="51" customHeight="1">
      <c r="A20" s="267">
        <v>4</v>
      </c>
      <c r="B20" s="9" t="s">
        <v>503</v>
      </c>
      <c r="C20" s="194" t="s">
        <v>502</v>
      </c>
      <c r="D20" s="223">
        <v>1</v>
      </c>
      <c r="E20" s="61" t="s">
        <v>36</v>
      </c>
      <c r="F20" s="221"/>
      <c r="G20" s="35"/>
      <c r="H20" s="35"/>
      <c r="I20" s="35"/>
      <c r="J20" s="223"/>
      <c r="K20" s="244">
        <f t="shared" si="0"/>
        <v>0</v>
      </c>
    </row>
    <row r="21" spans="1:11" s="269" customFormat="1" ht="33.75" customHeight="1">
      <c r="A21" s="269">
        <v>4</v>
      </c>
      <c r="B21" s="9" t="s">
        <v>505</v>
      </c>
      <c r="C21" s="194" t="s">
        <v>504</v>
      </c>
      <c r="D21" s="223">
        <v>1</v>
      </c>
      <c r="E21" s="61" t="s">
        <v>36</v>
      </c>
      <c r="F21" s="221"/>
      <c r="G21" s="35"/>
      <c r="H21" s="35"/>
      <c r="I21" s="35"/>
      <c r="J21" s="223"/>
      <c r="K21" s="244">
        <f t="shared" si="0"/>
        <v>0</v>
      </c>
    </row>
    <row r="22" spans="1:11" s="269" customFormat="1" ht="48" customHeight="1">
      <c r="A22" s="269">
        <v>4</v>
      </c>
      <c r="B22" s="9" t="s">
        <v>507</v>
      </c>
      <c r="C22" s="194" t="s">
        <v>506</v>
      </c>
      <c r="D22" s="223">
        <v>1</v>
      </c>
      <c r="E22" s="61" t="s">
        <v>36</v>
      </c>
      <c r="F22" s="221"/>
      <c r="G22" s="35"/>
      <c r="H22" s="35"/>
      <c r="I22" s="35"/>
      <c r="J22" s="223"/>
      <c r="K22" s="244">
        <f t="shared" si="0"/>
        <v>0</v>
      </c>
    </row>
    <row r="23" spans="1:11" s="267" customFormat="1" ht="34.5" customHeight="1">
      <c r="A23" s="267">
        <v>4</v>
      </c>
      <c r="B23" s="9" t="s">
        <v>508</v>
      </c>
      <c r="C23" s="194" t="s">
        <v>314</v>
      </c>
      <c r="D23" s="223">
        <v>1</v>
      </c>
      <c r="E23" s="61" t="s">
        <v>36</v>
      </c>
      <c r="F23" s="221"/>
      <c r="G23" s="35"/>
      <c r="H23" s="35"/>
      <c r="I23" s="35"/>
      <c r="J23" s="223"/>
      <c r="K23" s="244">
        <f t="shared" si="0"/>
        <v>0</v>
      </c>
    </row>
    <row r="24" spans="1:11" s="267" customFormat="1" ht="34.5" customHeight="1">
      <c r="A24" s="267">
        <v>4</v>
      </c>
      <c r="B24" s="9" t="s">
        <v>510</v>
      </c>
      <c r="C24" s="194" t="s">
        <v>509</v>
      </c>
      <c r="D24" s="223">
        <v>1</v>
      </c>
      <c r="E24" s="61" t="s">
        <v>36</v>
      </c>
      <c r="F24" s="221"/>
      <c r="G24" s="35"/>
      <c r="H24" s="35"/>
      <c r="I24" s="35"/>
      <c r="J24" s="223"/>
      <c r="K24" s="244">
        <f t="shared" si="0"/>
        <v>0</v>
      </c>
    </row>
    <row r="25" spans="1:11" s="267" customFormat="1" ht="56.25" customHeight="1">
      <c r="A25" s="267">
        <v>4</v>
      </c>
      <c r="B25" s="9" t="s">
        <v>512</v>
      </c>
      <c r="C25" s="194" t="s">
        <v>511</v>
      </c>
      <c r="D25" s="223">
        <v>1</v>
      </c>
      <c r="E25" s="61" t="s">
        <v>36</v>
      </c>
      <c r="F25" s="221"/>
      <c r="G25" s="35"/>
      <c r="H25" s="35"/>
      <c r="I25" s="35"/>
      <c r="J25" s="223"/>
      <c r="K25" s="244">
        <f t="shared" si="0"/>
        <v>0</v>
      </c>
    </row>
    <row r="26" spans="1:11" s="269" customFormat="1" ht="37.5" customHeight="1">
      <c r="A26" s="269">
        <v>4</v>
      </c>
      <c r="B26" s="9" t="s">
        <v>514</v>
      </c>
      <c r="C26" s="194" t="s">
        <v>513</v>
      </c>
      <c r="D26" s="223">
        <v>1</v>
      </c>
      <c r="E26" s="61" t="s">
        <v>36</v>
      </c>
      <c r="F26" s="221"/>
      <c r="G26" s="35"/>
      <c r="H26" s="35"/>
      <c r="I26" s="35"/>
      <c r="J26" s="223"/>
      <c r="K26" s="244">
        <f t="shared" si="0"/>
        <v>0</v>
      </c>
    </row>
    <row r="27" spans="1:11" s="267" customFormat="1" ht="36" customHeight="1">
      <c r="A27" s="267">
        <v>4</v>
      </c>
      <c r="B27" s="9" t="s">
        <v>516</v>
      </c>
      <c r="C27" s="194" t="s">
        <v>515</v>
      </c>
      <c r="D27" s="223">
        <v>1</v>
      </c>
      <c r="E27" s="61" t="s">
        <v>36</v>
      </c>
      <c r="F27" s="221"/>
      <c r="G27" s="35"/>
      <c r="H27" s="35"/>
      <c r="I27" s="35"/>
      <c r="J27" s="223"/>
      <c r="K27" s="244">
        <f t="shared" si="0"/>
        <v>0</v>
      </c>
    </row>
    <row r="28" spans="1:11" s="267" customFormat="1" ht="41.25" customHeight="1">
      <c r="A28" s="267">
        <v>4</v>
      </c>
      <c r="B28" s="9" t="s">
        <v>518</v>
      </c>
      <c r="C28" s="194" t="s">
        <v>517</v>
      </c>
      <c r="D28" s="223">
        <v>1</v>
      </c>
      <c r="E28" s="61" t="s">
        <v>36</v>
      </c>
      <c r="F28" s="221"/>
      <c r="G28" s="35"/>
      <c r="H28" s="35"/>
      <c r="I28" s="35"/>
      <c r="J28" s="223"/>
      <c r="K28" s="244">
        <f t="shared" si="0"/>
        <v>0</v>
      </c>
    </row>
    <row r="29" spans="1:11" s="267" customFormat="1" ht="49.5" customHeight="1">
      <c r="A29" s="267">
        <v>4</v>
      </c>
      <c r="B29" s="9" t="s">
        <v>520</v>
      </c>
      <c r="C29" s="194" t="s">
        <v>519</v>
      </c>
      <c r="D29" s="223">
        <v>1</v>
      </c>
      <c r="E29" s="61" t="s">
        <v>36</v>
      </c>
      <c r="F29" s="221"/>
      <c r="G29" s="35"/>
      <c r="H29" s="35"/>
      <c r="I29" s="35"/>
      <c r="J29" s="223"/>
      <c r="K29" s="244">
        <f t="shared" si="0"/>
        <v>0</v>
      </c>
    </row>
    <row r="30" spans="1:11" s="267" customFormat="1" ht="51" customHeight="1">
      <c r="A30" s="267">
        <v>4</v>
      </c>
      <c r="B30" s="9" t="s">
        <v>522</v>
      </c>
      <c r="C30" s="194" t="s">
        <v>521</v>
      </c>
      <c r="D30" s="223">
        <v>1</v>
      </c>
      <c r="E30" s="61" t="s">
        <v>36</v>
      </c>
      <c r="F30" s="221"/>
      <c r="G30" s="35"/>
      <c r="H30" s="35"/>
      <c r="I30" s="35"/>
      <c r="J30" s="223"/>
      <c r="K30" s="244">
        <f t="shared" si="0"/>
        <v>0</v>
      </c>
    </row>
    <row r="31" spans="1:11" s="269" customFormat="1" ht="31.5" customHeight="1">
      <c r="A31" s="269">
        <v>4</v>
      </c>
      <c r="B31" s="9" t="s">
        <v>524</v>
      </c>
      <c r="C31" s="194" t="s">
        <v>523</v>
      </c>
      <c r="D31" s="223">
        <v>1</v>
      </c>
      <c r="E31" s="61" t="s">
        <v>36</v>
      </c>
      <c r="F31" s="221"/>
      <c r="G31" s="35"/>
      <c r="H31" s="35"/>
      <c r="I31" s="35"/>
      <c r="J31" s="223"/>
      <c r="K31" s="244">
        <f t="shared" si="0"/>
        <v>0</v>
      </c>
    </row>
    <row r="32" spans="1:11" s="269" customFormat="1" ht="36" customHeight="1">
      <c r="A32" s="269">
        <v>4</v>
      </c>
      <c r="B32" s="9" t="s">
        <v>526</v>
      </c>
      <c r="C32" s="194" t="s">
        <v>525</v>
      </c>
      <c r="D32" s="223">
        <v>1</v>
      </c>
      <c r="E32" s="61" t="s">
        <v>36</v>
      </c>
      <c r="F32" s="221"/>
      <c r="G32" s="35"/>
      <c r="H32" s="35"/>
      <c r="I32" s="35"/>
      <c r="J32" s="223"/>
      <c r="K32" s="244">
        <f t="shared" si="0"/>
        <v>0</v>
      </c>
    </row>
    <row r="33" spans="1:11" s="269" customFormat="1" ht="30" customHeight="1">
      <c r="A33" s="269">
        <v>4</v>
      </c>
      <c r="B33" s="9" t="s">
        <v>528</v>
      </c>
      <c r="C33" s="194" t="s">
        <v>527</v>
      </c>
      <c r="D33" s="223">
        <v>1</v>
      </c>
      <c r="E33" s="61" t="s">
        <v>36</v>
      </c>
      <c r="F33" s="221"/>
      <c r="G33" s="35"/>
      <c r="H33" s="35"/>
      <c r="I33" s="35"/>
      <c r="J33" s="223"/>
      <c r="K33" s="244">
        <f t="shared" si="0"/>
        <v>0</v>
      </c>
    </row>
    <row r="34" spans="1:11" s="264" customFormat="1" ht="37.5" customHeight="1">
      <c r="A34" s="264">
        <v>4</v>
      </c>
      <c r="B34" s="9" t="s">
        <v>529</v>
      </c>
      <c r="C34" s="194" t="s">
        <v>336</v>
      </c>
      <c r="D34" s="223">
        <v>1</v>
      </c>
      <c r="E34" s="61" t="s">
        <v>36</v>
      </c>
      <c r="F34" s="221"/>
      <c r="G34" s="35"/>
      <c r="H34" s="35"/>
      <c r="I34" s="35"/>
      <c r="J34" s="223"/>
      <c r="K34" s="244">
        <f t="shared" si="0"/>
        <v>0</v>
      </c>
    </row>
    <row r="35" spans="1:11" s="40" customFormat="1" ht="36.75" customHeight="1">
      <c r="A35" s="40">
        <v>4</v>
      </c>
      <c r="B35" s="9" t="s">
        <v>530</v>
      </c>
      <c r="C35" s="193" t="s">
        <v>344</v>
      </c>
      <c r="D35" s="223">
        <v>1</v>
      </c>
      <c r="E35" s="41"/>
      <c r="F35" s="296"/>
      <c r="G35" s="93"/>
      <c r="H35" s="93"/>
      <c r="I35" s="93"/>
      <c r="J35" s="291"/>
      <c r="K35" s="244">
        <f t="shared" si="0"/>
        <v>0</v>
      </c>
    </row>
    <row r="36" spans="1:11" s="267" customFormat="1" ht="18" customHeight="1">
      <c r="B36" s="9" t="s">
        <v>531</v>
      </c>
      <c r="C36" s="51"/>
      <c r="D36" s="223">
        <v>1</v>
      </c>
      <c r="E36" s="61" t="s">
        <v>36</v>
      </c>
      <c r="F36" s="221"/>
      <c r="G36" s="35"/>
      <c r="H36" s="35"/>
      <c r="I36" s="35"/>
      <c r="J36" s="223"/>
      <c r="K36" s="244">
        <f t="shared" si="0"/>
        <v>0</v>
      </c>
    </row>
    <row r="37" spans="1:11" s="267" customFormat="1" ht="20.25" customHeight="1">
      <c r="B37" s="9" t="s">
        <v>532</v>
      </c>
      <c r="C37" s="51"/>
      <c r="D37" s="223">
        <v>1</v>
      </c>
      <c r="E37" s="61" t="s">
        <v>36</v>
      </c>
      <c r="F37" s="221"/>
      <c r="G37" s="35"/>
      <c r="H37" s="35"/>
      <c r="I37" s="35"/>
      <c r="J37" s="223"/>
      <c r="K37" s="244">
        <f t="shared" si="0"/>
        <v>0</v>
      </c>
    </row>
    <row r="38" spans="1:11" s="267" customFormat="1" ht="15" customHeight="1">
      <c r="B38" s="9" t="s">
        <v>533</v>
      </c>
      <c r="C38" s="51"/>
      <c r="D38" s="223">
        <v>1</v>
      </c>
      <c r="E38" s="61" t="s">
        <v>36</v>
      </c>
      <c r="F38" s="221"/>
      <c r="G38" s="35"/>
      <c r="H38" s="35"/>
      <c r="I38" s="35"/>
      <c r="J38" s="223"/>
      <c r="K38" s="244">
        <f t="shared" si="0"/>
        <v>0</v>
      </c>
    </row>
    <row r="39" spans="1:11" s="75" customFormat="1" ht="25.5" customHeight="1">
      <c r="B39" s="9" t="s">
        <v>742</v>
      </c>
      <c r="C39" s="34"/>
      <c r="D39" s="223">
        <v>1</v>
      </c>
      <c r="E39" s="61" t="s">
        <v>36</v>
      </c>
      <c r="F39" s="221"/>
      <c r="G39" s="35"/>
      <c r="H39" s="35"/>
      <c r="I39" s="34"/>
      <c r="J39" s="223"/>
      <c r="K39" s="244">
        <f t="shared" si="0"/>
        <v>0</v>
      </c>
    </row>
    <row r="40" spans="1:11" s="271" customFormat="1" ht="20.25" customHeight="1" thickBot="1">
      <c r="A40" s="284"/>
      <c r="B40" s="9"/>
      <c r="C40" s="132" t="s">
        <v>534</v>
      </c>
      <c r="D40" s="223">
        <v>1</v>
      </c>
      <c r="E40" s="124"/>
      <c r="F40" s="297"/>
      <c r="G40" s="270"/>
      <c r="H40" s="270"/>
      <c r="I40" s="270"/>
      <c r="J40" s="292"/>
      <c r="K40" s="244">
        <f t="shared" si="0"/>
        <v>0</v>
      </c>
    </row>
    <row r="41" spans="1:11" s="273" customFormat="1" ht="20.25" customHeight="1">
      <c r="B41" s="133"/>
      <c r="C41" s="134"/>
      <c r="D41" s="223">
        <v>1</v>
      </c>
      <c r="E41" s="127"/>
      <c r="F41" s="298"/>
      <c r="G41" s="272"/>
      <c r="H41" s="272"/>
      <c r="I41" s="272"/>
      <c r="J41" s="293"/>
      <c r="K41" s="244">
        <f t="shared" si="0"/>
        <v>0</v>
      </c>
    </row>
    <row r="42" spans="1:11" s="267" customFormat="1" ht="24" customHeight="1">
      <c r="A42" s="267">
        <v>2</v>
      </c>
      <c r="B42" s="114">
        <v>3.2</v>
      </c>
      <c r="C42" s="128" t="s">
        <v>535</v>
      </c>
      <c r="D42" s="223">
        <v>1</v>
      </c>
      <c r="E42" s="116"/>
      <c r="F42" s="299"/>
      <c r="G42" s="274"/>
      <c r="H42" s="274"/>
      <c r="I42" s="274"/>
      <c r="J42" s="294"/>
      <c r="K42" s="244">
        <f t="shared" si="0"/>
        <v>0</v>
      </c>
    </row>
    <row r="43" spans="1:11" s="267" customFormat="1" ht="30" customHeight="1">
      <c r="A43" s="267">
        <v>3</v>
      </c>
      <c r="B43" s="188" t="s">
        <v>536</v>
      </c>
      <c r="C43" s="193" t="s">
        <v>537</v>
      </c>
      <c r="D43" s="223">
        <v>1</v>
      </c>
      <c r="E43" s="41"/>
      <c r="F43" s="103"/>
      <c r="G43" s="35"/>
      <c r="H43" s="35"/>
      <c r="I43" s="35"/>
      <c r="J43" s="223"/>
      <c r="K43" s="244">
        <f t="shared" si="0"/>
        <v>0</v>
      </c>
    </row>
    <row r="44" spans="1:11" s="267" customFormat="1" ht="23.25" customHeight="1">
      <c r="A44" s="267">
        <v>4</v>
      </c>
      <c r="B44" s="9" t="s">
        <v>538</v>
      </c>
      <c r="C44" s="194" t="s">
        <v>352</v>
      </c>
      <c r="D44" s="223">
        <v>1</v>
      </c>
      <c r="E44" s="61" t="s">
        <v>36</v>
      </c>
      <c r="F44" s="221"/>
      <c r="G44" s="35"/>
      <c r="H44" s="35"/>
      <c r="I44" s="35"/>
      <c r="J44" s="223"/>
      <c r="K44" s="244">
        <f t="shared" si="0"/>
        <v>0</v>
      </c>
    </row>
    <row r="45" spans="1:11" s="267" customFormat="1" ht="30" customHeight="1">
      <c r="A45" s="267">
        <v>4</v>
      </c>
      <c r="B45" s="9" t="s">
        <v>539</v>
      </c>
      <c r="C45" s="194" t="s">
        <v>354</v>
      </c>
      <c r="D45" s="223">
        <v>1</v>
      </c>
      <c r="E45" s="61" t="s">
        <v>36</v>
      </c>
      <c r="F45" s="221"/>
      <c r="G45" s="35"/>
      <c r="H45" s="35"/>
      <c r="I45" s="35"/>
      <c r="J45" s="223"/>
      <c r="K45" s="244">
        <f t="shared" si="0"/>
        <v>0</v>
      </c>
    </row>
    <row r="46" spans="1:11" s="267" customFormat="1" ht="30" customHeight="1">
      <c r="A46" s="267">
        <v>4</v>
      </c>
      <c r="B46" s="9" t="s">
        <v>540</v>
      </c>
      <c r="C46" s="194" t="s">
        <v>356</v>
      </c>
      <c r="D46" s="223">
        <v>1</v>
      </c>
      <c r="E46" s="61" t="s">
        <v>36</v>
      </c>
      <c r="F46" s="221"/>
      <c r="G46" s="35"/>
      <c r="H46" s="35"/>
      <c r="I46" s="35"/>
      <c r="J46" s="223"/>
      <c r="K46" s="244">
        <f t="shared" si="0"/>
        <v>0</v>
      </c>
    </row>
    <row r="47" spans="1:11" s="267" customFormat="1" ht="30" customHeight="1">
      <c r="A47" s="267">
        <v>4</v>
      </c>
      <c r="B47" s="9" t="s">
        <v>541</v>
      </c>
      <c r="C47" s="194" t="s">
        <v>542</v>
      </c>
      <c r="D47" s="223">
        <v>1</v>
      </c>
      <c r="E47" s="61" t="s">
        <v>36</v>
      </c>
      <c r="F47" s="221"/>
      <c r="G47" s="35"/>
      <c r="H47" s="35"/>
      <c r="I47" s="35"/>
      <c r="J47" s="223"/>
      <c r="K47" s="244">
        <f t="shared" si="0"/>
        <v>0</v>
      </c>
    </row>
    <row r="48" spans="1:11" s="267" customFormat="1" ht="30" customHeight="1">
      <c r="A48" s="267">
        <v>4</v>
      </c>
      <c r="B48" s="9" t="s">
        <v>543</v>
      </c>
      <c r="C48" s="194" t="s">
        <v>360</v>
      </c>
      <c r="D48" s="223">
        <v>1</v>
      </c>
      <c r="E48" s="61" t="s">
        <v>36</v>
      </c>
      <c r="F48" s="221"/>
      <c r="G48" s="35"/>
      <c r="H48" s="35"/>
      <c r="I48" s="35"/>
      <c r="J48" s="223"/>
      <c r="K48" s="244">
        <f t="shared" si="0"/>
        <v>0</v>
      </c>
    </row>
    <row r="49" spans="1:11" s="267" customFormat="1" ht="30" customHeight="1">
      <c r="A49" s="307"/>
      <c r="B49" s="9" t="s">
        <v>361</v>
      </c>
      <c r="C49" s="194" t="s">
        <v>362</v>
      </c>
      <c r="D49" s="223">
        <v>1</v>
      </c>
      <c r="E49" s="61" t="s">
        <v>36</v>
      </c>
      <c r="F49" s="221"/>
      <c r="G49" s="35"/>
      <c r="H49" s="35"/>
      <c r="I49" s="35"/>
      <c r="J49" s="223"/>
      <c r="K49" s="244">
        <f t="shared" si="0"/>
        <v>0</v>
      </c>
    </row>
    <row r="50" spans="1:11" s="267" customFormat="1" ht="30" customHeight="1">
      <c r="A50" s="307"/>
      <c r="B50" s="9" t="s">
        <v>363</v>
      </c>
      <c r="C50" s="194" t="s">
        <v>364</v>
      </c>
      <c r="D50" s="223">
        <v>1</v>
      </c>
      <c r="E50" s="61" t="s">
        <v>36</v>
      </c>
      <c r="F50" s="221"/>
      <c r="G50" s="35"/>
      <c r="H50" s="35"/>
      <c r="I50" s="35"/>
      <c r="J50" s="223"/>
      <c r="K50" s="244">
        <f t="shared" si="0"/>
        <v>0</v>
      </c>
    </row>
    <row r="51" spans="1:11" s="267" customFormat="1" ht="18.75" customHeight="1">
      <c r="A51" s="307"/>
      <c r="B51" s="195" t="s">
        <v>365</v>
      </c>
      <c r="C51" s="194" t="s">
        <v>366</v>
      </c>
      <c r="D51" s="223">
        <v>1</v>
      </c>
      <c r="E51" s="61" t="s">
        <v>36</v>
      </c>
      <c r="F51" s="221"/>
      <c r="G51" s="35"/>
      <c r="H51" s="35"/>
      <c r="I51" s="35"/>
      <c r="J51" s="223"/>
      <c r="K51" s="244">
        <f t="shared" si="0"/>
        <v>0</v>
      </c>
    </row>
    <row r="52" spans="1:11" s="267" customFormat="1" ht="34.5" customHeight="1">
      <c r="A52" s="267">
        <v>3</v>
      </c>
      <c r="B52" s="188" t="s">
        <v>544</v>
      </c>
      <c r="C52" s="193" t="s">
        <v>545</v>
      </c>
      <c r="D52" s="223">
        <v>1</v>
      </c>
      <c r="E52" s="41"/>
      <c r="F52" s="103"/>
      <c r="G52" s="35"/>
      <c r="H52" s="35"/>
      <c r="I52" s="35"/>
      <c r="J52" s="223"/>
      <c r="K52" s="244">
        <f t="shared" si="0"/>
        <v>0</v>
      </c>
    </row>
    <row r="53" spans="1:11" s="267" customFormat="1" ht="15.75" customHeight="1">
      <c r="A53" s="267">
        <v>4</v>
      </c>
      <c r="B53" s="9" t="s">
        <v>546</v>
      </c>
      <c r="C53" s="194" t="s">
        <v>547</v>
      </c>
      <c r="D53" s="223">
        <v>1</v>
      </c>
      <c r="E53" s="61" t="s">
        <v>36</v>
      </c>
      <c r="F53" s="221"/>
      <c r="G53" s="35"/>
      <c r="H53" s="35"/>
      <c r="I53" s="35"/>
      <c r="J53" s="223"/>
      <c r="K53" s="244">
        <f t="shared" si="0"/>
        <v>0</v>
      </c>
    </row>
    <row r="54" spans="1:11" s="267" customFormat="1" ht="18.75" customHeight="1">
      <c r="A54" s="267">
        <v>4</v>
      </c>
      <c r="B54" s="9" t="s">
        <v>548</v>
      </c>
      <c r="C54" s="194" t="s">
        <v>549</v>
      </c>
      <c r="D54" s="223">
        <v>1</v>
      </c>
      <c r="E54" s="61" t="s">
        <v>36</v>
      </c>
      <c r="F54" s="221"/>
      <c r="G54" s="35"/>
      <c r="H54" s="35"/>
      <c r="I54" s="35"/>
      <c r="J54" s="223"/>
      <c r="K54" s="244">
        <f t="shared" si="0"/>
        <v>0</v>
      </c>
    </row>
    <row r="55" spans="1:11" s="267" customFormat="1" ht="20.25" customHeight="1">
      <c r="A55" s="267">
        <v>4</v>
      </c>
      <c r="B55" s="9" t="s">
        <v>550</v>
      </c>
      <c r="C55" s="194" t="s">
        <v>374</v>
      </c>
      <c r="D55" s="223">
        <v>1</v>
      </c>
      <c r="E55" s="61" t="s">
        <v>36</v>
      </c>
      <c r="F55" s="221"/>
      <c r="G55" s="35"/>
      <c r="H55" s="35"/>
      <c r="I55" s="35"/>
      <c r="J55" s="223"/>
      <c r="K55" s="244">
        <f t="shared" si="0"/>
        <v>0</v>
      </c>
    </row>
    <row r="56" spans="1:11" s="267" customFormat="1" ht="16.5" customHeight="1">
      <c r="A56" s="267">
        <v>4</v>
      </c>
      <c r="B56" s="9" t="s">
        <v>551</v>
      </c>
      <c r="C56" s="194" t="s">
        <v>376</v>
      </c>
      <c r="D56" s="223">
        <v>1</v>
      </c>
      <c r="E56" s="61" t="s">
        <v>36</v>
      </c>
      <c r="F56" s="221"/>
      <c r="G56" s="35"/>
      <c r="H56" s="35"/>
      <c r="I56" s="35"/>
      <c r="J56" s="223"/>
      <c r="K56" s="244">
        <f t="shared" si="0"/>
        <v>0</v>
      </c>
    </row>
    <row r="57" spans="1:11" s="267" customFormat="1" ht="14.25" customHeight="1">
      <c r="A57" s="267">
        <v>4</v>
      </c>
      <c r="B57" s="9" t="s">
        <v>552</v>
      </c>
      <c r="C57" s="194" t="s">
        <v>378</v>
      </c>
      <c r="D57" s="223">
        <v>1</v>
      </c>
      <c r="E57" s="61" t="s">
        <v>36</v>
      </c>
      <c r="F57" s="221"/>
      <c r="G57" s="35"/>
      <c r="H57" s="35"/>
      <c r="I57" s="35"/>
      <c r="J57" s="223"/>
      <c r="K57" s="244">
        <f t="shared" si="0"/>
        <v>0</v>
      </c>
    </row>
    <row r="58" spans="1:11" s="267" customFormat="1" ht="22.5" customHeight="1">
      <c r="A58" s="267">
        <v>4</v>
      </c>
      <c r="B58" s="9" t="s">
        <v>553</v>
      </c>
      <c r="C58" s="194" t="s">
        <v>380</v>
      </c>
      <c r="D58" s="223">
        <v>1</v>
      </c>
      <c r="E58" s="61" t="s">
        <v>36</v>
      </c>
      <c r="F58" s="221"/>
      <c r="G58" s="35"/>
      <c r="H58" s="35"/>
      <c r="I58" s="35"/>
      <c r="J58" s="223"/>
      <c r="K58" s="244">
        <f t="shared" si="0"/>
        <v>0</v>
      </c>
    </row>
    <row r="59" spans="1:11" s="267" customFormat="1" ht="18" customHeight="1">
      <c r="A59" s="267">
        <v>4</v>
      </c>
      <c r="B59" s="9" t="s">
        <v>554</v>
      </c>
      <c r="C59" s="194" t="s">
        <v>382</v>
      </c>
      <c r="D59" s="223">
        <v>1</v>
      </c>
      <c r="E59" s="61" t="s">
        <v>36</v>
      </c>
      <c r="F59" s="221"/>
      <c r="G59" s="35"/>
      <c r="H59" s="35"/>
      <c r="I59" s="35"/>
      <c r="J59" s="223"/>
      <c r="K59" s="244">
        <f t="shared" si="0"/>
        <v>0</v>
      </c>
    </row>
    <row r="60" spans="1:11" s="267" customFormat="1" ht="48" customHeight="1">
      <c r="A60" s="267">
        <v>3</v>
      </c>
      <c r="B60" s="188" t="s">
        <v>555</v>
      </c>
      <c r="C60" s="193" t="s">
        <v>556</v>
      </c>
      <c r="D60" s="223">
        <v>1</v>
      </c>
      <c r="E60" s="41"/>
      <c r="F60" s="103"/>
      <c r="G60" s="35"/>
      <c r="H60" s="35"/>
      <c r="I60" s="35"/>
      <c r="J60" s="223"/>
      <c r="K60" s="244">
        <f t="shared" si="0"/>
        <v>0</v>
      </c>
    </row>
    <row r="61" spans="1:11" s="267" customFormat="1" ht="19.5" customHeight="1">
      <c r="A61" s="267">
        <v>4</v>
      </c>
      <c r="B61" s="9" t="s">
        <v>557</v>
      </c>
      <c r="C61" s="194" t="s">
        <v>386</v>
      </c>
      <c r="D61" s="223">
        <v>1</v>
      </c>
      <c r="E61" s="61" t="s">
        <v>36</v>
      </c>
      <c r="F61" s="221"/>
      <c r="G61" s="35"/>
      <c r="H61" s="35"/>
      <c r="I61" s="35"/>
      <c r="J61" s="223"/>
      <c r="K61" s="244">
        <f t="shared" si="0"/>
        <v>0</v>
      </c>
    </row>
    <row r="62" spans="1:11" s="267" customFormat="1" ht="22.5" customHeight="1">
      <c r="A62" s="267">
        <v>4</v>
      </c>
      <c r="B62" s="9" t="s">
        <v>558</v>
      </c>
      <c r="C62" s="194" t="s">
        <v>388</v>
      </c>
      <c r="D62" s="223">
        <v>1</v>
      </c>
      <c r="E62" s="61" t="s">
        <v>36</v>
      </c>
      <c r="F62" s="221"/>
      <c r="G62" s="35"/>
      <c r="H62" s="35"/>
      <c r="I62" s="35"/>
      <c r="J62" s="223"/>
      <c r="K62" s="244">
        <f t="shared" si="0"/>
        <v>0</v>
      </c>
    </row>
    <row r="63" spans="1:11" s="267" customFormat="1" ht="15.75" customHeight="1">
      <c r="A63" s="267">
        <v>4</v>
      </c>
      <c r="B63" s="9" t="s">
        <v>559</v>
      </c>
      <c r="C63" s="194" t="s">
        <v>390</v>
      </c>
      <c r="D63" s="223">
        <v>1</v>
      </c>
      <c r="E63" s="61" t="s">
        <v>36</v>
      </c>
      <c r="F63" s="221"/>
      <c r="G63" s="35"/>
      <c r="H63" s="35"/>
      <c r="I63" s="35"/>
      <c r="J63" s="223"/>
      <c r="K63" s="244">
        <f t="shared" si="0"/>
        <v>0</v>
      </c>
    </row>
    <row r="64" spans="1:11" s="267" customFormat="1" ht="23.25" customHeight="1">
      <c r="A64" s="267">
        <v>4</v>
      </c>
      <c r="B64" s="9" t="s">
        <v>560</v>
      </c>
      <c r="C64" s="194" t="s">
        <v>392</v>
      </c>
      <c r="D64" s="223">
        <v>1</v>
      </c>
      <c r="E64" s="61" t="s">
        <v>36</v>
      </c>
      <c r="F64" s="221"/>
      <c r="G64" s="35"/>
      <c r="H64" s="35"/>
      <c r="I64" s="35"/>
      <c r="J64" s="223"/>
      <c r="K64" s="244">
        <f t="shared" si="0"/>
        <v>0</v>
      </c>
    </row>
    <row r="65" spans="1:11" s="267" customFormat="1" ht="18" customHeight="1">
      <c r="A65" s="267">
        <v>4</v>
      </c>
      <c r="B65" s="9" t="s">
        <v>561</v>
      </c>
      <c r="C65" s="194" t="s">
        <v>394</v>
      </c>
      <c r="D65" s="223">
        <v>1</v>
      </c>
      <c r="E65" s="61" t="s">
        <v>36</v>
      </c>
      <c r="F65" s="221"/>
      <c r="G65" s="35"/>
      <c r="H65" s="35"/>
      <c r="I65" s="35"/>
      <c r="J65" s="223"/>
      <c r="K65" s="244">
        <f t="shared" si="0"/>
        <v>0</v>
      </c>
    </row>
    <row r="66" spans="1:11" s="267" customFormat="1" ht="18.75" customHeight="1">
      <c r="A66" s="267">
        <v>4</v>
      </c>
      <c r="B66" s="9" t="s">
        <v>562</v>
      </c>
      <c r="C66" s="194" t="s">
        <v>396</v>
      </c>
      <c r="D66" s="223">
        <v>1</v>
      </c>
      <c r="E66" s="61" t="s">
        <v>36</v>
      </c>
      <c r="F66" s="221"/>
      <c r="G66" s="35"/>
      <c r="H66" s="35"/>
      <c r="I66" s="35"/>
      <c r="J66" s="223"/>
      <c r="K66" s="244">
        <f t="shared" si="0"/>
        <v>0</v>
      </c>
    </row>
    <row r="67" spans="1:11" s="267" customFormat="1" ht="18.75" customHeight="1">
      <c r="A67" s="267">
        <v>4</v>
      </c>
      <c r="B67" s="9" t="s">
        <v>563</v>
      </c>
      <c r="C67" s="194" t="s">
        <v>398</v>
      </c>
      <c r="D67" s="223">
        <v>1</v>
      </c>
      <c r="E67" s="61" t="s">
        <v>36</v>
      </c>
      <c r="F67" s="221"/>
      <c r="G67" s="35"/>
      <c r="H67" s="35"/>
      <c r="I67" s="35"/>
      <c r="J67" s="223"/>
      <c r="K67" s="244">
        <f t="shared" si="0"/>
        <v>0</v>
      </c>
    </row>
    <row r="68" spans="1:11" s="267" customFormat="1" ht="19.5" customHeight="1">
      <c r="A68" s="267">
        <v>4</v>
      </c>
      <c r="B68" s="9" t="s">
        <v>564</v>
      </c>
      <c r="C68" s="194" t="s">
        <v>565</v>
      </c>
      <c r="D68" s="223">
        <v>1</v>
      </c>
      <c r="E68" s="61" t="s">
        <v>36</v>
      </c>
      <c r="F68" s="221"/>
      <c r="G68" s="35"/>
      <c r="H68" s="35"/>
      <c r="I68" s="35"/>
      <c r="J68" s="223"/>
      <c r="K68" s="244">
        <f t="shared" si="0"/>
        <v>0</v>
      </c>
    </row>
    <row r="69" spans="1:11" s="267" customFormat="1" ht="19.5" customHeight="1">
      <c r="A69" s="267">
        <v>4</v>
      </c>
      <c r="B69" s="195" t="s">
        <v>996</v>
      </c>
      <c r="C69" s="194" t="s">
        <v>402</v>
      </c>
      <c r="D69" s="223">
        <v>1</v>
      </c>
      <c r="E69" s="61" t="s">
        <v>36</v>
      </c>
      <c r="F69" s="221"/>
      <c r="G69" s="35"/>
      <c r="H69" s="35"/>
      <c r="I69" s="35"/>
      <c r="J69" s="223"/>
      <c r="K69" s="244">
        <f t="shared" si="0"/>
        <v>0</v>
      </c>
    </row>
    <row r="70" spans="1:11" s="267" customFormat="1" ht="18" customHeight="1">
      <c r="A70" s="267">
        <v>4</v>
      </c>
      <c r="B70" s="9" t="s">
        <v>566</v>
      </c>
      <c r="C70" s="194" t="s">
        <v>404</v>
      </c>
      <c r="D70" s="223">
        <v>1</v>
      </c>
      <c r="E70" s="61" t="s">
        <v>36</v>
      </c>
      <c r="F70" s="221"/>
      <c r="G70" s="35"/>
      <c r="H70" s="35"/>
      <c r="I70" s="35"/>
      <c r="J70" s="223"/>
      <c r="K70" s="244">
        <f t="shared" si="0"/>
        <v>0</v>
      </c>
    </row>
    <row r="71" spans="1:11" s="267" customFormat="1" ht="41.25" customHeight="1">
      <c r="A71" s="267">
        <v>3</v>
      </c>
      <c r="B71" s="188" t="s">
        <v>567</v>
      </c>
      <c r="C71" s="193" t="s">
        <v>568</v>
      </c>
      <c r="D71" s="223">
        <v>1</v>
      </c>
      <c r="E71" s="41"/>
      <c r="F71" s="103"/>
      <c r="G71" s="35"/>
      <c r="H71" s="35"/>
      <c r="I71" s="35"/>
      <c r="J71" s="223"/>
      <c r="K71" s="244">
        <f t="shared" si="0"/>
        <v>0</v>
      </c>
    </row>
    <row r="72" spans="1:11" s="267" customFormat="1" ht="19.5" customHeight="1">
      <c r="A72" s="267">
        <v>4</v>
      </c>
      <c r="B72" s="9" t="s">
        <v>569</v>
      </c>
      <c r="C72" s="194" t="s">
        <v>408</v>
      </c>
      <c r="D72" s="223">
        <v>1</v>
      </c>
      <c r="E72" s="61" t="s">
        <v>36</v>
      </c>
      <c r="F72" s="221"/>
      <c r="G72" s="35"/>
      <c r="H72" s="35"/>
      <c r="I72" s="35"/>
      <c r="J72" s="223"/>
      <c r="K72" s="244">
        <f t="shared" si="0"/>
        <v>0</v>
      </c>
    </row>
    <row r="73" spans="1:11" s="267" customFormat="1" ht="18" customHeight="1">
      <c r="A73" s="267">
        <v>4</v>
      </c>
      <c r="B73" s="9" t="s">
        <v>570</v>
      </c>
      <c r="C73" s="194" t="s">
        <v>410</v>
      </c>
      <c r="D73" s="223">
        <v>1</v>
      </c>
      <c r="E73" s="61" t="s">
        <v>36</v>
      </c>
      <c r="F73" s="221"/>
      <c r="G73" s="35"/>
      <c r="H73" s="35"/>
      <c r="I73" s="35"/>
      <c r="J73" s="223"/>
      <c r="K73" s="244">
        <f t="shared" ref="K73:K136" si="1">D73*F73+J73</f>
        <v>0</v>
      </c>
    </row>
    <row r="74" spans="1:11" s="267" customFormat="1" ht="16.5" customHeight="1">
      <c r="A74" s="267">
        <v>4</v>
      </c>
      <c r="B74" s="9" t="s">
        <v>571</v>
      </c>
      <c r="C74" s="194" t="s">
        <v>572</v>
      </c>
      <c r="D74" s="223">
        <v>1</v>
      </c>
      <c r="E74" s="61" t="s">
        <v>36</v>
      </c>
      <c r="F74" s="221"/>
      <c r="G74" s="35"/>
      <c r="H74" s="35"/>
      <c r="I74" s="35"/>
      <c r="J74" s="223"/>
      <c r="K74" s="244">
        <f t="shared" si="1"/>
        <v>0</v>
      </c>
    </row>
    <row r="75" spans="1:11" s="267" customFormat="1" ht="15.75" customHeight="1">
      <c r="A75" s="267">
        <v>4</v>
      </c>
      <c r="B75" s="9" t="s">
        <v>573</v>
      </c>
      <c r="C75" s="194" t="s">
        <v>414</v>
      </c>
      <c r="D75" s="223">
        <v>1</v>
      </c>
      <c r="E75" s="61" t="s">
        <v>36</v>
      </c>
      <c r="F75" s="221"/>
      <c r="G75" s="35"/>
      <c r="H75" s="35"/>
      <c r="I75" s="35"/>
      <c r="J75" s="223"/>
      <c r="K75" s="244">
        <f t="shared" si="1"/>
        <v>0</v>
      </c>
    </row>
    <row r="76" spans="1:11" s="267" customFormat="1" ht="17.25" customHeight="1">
      <c r="A76" s="267">
        <v>4</v>
      </c>
      <c r="B76" s="9" t="s">
        <v>574</v>
      </c>
      <c r="C76" s="194" t="s">
        <v>416</v>
      </c>
      <c r="D76" s="223">
        <v>1</v>
      </c>
      <c r="E76" s="61" t="s">
        <v>36</v>
      </c>
      <c r="F76" s="221"/>
      <c r="G76" s="35"/>
      <c r="H76" s="35"/>
      <c r="I76" s="35"/>
      <c r="J76" s="223"/>
      <c r="K76" s="244">
        <f t="shared" si="1"/>
        <v>0</v>
      </c>
    </row>
    <row r="77" spans="1:11" s="267" customFormat="1" ht="51" customHeight="1">
      <c r="A77" s="267">
        <v>3</v>
      </c>
      <c r="B77" s="188" t="s">
        <v>575</v>
      </c>
      <c r="C77" s="193" t="s">
        <v>576</v>
      </c>
      <c r="D77" s="223">
        <v>1</v>
      </c>
      <c r="E77" s="41"/>
      <c r="F77" s="103"/>
      <c r="G77" s="35"/>
      <c r="H77" s="35"/>
      <c r="I77" s="35"/>
      <c r="J77" s="223"/>
      <c r="K77" s="244">
        <f t="shared" si="1"/>
        <v>0</v>
      </c>
    </row>
    <row r="78" spans="1:11" s="267" customFormat="1" ht="19.5" customHeight="1">
      <c r="A78" s="267">
        <v>4</v>
      </c>
      <c r="B78" s="9" t="s">
        <v>577</v>
      </c>
      <c r="C78" s="194" t="s">
        <v>420</v>
      </c>
      <c r="D78" s="223">
        <v>1</v>
      </c>
      <c r="E78" s="61" t="s">
        <v>36</v>
      </c>
      <c r="F78" s="221"/>
      <c r="G78" s="35"/>
      <c r="H78" s="35"/>
      <c r="I78" s="35"/>
      <c r="J78" s="223"/>
      <c r="K78" s="244">
        <f t="shared" si="1"/>
        <v>0</v>
      </c>
    </row>
    <row r="79" spans="1:11" s="267" customFormat="1" ht="21.75" customHeight="1">
      <c r="A79" s="267">
        <v>4</v>
      </c>
      <c r="B79" s="9" t="s">
        <v>578</v>
      </c>
      <c r="C79" s="194" t="s">
        <v>422</v>
      </c>
      <c r="D79" s="223">
        <v>1</v>
      </c>
      <c r="E79" s="61" t="s">
        <v>36</v>
      </c>
      <c r="F79" s="221"/>
      <c r="G79" s="35"/>
      <c r="H79" s="35"/>
      <c r="I79" s="35"/>
      <c r="J79" s="223"/>
      <c r="K79" s="244">
        <f t="shared" si="1"/>
        <v>0</v>
      </c>
    </row>
    <row r="80" spans="1:11" s="267" customFormat="1" ht="21" customHeight="1">
      <c r="A80" s="267">
        <v>4</v>
      </c>
      <c r="B80" s="9" t="s">
        <v>579</v>
      </c>
      <c r="C80" s="194" t="s">
        <v>424</v>
      </c>
      <c r="D80" s="223">
        <v>1</v>
      </c>
      <c r="E80" s="61" t="s">
        <v>36</v>
      </c>
      <c r="F80" s="221"/>
      <c r="G80" s="35"/>
      <c r="H80" s="35"/>
      <c r="I80" s="35"/>
      <c r="J80" s="223"/>
      <c r="K80" s="244">
        <f t="shared" si="1"/>
        <v>0</v>
      </c>
    </row>
    <row r="81" spans="1:11" s="267" customFormat="1" ht="18" customHeight="1">
      <c r="A81" s="267">
        <v>4</v>
      </c>
      <c r="B81" s="9" t="s">
        <v>580</v>
      </c>
      <c r="C81" s="194" t="s">
        <v>426</v>
      </c>
      <c r="D81" s="223">
        <v>1</v>
      </c>
      <c r="E81" s="61" t="s">
        <v>36</v>
      </c>
      <c r="F81" s="221"/>
      <c r="G81" s="35"/>
      <c r="H81" s="35"/>
      <c r="I81" s="35"/>
      <c r="J81" s="223"/>
      <c r="K81" s="244">
        <f t="shared" si="1"/>
        <v>0</v>
      </c>
    </row>
    <row r="82" spans="1:11" s="267" customFormat="1" ht="52.5" customHeight="1">
      <c r="A82" s="267">
        <v>3</v>
      </c>
      <c r="B82" s="188" t="s">
        <v>581</v>
      </c>
      <c r="C82" s="193" t="s">
        <v>582</v>
      </c>
      <c r="D82" s="223">
        <v>1</v>
      </c>
      <c r="E82" s="61"/>
      <c r="F82" s="221"/>
      <c r="G82" s="35"/>
      <c r="H82" s="35"/>
      <c r="I82" s="35"/>
      <c r="J82" s="223"/>
      <c r="K82" s="244">
        <f t="shared" si="1"/>
        <v>0</v>
      </c>
    </row>
    <row r="83" spans="1:11" s="267" customFormat="1" ht="15.75" customHeight="1">
      <c r="A83" s="267">
        <v>4</v>
      </c>
      <c r="B83" s="9" t="s">
        <v>583</v>
      </c>
      <c r="C83" s="194" t="s">
        <v>430</v>
      </c>
      <c r="D83" s="223">
        <v>1</v>
      </c>
      <c r="E83" s="61" t="s">
        <v>36</v>
      </c>
      <c r="F83" s="221"/>
      <c r="G83" s="35"/>
      <c r="H83" s="35"/>
      <c r="I83" s="35"/>
      <c r="J83" s="223"/>
      <c r="K83" s="244">
        <f t="shared" si="1"/>
        <v>0</v>
      </c>
    </row>
    <row r="84" spans="1:11" s="267" customFormat="1" ht="19.5" customHeight="1">
      <c r="A84" s="267">
        <v>4</v>
      </c>
      <c r="B84" s="9" t="s">
        <v>584</v>
      </c>
      <c r="C84" s="194" t="s">
        <v>432</v>
      </c>
      <c r="D84" s="223">
        <v>1</v>
      </c>
      <c r="E84" s="61" t="s">
        <v>36</v>
      </c>
      <c r="F84" s="221"/>
      <c r="G84" s="35"/>
      <c r="H84" s="35"/>
      <c r="I84" s="35"/>
      <c r="J84" s="223"/>
      <c r="K84" s="244">
        <f t="shared" si="1"/>
        <v>0</v>
      </c>
    </row>
    <row r="85" spans="1:11" s="267" customFormat="1" ht="18.75" customHeight="1">
      <c r="A85" s="267">
        <v>4</v>
      </c>
      <c r="B85" s="9" t="s">
        <v>585</v>
      </c>
      <c r="C85" s="194" t="s">
        <v>434</v>
      </c>
      <c r="D85" s="223">
        <v>1</v>
      </c>
      <c r="E85" s="61" t="s">
        <v>36</v>
      </c>
      <c r="F85" s="221"/>
      <c r="G85" s="35"/>
      <c r="H85" s="35"/>
      <c r="I85" s="35"/>
      <c r="J85" s="223"/>
      <c r="K85" s="244">
        <f t="shared" si="1"/>
        <v>0</v>
      </c>
    </row>
    <row r="86" spans="1:11" s="267" customFormat="1" ht="20.25" customHeight="1">
      <c r="A86" s="267">
        <v>4</v>
      </c>
      <c r="B86" s="9" t="s">
        <v>586</v>
      </c>
      <c r="C86" s="194" t="s">
        <v>436</v>
      </c>
      <c r="D86" s="223">
        <v>1</v>
      </c>
      <c r="E86" s="61" t="s">
        <v>36</v>
      </c>
      <c r="F86" s="221"/>
      <c r="G86" s="35"/>
      <c r="H86" s="35"/>
      <c r="I86" s="35"/>
      <c r="J86" s="223"/>
      <c r="K86" s="244">
        <f t="shared" si="1"/>
        <v>0</v>
      </c>
    </row>
    <row r="87" spans="1:11" s="267" customFormat="1" ht="15.75" customHeight="1">
      <c r="A87" s="267">
        <v>4</v>
      </c>
      <c r="B87" s="9" t="s">
        <v>587</v>
      </c>
      <c r="C87" s="194" t="s">
        <v>438</v>
      </c>
      <c r="D87" s="223">
        <v>1</v>
      </c>
      <c r="E87" s="61" t="s">
        <v>36</v>
      </c>
      <c r="F87" s="221"/>
      <c r="G87" s="35"/>
      <c r="H87" s="35"/>
      <c r="I87" s="35"/>
      <c r="J87" s="223"/>
      <c r="K87" s="244">
        <f t="shared" si="1"/>
        <v>0</v>
      </c>
    </row>
    <row r="88" spans="1:11" s="267" customFormat="1" ht="18.75" customHeight="1">
      <c r="A88" s="267">
        <v>4</v>
      </c>
      <c r="B88" s="9" t="s">
        <v>588</v>
      </c>
      <c r="C88" s="194" t="s">
        <v>440</v>
      </c>
      <c r="D88" s="223">
        <v>1</v>
      </c>
      <c r="E88" s="61" t="s">
        <v>36</v>
      </c>
      <c r="F88" s="221"/>
      <c r="G88" s="35"/>
      <c r="H88" s="35"/>
      <c r="I88" s="35"/>
      <c r="J88" s="223"/>
      <c r="K88" s="244">
        <f t="shared" si="1"/>
        <v>0</v>
      </c>
    </row>
    <row r="89" spans="1:11" s="267" customFormat="1" ht="48.75" customHeight="1">
      <c r="A89" s="267">
        <v>3</v>
      </c>
      <c r="B89" s="188" t="s">
        <v>589</v>
      </c>
      <c r="C89" s="193" t="s">
        <v>590</v>
      </c>
      <c r="D89" s="223">
        <v>1</v>
      </c>
      <c r="E89" s="41"/>
      <c r="F89" s="103"/>
      <c r="G89" s="35"/>
      <c r="H89" s="35"/>
      <c r="I89" s="35"/>
      <c r="J89" s="223"/>
      <c r="K89" s="244">
        <f t="shared" si="1"/>
        <v>0</v>
      </c>
    </row>
    <row r="90" spans="1:11" s="267" customFormat="1" ht="30" customHeight="1">
      <c r="B90" s="188" t="s">
        <v>591</v>
      </c>
      <c r="C90" s="193" t="s">
        <v>444</v>
      </c>
      <c r="D90" s="223">
        <v>1</v>
      </c>
      <c r="E90" s="41"/>
      <c r="F90" s="103"/>
      <c r="G90" s="35"/>
      <c r="H90" s="35"/>
      <c r="I90" s="35"/>
      <c r="J90" s="223"/>
      <c r="K90" s="244">
        <f t="shared" si="1"/>
        <v>0</v>
      </c>
    </row>
    <row r="91" spans="1:11" s="267" customFormat="1" ht="21.75" customHeight="1">
      <c r="B91" s="9" t="s">
        <v>592</v>
      </c>
      <c r="C91" s="51"/>
      <c r="D91" s="223">
        <v>1</v>
      </c>
      <c r="E91" s="61" t="s">
        <v>36</v>
      </c>
      <c r="F91" s="221"/>
      <c r="G91" s="35"/>
      <c r="H91" s="35"/>
      <c r="I91" s="35"/>
      <c r="J91" s="223"/>
      <c r="K91" s="244">
        <f t="shared" si="1"/>
        <v>0</v>
      </c>
    </row>
    <row r="92" spans="1:11" s="267" customFormat="1" ht="18.75" customHeight="1">
      <c r="B92" s="9" t="s">
        <v>593</v>
      </c>
      <c r="C92" s="51"/>
      <c r="D92" s="223">
        <v>1</v>
      </c>
      <c r="E92" s="61" t="s">
        <v>36</v>
      </c>
      <c r="F92" s="221"/>
      <c r="G92" s="35"/>
      <c r="H92" s="35"/>
      <c r="I92" s="35"/>
      <c r="J92" s="223"/>
      <c r="K92" s="244">
        <f t="shared" si="1"/>
        <v>0</v>
      </c>
    </row>
    <row r="93" spans="1:11" s="267" customFormat="1" ht="15.75" customHeight="1">
      <c r="B93" s="61" t="s">
        <v>594</v>
      </c>
      <c r="C93" s="35"/>
      <c r="D93" s="223">
        <v>1</v>
      </c>
      <c r="E93" s="61" t="s">
        <v>36</v>
      </c>
      <c r="F93" s="221"/>
      <c r="G93" s="35"/>
      <c r="H93" s="35"/>
      <c r="I93" s="35"/>
      <c r="J93" s="223"/>
      <c r="K93" s="244">
        <f t="shared" si="1"/>
        <v>0</v>
      </c>
    </row>
    <row r="94" spans="1:11" s="276" customFormat="1" ht="18.75" customHeight="1" thickBot="1">
      <c r="B94" s="135"/>
      <c r="C94" s="132" t="s">
        <v>595</v>
      </c>
      <c r="D94" s="223">
        <v>1</v>
      </c>
      <c r="E94" s="124"/>
      <c r="F94" s="297"/>
      <c r="G94" s="270"/>
      <c r="H94" s="270"/>
      <c r="I94" s="270"/>
      <c r="J94" s="292"/>
      <c r="K94" s="244">
        <f t="shared" si="1"/>
        <v>0</v>
      </c>
    </row>
    <row r="95" spans="1:11" s="273" customFormat="1" ht="18.75" customHeight="1">
      <c r="B95" s="133"/>
      <c r="C95" s="134"/>
      <c r="D95" s="223">
        <v>1</v>
      </c>
      <c r="E95" s="127"/>
      <c r="F95" s="298"/>
      <c r="G95" s="272"/>
      <c r="H95" s="272"/>
      <c r="I95" s="272"/>
      <c r="J95" s="293"/>
      <c r="K95" s="244">
        <f t="shared" si="1"/>
        <v>0</v>
      </c>
    </row>
    <row r="96" spans="1:11" s="267" customFormat="1" ht="16.5" customHeight="1">
      <c r="A96" s="267">
        <v>2</v>
      </c>
      <c r="B96" s="114">
        <v>3.3</v>
      </c>
      <c r="C96" s="128" t="s">
        <v>449</v>
      </c>
      <c r="D96" s="223">
        <v>1</v>
      </c>
      <c r="E96" s="116"/>
      <c r="F96" s="299"/>
      <c r="G96" s="274"/>
      <c r="H96" s="274"/>
      <c r="I96" s="274"/>
      <c r="J96" s="294"/>
      <c r="K96" s="244">
        <f t="shared" si="1"/>
        <v>0</v>
      </c>
    </row>
    <row r="97" spans="1:11" s="267" customFormat="1" ht="18.75" customHeight="1">
      <c r="A97" s="267">
        <v>3</v>
      </c>
      <c r="B97" s="188" t="s">
        <v>596</v>
      </c>
      <c r="C97" s="193" t="s">
        <v>597</v>
      </c>
      <c r="D97" s="223">
        <v>1</v>
      </c>
      <c r="E97" s="41"/>
      <c r="F97" s="103"/>
      <c r="G97" s="35"/>
      <c r="H97" s="35"/>
      <c r="I97" s="35"/>
      <c r="J97" s="223"/>
      <c r="K97" s="244">
        <f t="shared" si="1"/>
        <v>0</v>
      </c>
    </row>
    <row r="98" spans="1:11" s="267" customFormat="1" ht="48.75" customHeight="1">
      <c r="A98" s="267">
        <v>4</v>
      </c>
      <c r="B98" s="9" t="s">
        <v>598</v>
      </c>
      <c r="C98" s="194" t="s">
        <v>599</v>
      </c>
      <c r="D98" s="223">
        <v>1</v>
      </c>
      <c r="E98" s="61" t="s">
        <v>36</v>
      </c>
      <c r="F98" s="221"/>
      <c r="G98" s="35"/>
      <c r="H98" s="35"/>
      <c r="I98" s="35"/>
      <c r="J98" s="223"/>
      <c r="K98" s="244">
        <f t="shared" si="1"/>
        <v>0</v>
      </c>
    </row>
    <row r="99" spans="1:11" s="267" customFormat="1" ht="69.75" customHeight="1">
      <c r="A99" s="267">
        <v>4</v>
      </c>
      <c r="B99" s="9" t="s">
        <v>600</v>
      </c>
      <c r="C99" s="50" t="s">
        <v>601</v>
      </c>
      <c r="D99" s="223">
        <v>1</v>
      </c>
      <c r="E99" s="61" t="s">
        <v>36</v>
      </c>
      <c r="F99" s="221"/>
      <c r="G99" s="35"/>
      <c r="H99" s="35"/>
      <c r="I99" s="35"/>
      <c r="J99" s="223"/>
      <c r="K99" s="244">
        <f t="shared" si="1"/>
        <v>0</v>
      </c>
    </row>
    <row r="100" spans="1:11" s="267" customFormat="1" ht="60.75" customHeight="1">
      <c r="A100" s="267">
        <v>4</v>
      </c>
      <c r="B100" s="9" t="s">
        <v>602</v>
      </c>
      <c r="C100" s="50" t="s">
        <v>603</v>
      </c>
      <c r="D100" s="223">
        <v>1</v>
      </c>
      <c r="E100" s="61" t="s">
        <v>36</v>
      </c>
      <c r="F100" s="221"/>
      <c r="G100" s="35"/>
      <c r="H100" s="35"/>
      <c r="I100" s="35"/>
      <c r="J100" s="223"/>
      <c r="K100" s="244">
        <f t="shared" si="1"/>
        <v>0</v>
      </c>
    </row>
    <row r="101" spans="1:11" s="267" customFormat="1" ht="56.25" customHeight="1">
      <c r="A101" s="267">
        <v>4</v>
      </c>
      <c r="B101" s="9" t="s">
        <v>604</v>
      </c>
      <c r="C101" s="194" t="s">
        <v>605</v>
      </c>
      <c r="D101" s="223">
        <v>1</v>
      </c>
      <c r="E101" s="61" t="s">
        <v>36</v>
      </c>
      <c r="F101" s="221"/>
      <c r="G101" s="35"/>
      <c r="H101" s="35"/>
      <c r="I101" s="35"/>
      <c r="J101" s="223"/>
      <c r="K101" s="244">
        <f t="shared" si="1"/>
        <v>0</v>
      </c>
    </row>
    <row r="102" spans="1:11" s="267" customFormat="1" ht="51.75" customHeight="1">
      <c r="A102" s="267">
        <v>4</v>
      </c>
      <c r="B102" s="9" t="s">
        <v>606</v>
      </c>
      <c r="C102" s="194" t="s">
        <v>607</v>
      </c>
      <c r="D102" s="223">
        <v>1</v>
      </c>
      <c r="E102" s="61" t="s">
        <v>36</v>
      </c>
      <c r="F102" s="221"/>
      <c r="G102" s="35"/>
      <c r="H102" s="35"/>
      <c r="I102" s="35"/>
      <c r="J102" s="223"/>
      <c r="K102" s="244">
        <f t="shared" si="1"/>
        <v>0</v>
      </c>
    </row>
    <row r="103" spans="1:11" s="267" customFormat="1" ht="60.75" customHeight="1">
      <c r="A103" s="267">
        <v>4</v>
      </c>
      <c r="B103" s="9" t="s">
        <v>608</v>
      </c>
      <c r="C103" s="194" t="s">
        <v>609</v>
      </c>
      <c r="D103" s="223">
        <v>1</v>
      </c>
      <c r="E103" s="61" t="s">
        <v>36</v>
      </c>
      <c r="F103" s="221"/>
      <c r="G103" s="35"/>
      <c r="H103" s="35"/>
      <c r="I103" s="35"/>
      <c r="J103" s="223"/>
      <c r="K103" s="244">
        <f t="shared" si="1"/>
        <v>0</v>
      </c>
    </row>
    <row r="104" spans="1:11" s="267" customFormat="1" ht="53.25" customHeight="1">
      <c r="A104" s="267">
        <v>4</v>
      </c>
      <c r="B104" s="9" t="s">
        <v>610</v>
      </c>
      <c r="C104" s="194" t="s">
        <v>611</v>
      </c>
      <c r="D104" s="223">
        <v>1</v>
      </c>
      <c r="E104" s="61" t="s">
        <v>36</v>
      </c>
      <c r="F104" s="221"/>
      <c r="G104" s="35"/>
      <c r="H104" s="35"/>
      <c r="I104" s="35"/>
      <c r="J104" s="223"/>
      <c r="K104" s="244">
        <f t="shared" si="1"/>
        <v>0</v>
      </c>
    </row>
    <row r="105" spans="1:11" s="267" customFormat="1" ht="67.5" customHeight="1">
      <c r="A105" s="267">
        <v>4</v>
      </c>
      <c r="B105" s="9" t="s">
        <v>612</v>
      </c>
      <c r="C105" s="194" t="s">
        <v>613</v>
      </c>
      <c r="D105" s="223">
        <v>1</v>
      </c>
      <c r="E105" s="61" t="s">
        <v>36</v>
      </c>
      <c r="F105" s="221"/>
      <c r="G105" s="35"/>
      <c r="H105" s="35"/>
      <c r="I105" s="35"/>
      <c r="J105" s="223"/>
      <c r="K105" s="244">
        <f t="shared" si="1"/>
        <v>0</v>
      </c>
    </row>
    <row r="106" spans="1:11" s="267" customFormat="1" ht="60.75" customHeight="1">
      <c r="A106" s="267">
        <v>4</v>
      </c>
      <c r="B106" s="9" t="s">
        <v>614</v>
      </c>
      <c r="C106" s="194" t="s">
        <v>615</v>
      </c>
      <c r="D106" s="223">
        <v>1</v>
      </c>
      <c r="E106" s="61" t="s">
        <v>36</v>
      </c>
      <c r="F106" s="221"/>
      <c r="G106" s="35"/>
      <c r="H106" s="35"/>
      <c r="I106" s="35"/>
      <c r="J106" s="223"/>
      <c r="K106" s="244">
        <f t="shared" si="1"/>
        <v>0</v>
      </c>
    </row>
    <row r="107" spans="1:11" s="267" customFormat="1" ht="56.25" customHeight="1">
      <c r="A107" s="267">
        <v>4</v>
      </c>
      <c r="B107" s="9" t="s">
        <v>616</v>
      </c>
      <c r="C107" s="194" t="s">
        <v>617</v>
      </c>
      <c r="D107" s="223">
        <v>1</v>
      </c>
      <c r="E107" s="61" t="s">
        <v>36</v>
      </c>
      <c r="F107" s="221"/>
      <c r="G107" s="35"/>
      <c r="H107" s="35"/>
      <c r="I107" s="35"/>
      <c r="J107" s="223"/>
      <c r="K107" s="244">
        <f t="shared" si="1"/>
        <v>0</v>
      </c>
    </row>
    <row r="108" spans="1:11" s="267" customFormat="1" ht="21.75" customHeight="1">
      <c r="A108" s="267">
        <v>4</v>
      </c>
      <c r="B108" s="9" t="s">
        <v>618</v>
      </c>
      <c r="C108" s="62" t="s">
        <v>619</v>
      </c>
      <c r="D108" s="223">
        <v>1</v>
      </c>
      <c r="E108" s="61" t="s">
        <v>36</v>
      </c>
      <c r="F108" s="221"/>
      <c r="G108" s="35"/>
      <c r="H108" s="35"/>
      <c r="I108" s="35"/>
      <c r="J108" s="223"/>
      <c r="K108" s="244">
        <f t="shared" si="1"/>
        <v>0</v>
      </c>
    </row>
    <row r="109" spans="1:11" s="267" customFormat="1" ht="15.75" customHeight="1">
      <c r="A109" s="267">
        <v>4</v>
      </c>
      <c r="B109" s="9" t="s">
        <v>620</v>
      </c>
      <c r="C109" s="62" t="s">
        <v>621</v>
      </c>
      <c r="D109" s="223">
        <v>1</v>
      </c>
      <c r="E109" s="61" t="s">
        <v>36</v>
      </c>
      <c r="F109" s="221"/>
      <c r="G109" s="35"/>
      <c r="H109" s="35"/>
      <c r="I109" s="35"/>
      <c r="J109" s="223"/>
      <c r="K109" s="244">
        <f t="shared" si="1"/>
        <v>0</v>
      </c>
    </row>
    <row r="110" spans="1:11" s="267" customFormat="1" ht="15.75" customHeight="1">
      <c r="A110" s="267">
        <v>4</v>
      </c>
      <c r="B110" s="9" t="s">
        <v>622</v>
      </c>
      <c r="C110" s="62" t="s">
        <v>623</v>
      </c>
      <c r="D110" s="223">
        <v>1</v>
      </c>
      <c r="E110" s="61" t="s">
        <v>36</v>
      </c>
      <c r="F110" s="221"/>
      <c r="G110" s="35"/>
      <c r="H110" s="35"/>
      <c r="I110" s="35"/>
      <c r="J110" s="223"/>
      <c r="K110" s="244">
        <f t="shared" si="1"/>
        <v>0</v>
      </c>
    </row>
    <row r="111" spans="1:11" s="267" customFormat="1" ht="33.75" customHeight="1">
      <c r="A111" s="267">
        <v>4</v>
      </c>
      <c r="B111" s="9" t="s">
        <v>624</v>
      </c>
      <c r="C111" s="194" t="s">
        <v>625</v>
      </c>
      <c r="D111" s="223">
        <v>1</v>
      </c>
      <c r="E111" s="61" t="s">
        <v>36</v>
      </c>
      <c r="F111" s="221"/>
      <c r="G111" s="35"/>
      <c r="H111" s="35"/>
      <c r="I111" s="35"/>
      <c r="J111" s="223"/>
      <c r="K111" s="244">
        <f t="shared" si="1"/>
        <v>0</v>
      </c>
    </row>
    <row r="112" spans="1:11" s="267" customFormat="1" ht="33" customHeight="1">
      <c r="A112" s="267">
        <v>4</v>
      </c>
      <c r="B112" s="9" t="s">
        <v>626</v>
      </c>
      <c r="C112" s="62" t="s">
        <v>627</v>
      </c>
      <c r="D112" s="223">
        <v>1</v>
      </c>
      <c r="E112" s="61" t="s">
        <v>36</v>
      </c>
      <c r="F112" s="221"/>
      <c r="G112" s="35"/>
      <c r="H112" s="35"/>
      <c r="I112" s="35"/>
      <c r="J112" s="223"/>
      <c r="K112" s="244">
        <f t="shared" si="1"/>
        <v>0</v>
      </c>
    </row>
    <row r="113" spans="1:11" s="264" customFormat="1" ht="21" customHeight="1">
      <c r="A113" s="264">
        <v>4</v>
      </c>
      <c r="B113" s="9" t="s">
        <v>628</v>
      </c>
      <c r="C113" s="62" t="s">
        <v>629</v>
      </c>
      <c r="D113" s="223">
        <v>1</v>
      </c>
      <c r="E113" s="61" t="s">
        <v>36</v>
      </c>
      <c r="F113" s="221"/>
      <c r="G113" s="35"/>
      <c r="H113" s="35"/>
      <c r="I113" s="34"/>
      <c r="J113" s="223"/>
      <c r="K113" s="244">
        <f t="shared" si="1"/>
        <v>0</v>
      </c>
    </row>
    <row r="114" spans="1:11" s="267" customFormat="1" ht="23.25" customHeight="1">
      <c r="A114" s="267">
        <v>4</v>
      </c>
      <c r="B114" s="9" t="s">
        <v>630</v>
      </c>
      <c r="C114" s="62" t="s">
        <v>631</v>
      </c>
      <c r="D114" s="223">
        <v>1</v>
      </c>
      <c r="E114" s="61" t="s">
        <v>36</v>
      </c>
      <c r="F114" s="221"/>
      <c r="G114" s="35"/>
      <c r="H114" s="35"/>
      <c r="I114" s="35"/>
      <c r="J114" s="223"/>
      <c r="K114" s="244">
        <f t="shared" si="1"/>
        <v>0</v>
      </c>
    </row>
    <row r="115" spans="1:11" s="267" customFormat="1" ht="21.75" customHeight="1">
      <c r="A115" s="267">
        <v>4</v>
      </c>
      <c r="B115" s="9" t="s">
        <v>632</v>
      </c>
      <c r="C115" s="62" t="s">
        <v>633</v>
      </c>
      <c r="D115" s="223">
        <v>1</v>
      </c>
      <c r="E115" s="61" t="s">
        <v>36</v>
      </c>
      <c r="F115" s="221"/>
      <c r="G115" s="35"/>
      <c r="H115" s="35"/>
      <c r="I115" s="35"/>
      <c r="J115" s="223"/>
      <c r="K115" s="244">
        <f t="shared" si="1"/>
        <v>0</v>
      </c>
    </row>
    <row r="116" spans="1:11" s="267" customFormat="1" ht="23.25" customHeight="1">
      <c r="A116" s="267">
        <v>4</v>
      </c>
      <c r="B116" s="9" t="s">
        <v>634</v>
      </c>
      <c r="C116" s="62" t="s">
        <v>635</v>
      </c>
      <c r="D116" s="223">
        <v>1</v>
      </c>
      <c r="E116" s="61" t="s">
        <v>36</v>
      </c>
      <c r="F116" s="221"/>
      <c r="G116" s="35"/>
      <c r="H116" s="35"/>
      <c r="I116" s="35"/>
      <c r="J116" s="223"/>
      <c r="K116" s="244">
        <f t="shared" si="1"/>
        <v>0</v>
      </c>
    </row>
    <row r="117" spans="1:11" s="267" customFormat="1" ht="36" customHeight="1">
      <c r="A117" s="267">
        <v>4</v>
      </c>
      <c r="B117" s="9" t="s">
        <v>636</v>
      </c>
      <c r="C117" s="194" t="s">
        <v>637</v>
      </c>
      <c r="D117" s="223">
        <v>1</v>
      </c>
      <c r="E117" s="61" t="s">
        <v>36</v>
      </c>
      <c r="F117" s="221"/>
      <c r="G117" s="35"/>
      <c r="H117" s="35"/>
      <c r="I117" s="35"/>
      <c r="J117" s="223"/>
      <c r="K117" s="244">
        <f t="shared" si="1"/>
        <v>0</v>
      </c>
    </row>
    <row r="118" spans="1:11" s="267" customFormat="1" ht="19.5" customHeight="1">
      <c r="A118" s="267">
        <v>3</v>
      </c>
      <c r="B118" s="41" t="s">
        <v>638</v>
      </c>
      <c r="C118" s="63" t="s">
        <v>639</v>
      </c>
      <c r="D118" s="223">
        <v>1</v>
      </c>
      <c r="E118" s="61"/>
      <c r="F118" s="221"/>
      <c r="G118" s="35"/>
      <c r="H118" s="35"/>
      <c r="I118" s="35"/>
      <c r="J118" s="223"/>
      <c r="K118" s="244">
        <f t="shared" si="1"/>
        <v>0</v>
      </c>
    </row>
    <row r="119" spans="1:11" s="267" customFormat="1" ht="18" customHeight="1">
      <c r="A119" s="267">
        <v>4</v>
      </c>
      <c r="B119" s="61" t="s">
        <v>640</v>
      </c>
      <c r="C119" s="64" t="s">
        <v>641</v>
      </c>
      <c r="D119" s="223">
        <v>1</v>
      </c>
      <c r="E119" s="61" t="s">
        <v>36</v>
      </c>
      <c r="F119" s="221"/>
      <c r="G119" s="35"/>
      <c r="H119" s="35"/>
      <c r="I119" s="35"/>
      <c r="J119" s="223"/>
      <c r="K119" s="244">
        <f t="shared" si="1"/>
        <v>0</v>
      </c>
    </row>
    <row r="120" spans="1:11" s="267" customFormat="1" ht="18" customHeight="1">
      <c r="A120" s="267">
        <v>4</v>
      </c>
      <c r="B120" s="9" t="s">
        <v>642</v>
      </c>
      <c r="C120" s="194" t="s">
        <v>643</v>
      </c>
      <c r="D120" s="223">
        <v>1</v>
      </c>
      <c r="E120" s="61" t="s">
        <v>36</v>
      </c>
      <c r="F120" s="221"/>
      <c r="G120" s="35"/>
      <c r="H120" s="35"/>
      <c r="I120" s="35"/>
      <c r="J120" s="223"/>
      <c r="K120" s="244">
        <f t="shared" si="1"/>
        <v>0</v>
      </c>
    </row>
    <row r="121" spans="1:11" s="267" customFormat="1" ht="18.75" customHeight="1">
      <c r="A121" s="267">
        <v>4</v>
      </c>
      <c r="B121" s="61" t="s">
        <v>644</v>
      </c>
      <c r="C121" s="194" t="s">
        <v>645</v>
      </c>
      <c r="D121" s="223">
        <v>1</v>
      </c>
      <c r="E121" s="61" t="s">
        <v>36</v>
      </c>
      <c r="F121" s="221"/>
      <c r="G121" s="35"/>
      <c r="H121" s="35"/>
      <c r="I121" s="35"/>
      <c r="J121" s="223"/>
      <c r="K121" s="244">
        <f t="shared" si="1"/>
        <v>0</v>
      </c>
    </row>
    <row r="122" spans="1:11" s="267" customFormat="1" ht="16.5" customHeight="1">
      <c r="A122" s="267">
        <v>4</v>
      </c>
      <c r="B122" s="9" t="s">
        <v>646</v>
      </c>
      <c r="C122" s="194" t="s">
        <v>647</v>
      </c>
      <c r="D122" s="223">
        <v>1</v>
      </c>
      <c r="E122" s="61" t="s">
        <v>36</v>
      </c>
      <c r="F122" s="221"/>
      <c r="G122" s="35"/>
      <c r="H122" s="35"/>
      <c r="I122" s="35"/>
      <c r="J122" s="223"/>
      <c r="K122" s="244">
        <f t="shared" si="1"/>
        <v>0</v>
      </c>
    </row>
    <row r="123" spans="1:11" s="267" customFormat="1" ht="18.75" customHeight="1">
      <c r="A123" s="267">
        <v>4</v>
      </c>
      <c r="B123" s="61" t="s">
        <v>648</v>
      </c>
      <c r="C123" s="194" t="s">
        <v>649</v>
      </c>
      <c r="D123" s="223">
        <v>1</v>
      </c>
      <c r="E123" s="61" t="s">
        <v>36</v>
      </c>
      <c r="F123" s="221"/>
      <c r="G123" s="35"/>
      <c r="H123" s="35"/>
      <c r="I123" s="35"/>
      <c r="J123" s="223"/>
      <c r="K123" s="244">
        <f t="shared" si="1"/>
        <v>0</v>
      </c>
    </row>
    <row r="124" spans="1:11" s="267" customFormat="1" ht="18.75" customHeight="1">
      <c r="A124" s="267">
        <v>4</v>
      </c>
      <c r="B124" s="9" t="s">
        <v>650</v>
      </c>
      <c r="C124" s="194" t="s">
        <v>651</v>
      </c>
      <c r="D124" s="223">
        <v>1</v>
      </c>
      <c r="E124" s="61" t="s">
        <v>36</v>
      </c>
      <c r="F124" s="221"/>
      <c r="G124" s="35"/>
      <c r="H124" s="35"/>
      <c r="I124" s="35"/>
      <c r="J124" s="223"/>
      <c r="K124" s="244">
        <f t="shared" si="1"/>
        <v>0</v>
      </c>
    </row>
    <row r="125" spans="1:11" s="267" customFormat="1" ht="30.75" customHeight="1">
      <c r="A125" s="267">
        <v>3</v>
      </c>
      <c r="B125" s="41" t="s">
        <v>652</v>
      </c>
      <c r="C125" s="78" t="s">
        <v>653</v>
      </c>
      <c r="D125" s="223">
        <v>1</v>
      </c>
      <c r="E125" s="61"/>
      <c r="F125" s="221"/>
      <c r="G125" s="35"/>
      <c r="H125" s="35"/>
      <c r="I125" s="35"/>
      <c r="J125" s="223"/>
      <c r="K125" s="244">
        <f t="shared" si="1"/>
        <v>0</v>
      </c>
    </row>
    <row r="126" spans="1:11" s="267" customFormat="1" ht="25.5" customHeight="1">
      <c r="A126" s="267">
        <v>4</v>
      </c>
      <c r="B126" s="61" t="s">
        <v>654</v>
      </c>
      <c r="C126" s="65" t="s">
        <v>655</v>
      </c>
      <c r="D126" s="223">
        <v>1</v>
      </c>
      <c r="E126" s="61" t="s">
        <v>36</v>
      </c>
      <c r="F126" s="221"/>
      <c r="G126" s="35"/>
      <c r="H126" s="35"/>
      <c r="I126" s="35"/>
      <c r="J126" s="223"/>
      <c r="K126" s="244">
        <f t="shared" si="1"/>
        <v>0</v>
      </c>
    </row>
    <row r="127" spans="1:11" s="267" customFormat="1" ht="60" customHeight="1">
      <c r="A127" s="267">
        <v>4</v>
      </c>
      <c r="B127" s="61" t="s">
        <v>656</v>
      </c>
      <c r="C127" s="65" t="s">
        <v>657</v>
      </c>
      <c r="D127" s="223">
        <v>1</v>
      </c>
      <c r="E127" s="61" t="s">
        <v>36</v>
      </c>
      <c r="F127" s="221"/>
      <c r="G127" s="35"/>
      <c r="H127" s="35"/>
      <c r="I127" s="35"/>
      <c r="J127" s="223"/>
      <c r="K127" s="244">
        <f t="shared" si="1"/>
        <v>0</v>
      </c>
    </row>
    <row r="128" spans="1:11" s="267" customFormat="1" ht="23.25" customHeight="1">
      <c r="A128" s="267">
        <v>3</v>
      </c>
      <c r="B128" s="188" t="s">
        <v>658</v>
      </c>
      <c r="C128" s="193" t="s">
        <v>659</v>
      </c>
      <c r="D128" s="223">
        <v>1</v>
      </c>
      <c r="E128" s="61"/>
      <c r="F128" s="221"/>
      <c r="G128" s="35"/>
      <c r="H128" s="35"/>
      <c r="I128" s="35"/>
      <c r="J128" s="223"/>
      <c r="K128" s="244">
        <f t="shared" si="1"/>
        <v>0</v>
      </c>
    </row>
    <row r="129" spans="1:11" s="267" customFormat="1" ht="47.25" customHeight="1">
      <c r="A129" s="267">
        <v>4</v>
      </c>
      <c r="B129" s="9" t="s">
        <v>660</v>
      </c>
      <c r="C129" s="194" t="s">
        <v>661</v>
      </c>
      <c r="D129" s="223">
        <v>1</v>
      </c>
      <c r="E129" s="61" t="s">
        <v>36</v>
      </c>
      <c r="F129" s="221"/>
      <c r="G129" s="35"/>
      <c r="H129" s="35"/>
      <c r="I129" s="35"/>
      <c r="J129" s="223"/>
      <c r="K129" s="244">
        <f t="shared" si="1"/>
        <v>0</v>
      </c>
    </row>
    <row r="130" spans="1:11" s="267" customFormat="1" ht="50.25" customHeight="1">
      <c r="A130" s="267">
        <v>4</v>
      </c>
      <c r="B130" s="9" t="s">
        <v>662</v>
      </c>
      <c r="C130" s="194" t="s">
        <v>663</v>
      </c>
      <c r="D130" s="223">
        <v>1</v>
      </c>
      <c r="E130" s="61" t="s">
        <v>36</v>
      </c>
      <c r="F130" s="221"/>
      <c r="G130" s="35"/>
      <c r="H130" s="35"/>
      <c r="I130" s="35"/>
      <c r="J130" s="223"/>
      <c r="K130" s="244">
        <f t="shared" si="1"/>
        <v>0</v>
      </c>
    </row>
    <row r="131" spans="1:11" s="267" customFormat="1" ht="74.25" customHeight="1">
      <c r="A131" s="267">
        <v>3</v>
      </c>
      <c r="B131" s="188" t="s">
        <v>664</v>
      </c>
      <c r="C131" s="194" t="s">
        <v>665</v>
      </c>
      <c r="D131" s="223">
        <v>1</v>
      </c>
      <c r="E131" s="61" t="s">
        <v>36</v>
      </c>
      <c r="F131" s="221"/>
      <c r="G131" s="35"/>
      <c r="H131" s="35"/>
      <c r="I131" s="35"/>
      <c r="J131" s="223"/>
      <c r="K131" s="244">
        <f t="shared" si="1"/>
        <v>0</v>
      </c>
    </row>
    <row r="132" spans="1:11" s="267" customFormat="1" ht="19.5" customHeight="1">
      <c r="A132" s="267">
        <v>3</v>
      </c>
      <c r="B132" s="188" t="s">
        <v>666</v>
      </c>
      <c r="C132" s="80" t="s">
        <v>667</v>
      </c>
      <c r="D132" s="223">
        <v>1</v>
      </c>
      <c r="E132" s="61"/>
      <c r="F132" s="221"/>
      <c r="G132" s="35"/>
      <c r="H132" s="35"/>
      <c r="I132" s="35"/>
      <c r="J132" s="223"/>
      <c r="K132" s="244">
        <f t="shared" si="1"/>
        <v>0</v>
      </c>
    </row>
    <row r="133" spans="1:11" s="267" customFormat="1" ht="60.75" customHeight="1">
      <c r="A133" s="267">
        <v>4</v>
      </c>
      <c r="B133" s="9" t="s">
        <v>668</v>
      </c>
      <c r="C133" s="62" t="s">
        <v>669</v>
      </c>
      <c r="D133" s="223">
        <v>1</v>
      </c>
      <c r="E133" s="61" t="s">
        <v>36</v>
      </c>
      <c r="F133" s="221"/>
      <c r="G133" s="35"/>
      <c r="H133" s="35"/>
      <c r="I133" s="35"/>
      <c r="J133" s="223"/>
      <c r="K133" s="244">
        <f t="shared" si="1"/>
        <v>0</v>
      </c>
    </row>
    <row r="134" spans="1:11" s="267" customFormat="1" ht="18" customHeight="1">
      <c r="A134" s="267">
        <v>4</v>
      </c>
      <c r="B134" s="9" t="s">
        <v>670</v>
      </c>
      <c r="C134" s="62" t="s">
        <v>671</v>
      </c>
      <c r="D134" s="223">
        <v>1</v>
      </c>
      <c r="E134" s="61" t="s">
        <v>36</v>
      </c>
      <c r="F134" s="221"/>
      <c r="G134" s="35"/>
      <c r="H134" s="35"/>
      <c r="I134" s="35"/>
      <c r="J134" s="223"/>
      <c r="K134" s="244">
        <f t="shared" si="1"/>
        <v>0</v>
      </c>
    </row>
    <row r="135" spans="1:11" s="267" customFormat="1" ht="18.75" customHeight="1">
      <c r="A135" s="267">
        <v>4</v>
      </c>
      <c r="B135" s="9" t="s">
        <v>672</v>
      </c>
      <c r="C135" s="62" t="s">
        <v>673</v>
      </c>
      <c r="D135" s="223">
        <v>1</v>
      </c>
      <c r="E135" s="61" t="s">
        <v>36</v>
      </c>
      <c r="F135" s="221"/>
      <c r="G135" s="35"/>
      <c r="H135" s="35"/>
      <c r="I135" s="35"/>
      <c r="J135" s="223"/>
      <c r="K135" s="244">
        <f t="shared" si="1"/>
        <v>0</v>
      </c>
    </row>
    <row r="136" spans="1:11" s="267" customFormat="1" ht="15" customHeight="1">
      <c r="A136" s="267">
        <v>4</v>
      </c>
      <c r="B136" s="9" t="s">
        <v>674</v>
      </c>
      <c r="C136" s="62" t="s">
        <v>675</v>
      </c>
      <c r="D136" s="223">
        <v>1</v>
      </c>
      <c r="E136" s="61" t="s">
        <v>36</v>
      </c>
      <c r="F136" s="221"/>
      <c r="G136" s="35"/>
      <c r="H136" s="35"/>
      <c r="I136" s="35"/>
      <c r="J136" s="223"/>
      <c r="K136" s="244">
        <f t="shared" si="1"/>
        <v>0</v>
      </c>
    </row>
    <row r="137" spans="1:11" s="267" customFormat="1" ht="60" customHeight="1">
      <c r="A137" s="267">
        <v>4</v>
      </c>
      <c r="B137" s="9" t="s">
        <v>676</v>
      </c>
      <c r="C137" s="62" t="s">
        <v>677</v>
      </c>
      <c r="D137" s="223">
        <v>1</v>
      </c>
      <c r="E137" s="61" t="s">
        <v>36</v>
      </c>
      <c r="F137" s="221"/>
      <c r="G137" s="35"/>
      <c r="H137" s="35"/>
      <c r="I137" s="35"/>
      <c r="J137" s="223"/>
      <c r="K137" s="244">
        <f t="shared" ref="K137:K160" si="2">D137*F137+J137</f>
        <v>0</v>
      </c>
    </row>
    <row r="138" spans="1:11" s="267" customFormat="1" ht="60.75" customHeight="1">
      <c r="A138" s="267">
        <v>4</v>
      </c>
      <c r="B138" s="9" t="s">
        <v>678</v>
      </c>
      <c r="C138" s="62" t="s">
        <v>679</v>
      </c>
      <c r="D138" s="223">
        <v>1</v>
      </c>
      <c r="E138" s="61" t="s">
        <v>36</v>
      </c>
      <c r="F138" s="221"/>
      <c r="G138" s="35"/>
      <c r="H138" s="35"/>
      <c r="I138" s="35"/>
      <c r="J138" s="223"/>
      <c r="K138" s="244">
        <f t="shared" si="2"/>
        <v>0</v>
      </c>
    </row>
    <row r="139" spans="1:11" s="267" customFormat="1" ht="36" customHeight="1">
      <c r="A139" s="267">
        <v>4</v>
      </c>
      <c r="B139" s="9" t="s">
        <v>680</v>
      </c>
      <c r="C139" s="62" t="s">
        <v>681</v>
      </c>
      <c r="D139" s="223">
        <v>1</v>
      </c>
      <c r="E139" s="61" t="s">
        <v>36</v>
      </c>
      <c r="F139" s="221"/>
      <c r="G139" s="35"/>
      <c r="H139" s="35"/>
      <c r="I139" s="35"/>
      <c r="J139" s="223"/>
      <c r="K139" s="244">
        <f t="shared" si="2"/>
        <v>0</v>
      </c>
    </row>
    <row r="140" spans="1:11" s="267" customFormat="1" ht="33.75" customHeight="1">
      <c r="A140" s="267">
        <v>4</v>
      </c>
      <c r="B140" s="9" t="s">
        <v>682</v>
      </c>
      <c r="C140" s="62" t="s">
        <v>683</v>
      </c>
      <c r="D140" s="223">
        <v>1</v>
      </c>
      <c r="E140" s="61" t="s">
        <v>36</v>
      </c>
      <c r="F140" s="221"/>
      <c r="G140" s="35"/>
      <c r="H140" s="35"/>
      <c r="I140" s="35"/>
      <c r="J140" s="223"/>
      <c r="K140" s="244">
        <f t="shared" si="2"/>
        <v>0</v>
      </c>
    </row>
    <row r="141" spans="1:11" s="267" customFormat="1" ht="31.5" customHeight="1">
      <c r="A141" s="267">
        <v>4</v>
      </c>
      <c r="B141" s="9" t="s">
        <v>684</v>
      </c>
      <c r="C141" s="194" t="s">
        <v>685</v>
      </c>
      <c r="D141" s="223">
        <v>1</v>
      </c>
      <c r="E141" s="61" t="s">
        <v>36</v>
      </c>
      <c r="F141" s="221"/>
      <c r="G141" s="35"/>
      <c r="H141" s="35"/>
      <c r="I141" s="35"/>
      <c r="J141" s="223"/>
      <c r="K141" s="244">
        <f t="shared" si="2"/>
        <v>0</v>
      </c>
    </row>
    <row r="142" spans="1:11" s="267" customFormat="1" ht="33" customHeight="1">
      <c r="A142" s="267">
        <v>4</v>
      </c>
      <c r="B142" s="9" t="s">
        <v>686</v>
      </c>
      <c r="C142" s="62" t="s">
        <v>687</v>
      </c>
      <c r="D142" s="223">
        <v>1</v>
      </c>
      <c r="E142" s="61" t="s">
        <v>36</v>
      </c>
      <c r="F142" s="221"/>
      <c r="G142" s="35"/>
      <c r="H142" s="35"/>
      <c r="I142" s="35"/>
      <c r="J142" s="223"/>
      <c r="K142" s="244">
        <f t="shared" si="2"/>
        <v>0</v>
      </c>
    </row>
    <row r="143" spans="1:11" s="267" customFormat="1" ht="19.5" customHeight="1">
      <c r="A143" s="267">
        <v>3</v>
      </c>
      <c r="B143" s="188" t="s">
        <v>688</v>
      </c>
      <c r="C143" s="80" t="s">
        <v>689</v>
      </c>
      <c r="D143" s="223">
        <v>1</v>
      </c>
      <c r="E143" s="61"/>
      <c r="F143" s="221"/>
      <c r="G143" s="35"/>
      <c r="H143" s="35"/>
      <c r="I143" s="35"/>
      <c r="J143" s="223"/>
      <c r="K143" s="244">
        <f t="shared" si="2"/>
        <v>0</v>
      </c>
    </row>
    <row r="144" spans="1:11" s="267" customFormat="1" ht="46.5" customHeight="1">
      <c r="A144" s="267">
        <v>4</v>
      </c>
      <c r="B144" s="9" t="s">
        <v>690</v>
      </c>
      <c r="C144" s="194" t="s">
        <v>691</v>
      </c>
      <c r="D144" s="223">
        <v>1</v>
      </c>
      <c r="E144" s="61" t="s">
        <v>36</v>
      </c>
      <c r="F144" s="221"/>
      <c r="G144" s="35"/>
      <c r="H144" s="35"/>
      <c r="I144" s="35"/>
      <c r="J144" s="223"/>
      <c r="K144" s="244">
        <f t="shared" si="2"/>
        <v>0</v>
      </c>
    </row>
    <row r="145" spans="1:11" s="267" customFormat="1" ht="44.25" customHeight="1">
      <c r="A145" s="267">
        <v>4</v>
      </c>
      <c r="B145" s="9" t="s">
        <v>692</v>
      </c>
      <c r="C145" s="66" t="s">
        <v>693</v>
      </c>
      <c r="D145" s="223">
        <v>1</v>
      </c>
      <c r="E145" s="61" t="s">
        <v>36</v>
      </c>
      <c r="F145" s="221"/>
      <c r="G145" s="35"/>
      <c r="H145" s="35"/>
      <c r="I145" s="35"/>
      <c r="J145" s="223"/>
      <c r="K145" s="244">
        <f t="shared" si="2"/>
        <v>0</v>
      </c>
    </row>
    <row r="146" spans="1:11" s="267" customFormat="1" ht="16.5" customHeight="1">
      <c r="A146" s="267">
        <v>3</v>
      </c>
      <c r="B146" s="188" t="s">
        <v>694</v>
      </c>
      <c r="C146" s="193" t="s">
        <v>695</v>
      </c>
      <c r="D146" s="223">
        <v>1</v>
      </c>
      <c r="E146" s="61"/>
      <c r="F146" s="221"/>
      <c r="G146" s="35"/>
      <c r="H146" s="35"/>
      <c r="I146" s="35"/>
      <c r="J146" s="223"/>
      <c r="K146" s="244">
        <f t="shared" si="2"/>
        <v>0</v>
      </c>
    </row>
    <row r="147" spans="1:11" s="267" customFormat="1" ht="100.5" customHeight="1">
      <c r="A147" s="267">
        <v>4</v>
      </c>
      <c r="B147" s="9" t="s">
        <v>696</v>
      </c>
      <c r="C147" s="66" t="s">
        <v>697</v>
      </c>
      <c r="D147" s="223">
        <v>1</v>
      </c>
      <c r="E147" s="61" t="s">
        <v>36</v>
      </c>
      <c r="F147" s="221"/>
      <c r="G147" s="35"/>
      <c r="H147" s="35"/>
      <c r="I147" s="35"/>
      <c r="J147" s="223"/>
      <c r="K147" s="244">
        <f t="shared" si="2"/>
        <v>0</v>
      </c>
    </row>
    <row r="148" spans="1:11" s="267" customFormat="1" ht="103.5" customHeight="1">
      <c r="A148" s="267">
        <v>4</v>
      </c>
      <c r="B148" s="9" t="s">
        <v>698</v>
      </c>
      <c r="C148" s="67" t="s">
        <v>699</v>
      </c>
      <c r="D148" s="223">
        <v>1</v>
      </c>
      <c r="E148" s="61" t="s">
        <v>36</v>
      </c>
      <c r="F148" s="221"/>
      <c r="G148" s="35"/>
      <c r="H148" s="35"/>
      <c r="I148" s="35"/>
      <c r="J148" s="223"/>
      <c r="K148" s="244">
        <f t="shared" si="2"/>
        <v>0</v>
      </c>
    </row>
    <row r="149" spans="1:11" s="267" customFormat="1" ht="60" customHeight="1">
      <c r="A149" s="267">
        <v>4</v>
      </c>
      <c r="B149" s="9" t="s">
        <v>700</v>
      </c>
      <c r="C149" s="68" t="s">
        <v>701</v>
      </c>
      <c r="D149" s="223">
        <v>1</v>
      </c>
      <c r="E149" s="61" t="s">
        <v>36</v>
      </c>
      <c r="F149" s="221"/>
      <c r="G149" s="35"/>
      <c r="H149" s="35"/>
      <c r="I149" s="35"/>
      <c r="J149" s="223"/>
      <c r="K149" s="244">
        <f t="shared" si="2"/>
        <v>0</v>
      </c>
    </row>
    <row r="150" spans="1:11" s="267" customFormat="1" ht="25.5" customHeight="1">
      <c r="B150" s="188" t="s">
        <v>702</v>
      </c>
      <c r="C150" s="193" t="s">
        <v>462</v>
      </c>
      <c r="D150" s="223">
        <v>1</v>
      </c>
      <c r="E150" s="41"/>
      <c r="F150" s="103"/>
      <c r="G150" s="35"/>
      <c r="H150" s="35"/>
      <c r="I150" s="35"/>
      <c r="J150" s="223"/>
      <c r="K150" s="244">
        <f t="shared" si="2"/>
        <v>0</v>
      </c>
    </row>
    <row r="151" spans="1:11" s="267" customFormat="1" ht="18" customHeight="1">
      <c r="B151" s="61" t="s">
        <v>703</v>
      </c>
      <c r="C151" s="35"/>
      <c r="D151" s="223">
        <v>1</v>
      </c>
      <c r="E151" s="61" t="s">
        <v>36</v>
      </c>
      <c r="F151" s="221"/>
      <c r="G151" s="35"/>
      <c r="H151" s="35"/>
      <c r="I151" s="35"/>
      <c r="J151" s="223"/>
      <c r="K151" s="244">
        <f t="shared" si="2"/>
        <v>0</v>
      </c>
    </row>
    <row r="152" spans="1:11" s="267" customFormat="1" ht="17.25" customHeight="1">
      <c r="B152" s="61" t="s">
        <v>704</v>
      </c>
      <c r="C152" s="35"/>
      <c r="D152" s="223">
        <v>1</v>
      </c>
      <c r="E152" s="61" t="s">
        <v>36</v>
      </c>
      <c r="F152" s="221"/>
      <c r="G152" s="35"/>
      <c r="H152" s="35"/>
      <c r="I152" s="35"/>
      <c r="J152" s="223"/>
      <c r="K152" s="244">
        <f t="shared" si="2"/>
        <v>0</v>
      </c>
    </row>
    <row r="153" spans="1:11" s="267" customFormat="1" ht="18.75" customHeight="1">
      <c r="B153" s="61" t="s">
        <v>705</v>
      </c>
      <c r="C153" s="35"/>
      <c r="D153" s="223">
        <v>1</v>
      </c>
      <c r="E153" s="61" t="s">
        <v>36</v>
      </c>
      <c r="F153" s="221"/>
      <c r="G153" s="35"/>
      <c r="H153" s="35"/>
      <c r="I153" s="35"/>
      <c r="J153" s="223"/>
      <c r="K153" s="244">
        <f t="shared" si="2"/>
        <v>0</v>
      </c>
    </row>
    <row r="154" spans="1:11" s="276" customFormat="1" ht="23.25" customHeight="1" thickBot="1">
      <c r="B154" s="135"/>
      <c r="C154" s="132" t="s">
        <v>706</v>
      </c>
      <c r="D154" s="223">
        <v>1</v>
      </c>
      <c r="E154" s="124"/>
      <c r="F154" s="297"/>
      <c r="G154" s="277"/>
      <c r="H154" s="277"/>
      <c r="I154" s="277"/>
      <c r="J154" s="295"/>
      <c r="K154" s="244">
        <f t="shared" si="2"/>
        <v>0</v>
      </c>
    </row>
    <row r="155" spans="1:11" s="273" customFormat="1" ht="15.75" customHeight="1">
      <c r="B155" s="133"/>
      <c r="C155" s="134"/>
      <c r="D155" s="223">
        <v>1</v>
      </c>
      <c r="E155" s="127"/>
      <c r="F155" s="298"/>
      <c r="G155" s="272"/>
      <c r="H155" s="272"/>
      <c r="I155" s="272"/>
      <c r="J155" s="293"/>
      <c r="K155" s="244">
        <f t="shared" si="2"/>
        <v>0</v>
      </c>
    </row>
    <row r="156" spans="1:11" s="267" customFormat="1" ht="16.5" customHeight="1">
      <c r="A156" s="267">
        <v>2</v>
      </c>
      <c r="B156" s="114">
        <v>3.4</v>
      </c>
      <c r="C156" s="128" t="s">
        <v>469</v>
      </c>
      <c r="D156" s="223">
        <v>1</v>
      </c>
      <c r="E156" s="116"/>
      <c r="F156" s="299"/>
      <c r="G156" s="274"/>
      <c r="H156" s="274"/>
      <c r="I156" s="274"/>
      <c r="J156" s="294"/>
      <c r="K156" s="244">
        <f t="shared" si="2"/>
        <v>0</v>
      </c>
    </row>
    <row r="157" spans="1:11" s="267" customFormat="1" ht="35.25" customHeight="1">
      <c r="A157" s="267">
        <v>3</v>
      </c>
      <c r="B157" s="9" t="s">
        <v>707</v>
      </c>
      <c r="C157" s="194" t="s">
        <v>471</v>
      </c>
      <c r="D157" s="223">
        <v>1</v>
      </c>
      <c r="E157" s="61" t="s">
        <v>36</v>
      </c>
      <c r="F157" s="221"/>
      <c r="G157" s="35"/>
      <c r="H157" s="35"/>
      <c r="I157" s="35"/>
      <c r="J157" s="223"/>
      <c r="K157" s="244">
        <f t="shared" si="2"/>
        <v>0</v>
      </c>
    </row>
    <row r="158" spans="1:11" s="267" customFormat="1" ht="19.5" customHeight="1">
      <c r="B158" s="9" t="s">
        <v>708</v>
      </c>
      <c r="C158" s="35"/>
      <c r="D158" s="223">
        <v>1</v>
      </c>
      <c r="E158" s="61" t="s">
        <v>36</v>
      </c>
      <c r="F158" s="221"/>
      <c r="G158" s="35"/>
      <c r="H158" s="35"/>
      <c r="I158" s="35"/>
      <c r="J158" s="223"/>
      <c r="K158" s="244">
        <f t="shared" si="2"/>
        <v>0</v>
      </c>
    </row>
    <row r="159" spans="1:11" s="267" customFormat="1" ht="16.5" customHeight="1">
      <c r="B159" s="9" t="s">
        <v>709</v>
      </c>
      <c r="C159" s="35"/>
      <c r="D159" s="223">
        <v>1</v>
      </c>
      <c r="E159" s="61" t="s">
        <v>36</v>
      </c>
      <c r="F159" s="221"/>
      <c r="G159" s="35"/>
      <c r="H159" s="35"/>
      <c r="I159" s="35"/>
      <c r="J159" s="223"/>
      <c r="K159" s="244">
        <f t="shared" si="2"/>
        <v>0</v>
      </c>
    </row>
    <row r="160" spans="1:11" s="276" customFormat="1" ht="15.75" thickBot="1">
      <c r="B160" s="135"/>
      <c r="C160" s="132" t="s">
        <v>710</v>
      </c>
      <c r="D160" s="223">
        <v>1</v>
      </c>
      <c r="E160" s="61"/>
      <c r="F160" s="300"/>
      <c r="G160" s="277"/>
      <c r="H160" s="277"/>
      <c r="I160" s="277"/>
      <c r="J160" s="295"/>
      <c r="K160" s="244">
        <f t="shared" si="2"/>
        <v>0</v>
      </c>
    </row>
    <row r="161" spans="2:11" s="273" customFormat="1" ht="15">
      <c r="B161" s="133"/>
      <c r="C161" s="134"/>
      <c r="D161" s="306"/>
      <c r="E161" s="127"/>
      <c r="F161" s="298"/>
      <c r="G161" s="272"/>
      <c r="H161" s="272"/>
      <c r="I161" s="272"/>
      <c r="J161" s="293"/>
      <c r="K161" s="285"/>
    </row>
    <row r="162" spans="2:11" s="278" customFormat="1" ht="40.5" customHeight="1">
      <c r="B162" s="358" t="s">
        <v>980</v>
      </c>
      <c r="C162" s="359"/>
      <c r="D162" s="299"/>
      <c r="E162" s="116"/>
      <c r="F162" s="299"/>
      <c r="G162" s="275"/>
      <c r="H162" s="275"/>
      <c r="I162" s="275"/>
      <c r="J162" s="286"/>
      <c r="K162" s="287">
        <f>K160+K154+K94+K40</f>
        <v>0</v>
      </c>
    </row>
    <row r="163" spans="2:11" s="280" customFormat="1" ht="19.5" customHeight="1">
      <c r="B163" s="69"/>
      <c r="C163" s="53" t="s">
        <v>711</v>
      </c>
      <c r="D163" s="301"/>
      <c r="E163" s="136"/>
      <c r="F163" s="301"/>
      <c r="G163" s="279"/>
      <c r="H163" s="279"/>
      <c r="I163" s="279"/>
      <c r="J163" s="288"/>
      <c r="K163" s="288"/>
    </row>
    <row r="164" spans="2:11" s="280" customFormat="1" ht="20.25" customHeight="1">
      <c r="B164" s="70"/>
      <c r="C164" s="56" t="s">
        <v>221</v>
      </c>
      <c r="D164" s="302"/>
      <c r="E164" s="71"/>
      <c r="F164" s="302"/>
      <c r="G164" s="281"/>
      <c r="H164" s="281"/>
      <c r="I164" s="281"/>
      <c r="J164" s="289"/>
      <c r="K164" s="289"/>
    </row>
    <row r="165" spans="2:11" s="283" customFormat="1" ht="18" customHeight="1">
      <c r="B165" s="72"/>
      <c r="C165" s="73"/>
      <c r="D165" s="303"/>
      <c r="E165" s="73"/>
      <c r="F165" s="303"/>
      <c r="G165" s="282"/>
      <c r="H165" s="282"/>
      <c r="I165" s="282"/>
      <c r="J165" s="290"/>
      <c r="K165" s="290"/>
    </row>
    <row r="166" spans="2:11" s="283" customFormat="1" ht="18.75" customHeight="1">
      <c r="B166" s="72"/>
      <c r="C166" s="73" t="s">
        <v>19</v>
      </c>
      <c r="D166" s="303"/>
      <c r="E166" s="73"/>
      <c r="F166" s="303"/>
      <c r="G166" s="282"/>
      <c r="H166" s="282"/>
      <c r="I166" s="282"/>
      <c r="J166" s="290"/>
      <c r="K166" s="290"/>
    </row>
    <row r="167" spans="2:11" s="283" customFormat="1" ht="19.5" customHeight="1">
      <c r="B167" s="72"/>
      <c r="C167" s="73" t="s">
        <v>20</v>
      </c>
      <c r="D167" s="303"/>
      <c r="E167" s="73"/>
      <c r="F167" s="303"/>
      <c r="G167" s="282"/>
      <c r="H167" s="282"/>
      <c r="I167" s="282"/>
      <c r="J167" s="290"/>
      <c r="K167" s="290"/>
    </row>
    <row r="168" spans="2:11" s="283" customFormat="1" ht="18" customHeight="1">
      <c r="B168" s="72"/>
      <c r="C168" s="73" t="s">
        <v>21</v>
      </c>
      <c r="D168" s="303"/>
      <c r="E168" s="73"/>
      <c r="F168" s="303"/>
      <c r="G168" s="282"/>
      <c r="H168" s="282"/>
      <c r="I168" s="282"/>
      <c r="J168" s="290"/>
      <c r="K168" s="290"/>
    </row>
  </sheetData>
  <mergeCells count="4">
    <mergeCell ref="B5:C5"/>
    <mergeCell ref="B162:C162"/>
    <mergeCell ref="B1:K1"/>
    <mergeCell ref="D2:K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174"/>
  <sheetViews>
    <sheetView topLeftCell="A25" zoomScale="70" zoomScaleNormal="70" workbookViewId="0">
      <selection activeCell="C40" sqref="C40"/>
    </sheetView>
  </sheetViews>
  <sheetFormatPr defaultColWidth="8.7109375" defaultRowHeight="12.75"/>
  <cols>
    <col min="1" max="1" width="8.7109375" style="74"/>
    <col min="2" max="2" width="10.42578125" style="74" customWidth="1"/>
    <col min="3" max="3" width="99.7109375" style="74" customWidth="1"/>
    <col min="4" max="7" width="16.28515625" style="74" customWidth="1"/>
    <col min="8" max="8" width="18.7109375" style="313" customWidth="1"/>
    <col min="9" max="9" width="18" style="313" customWidth="1"/>
    <col min="10" max="10" width="16.85546875" style="313" customWidth="1"/>
    <col min="11" max="11" width="23.28515625" style="313" customWidth="1"/>
    <col min="12" max="16384" width="8.7109375" style="74"/>
  </cols>
  <sheetData>
    <row r="1" spans="1:11" s="230" customFormat="1" ht="27" customHeight="1">
      <c r="B1" s="354" t="s">
        <v>713</v>
      </c>
      <c r="C1" s="354"/>
      <c r="D1" s="354"/>
      <c r="E1" s="354"/>
      <c r="F1" s="354"/>
      <c r="G1" s="354"/>
      <c r="H1" s="354"/>
      <c r="I1" s="354"/>
      <c r="J1" s="354"/>
      <c r="K1" s="354"/>
    </row>
    <row r="2" spans="1:11" s="230" customFormat="1" ht="18.75" customHeight="1">
      <c r="B2" s="265"/>
      <c r="C2" s="234" t="s">
        <v>973</v>
      </c>
      <c r="D2" s="237"/>
      <c r="E2" s="237"/>
      <c r="F2" s="237"/>
      <c r="G2" s="237"/>
      <c r="H2" s="314"/>
      <c r="I2" s="314"/>
      <c r="J2" s="314"/>
      <c r="K2" s="309"/>
    </row>
    <row r="3" spans="1:11" s="230" customFormat="1" ht="18.75" customHeight="1">
      <c r="B3" s="265"/>
      <c r="C3" s="265"/>
      <c r="D3" s="345"/>
      <c r="E3" s="345"/>
      <c r="F3" s="345"/>
      <c r="G3" s="345"/>
      <c r="H3" s="345"/>
      <c r="I3" s="345"/>
      <c r="J3" s="345"/>
      <c r="K3" s="345"/>
    </row>
    <row r="4" spans="1:11" s="230" customFormat="1" ht="33" customHeight="1">
      <c r="A4" s="230" t="s">
        <v>5</v>
      </c>
      <c r="B4" s="265" t="s">
        <v>2</v>
      </c>
      <c r="C4" s="230" t="s">
        <v>0</v>
      </c>
      <c r="D4" s="230" t="s">
        <v>3</v>
      </c>
      <c r="E4" s="230" t="s">
        <v>1</v>
      </c>
      <c r="F4" s="230" t="s">
        <v>981</v>
      </c>
      <c r="G4" s="230" t="s">
        <v>222</v>
      </c>
      <c r="H4" s="235" t="s">
        <v>982</v>
      </c>
      <c r="I4" s="235" t="s">
        <v>715</v>
      </c>
      <c r="J4" s="235" t="s">
        <v>714</v>
      </c>
      <c r="K4" s="235" t="s">
        <v>716</v>
      </c>
    </row>
    <row r="5" spans="1:11" s="23" customFormat="1" ht="22.5" customHeight="1">
      <c r="B5" s="265"/>
      <c r="C5" s="230"/>
      <c r="D5" s="137" t="s">
        <v>233</v>
      </c>
      <c r="E5" s="137" t="s">
        <v>233</v>
      </c>
      <c r="F5" s="137"/>
      <c r="G5" s="137"/>
      <c r="H5" s="310" t="s">
        <v>717</v>
      </c>
      <c r="I5" s="310" t="s">
        <v>718</v>
      </c>
      <c r="J5" s="310" t="s">
        <v>983</v>
      </c>
      <c r="K5" s="310" t="s">
        <v>719</v>
      </c>
    </row>
    <row r="6" spans="1:11" s="23" customFormat="1" ht="20.25" customHeight="1">
      <c r="B6" s="60"/>
      <c r="C6" s="39"/>
      <c r="D6" s="242"/>
      <c r="E6" s="242"/>
      <c r="F6" s="242"/>
      <c r="G6" s="242"/>
      <c r="H6" s="244"/>
      <c r="I6" s="244"/>
      <c r="J6" s="244"/>
      <c r="K6" s="244"/>
    </row>
    <row r="7" spans="1:11" s="23" customFormat="1" ht="20.25" customHeight="1">
      <c r="B7" s="363" t="s">
        <v>481</v>
      </c>
      <c r="C7" s="364"/>
      <c r="D7" s="138"/>
      <c r="E7" s="138"/>
      <c r="F7" s="138"/>
      <c r="G7" s="138"/>
      <c r="H7" s="311"/>
      <c r="I7" s="311"/>
      <c r="J7" s="311"/>
      <c r="K7" s="311"/>
    </row>
    <row r="8" spans="1:11" s="23" customFormat="1" ht="18" customHeight="1">
      <c r="B8" s="351" t="s">
        <v>482</v>
      </c>
      <c r="C8" s="357"/>
      <c r="D8" s="231"/>
      <c r="E8" s="231"/>
      <c r="F8" s="231"/>
      <c r="G8" s="231"/>
      <c r="H8" s="244"/>
      <c r="I8" s="244"/>
      <c r="J8" s="244"/>
      <c r="K8" s="244"/>
    </row>
    <row r="9" spans="1:11" s="23" customFormat="1" ht="30" customHeight="1">
      <c r="A9" s="23">
        <v>2</v>
      </c>
      <c r="B9" s="233">
        <v>3.1</v>
      </c>
      <c r="C9" s="232" t="s">
        <v>483</v>
      </c>
      <c r="D9" s="231"/>
      <c r="E9" s="231"/>
      <c r="F9" s="231"/>
      <c r="G9" s="231"/>
      <c r="H9" s="214"/>
      <c r="I9" s="214"/>
      <c r="J9" s="214"/>
      <c r="K9" s="214"/>
    </row>
    <row r="10" spans="1:11" s="23" customFormat="1" ht="19.5" customHeight="1">
      <c r="A10" s="23">
        <v>3</v>
      </c>
      <c r="B10" s="233" t="s">
        <v>484</v>
      </c>
      <c r="C10" s="17" t="s">
        <v>114</v>
      </c>
      <c r="D10" s="231"/>
      <c r="E10" s="231"/>
      <c r="F10" s="231"/>
      <c r="G10" s="231"/>
      <c r="H10" s="214"/>
      <c r="I10" s="214"/>
      <c r="J10" s="214"/>
      <c r="K10" s="214"/>
    </row>
    <row r="11" spans="1:11" s="23" customFormat="1" ht="43.5" customHeight="1">
      <c r="A11" s="23">
        <v>4</v>
      </c>
      <c r="B11" s="9" t="s">
        <v>485</v>
      </c>
      <c r="C11" s="27" t="s">
        <v>958</v>
      </c>
      <c r="D11" s="243">
        <v>1</v>
      </c>
      <c r="E11" s="243" t="s">
        <v>36</v>
      </c>
      <c r="F11" s="243"/>
      <c r="G11" s="243"/>
      <c r="H11" s="211">
        <v>8487250</v>
      </c>
      <c r="I11" s="211">
        <v>50000</v>
      </c>
      <c r="J11" s="214">
        <f>H11*12%</f>
        <v>1018470</v>
      </c>
      <c r="K11" s="214">
        <f>H11+J11+I11</f>
        <v>9555720</v>
      </c>
    </row>
    <row r="12" spans="1:11" s="23" customFormat="1" ht="31.5" customHeight="1">
      <c r="A12" s="23">
        <v>4</v>
      </c>
      <c r="B12" s="9" t="s">
        <v>487</v>
      </c>
      <c r="C12" s="27" t="s">
        <v>720</v>
      </c>
      <c r="D12" s="243">
        <v>1</v>
      </c>
      <c r="E12" s="243" t="s">
        <v>36</v>
      </c>
      <c r="F12" s="243"/>
      <c r="G12" s="243"/>
      <c r="H12" s="211">
        <v>4792000</v>
      </c>
      <c r="I12" s="211">
        <v>50000</v>
      </c>
      <c r="J12" s="214">
        <f t="shared" ref="J12:J43" si="0">H12*12%</f>
        <v>575040</v>
      </c>
      <c r="K12" s="214">
        <f t="shared" ref="K12:K75" si="1">H12+J12+I12</f>
        <v>5417040</v>
      </c>
    </row>
    <row r="13" spans="1:11" s="23" customFormat="1" ht="31.5" customHeight="1">
      <c r="A13" s="23">
        <v>4</v>
      </c>
      <c r="B13" s="9" t="s">
        <v>488</v>
      </c>
      <c r="C13" s="27" t="s">
        <v>286</v>
      </c>
      <c r="D13" s="243">
        <v>1</v>
      </c>
      <c r="E13" s="243" t="s">
        <v>36</v>
      </c>
      <c r="F13" s="243"/>
      <c r="G13" s="243"/>
      <c r="H13" s="211">
        <v>1048200</v>
      </c>
      <c r="I13" s="211">
        <v>50000</v>
      </c>
      <c r="J13" s="214">
        <f t="shared" si="0"/>
        <v>125784</v>
      </c>
      <c r="K13" s="214">
        <f t="shared" si="1"/>
        <v>1223984</v>
      </c>
    </row>
    <row r="14" spans="1:11" s="139" customFormat="1" ht="30" customHeight="1">
      <c r="A14" s="139">
        <v>4</v>
      </c>
      <c r="B14" s="9" t="s">
        <v>490</v>
      </c>
      <c r="C14" s="27" t="s">
        <v>721</v>
      </c>
      <c r="D14" s="243">
        <v>1</v>
      </c>
      <c r="E14" s="243" t="s">
        <v>36</v>
      </c>
      <c r="F14" s="243"/>
      <c r="G14" s="243"/>
      <c r="H14" s="211">
        <v>690700</v>
      </c>
      <c r="I14" s="211">
        <v>50000</v>
      </c>
      <c r="J14" s="214">
        <f t="shared" si="0"/>
        <v>82884</v>
      </c>
      <c r="K14" s="214">
        <f t="shared" si="1"/>
        <v>823584</v>
      </c>
    </row>
    <row r="15" spans="1:11" s="23" customFormat="1" ht="22.5" customHeight="1">
      <c r="B15" s="232"/>
      <c r="C15" s="17" t="s">
        <v>123</v>
      </c>
      <c r="D15" s="243">
        <v>1</v>
      </c>
      <c r="E15" s="231"/>
      <c r="F15" s="231"/>
      <c r="G15" s="231"/>
      <c r="H15" s="214"/>
      <c r="I15" s="211"/>
      <c r="J15" s="214">
        <f t="shared" si="0"/>
        <v>0</v>
      </c>
      <c r="K15" s="214">
        <f t="shared" si="1"/>
        <v>0</v>
      </c>
    </row>
    <row r="16" spans="1:11" s="23" customFormat="1" ht="44.25" customHeight="1">
      <c r="A16" s="23">
        <v>4</v>
      </c>
      <c r="B16" s="9" t="s">
        <v>491</v>
      </c>
      <c r="C16" s="240" t="s">
        <v>722</v>
      </c>
      <c r="D16" s="243">
        <v>1</v>
      </c>
      <c r="E16" s="243" t="s">
        <v>36</v>
      </c>
      <c r="F16" s="243"/>
      <c r="G16" s="243"/>
      <c r="H16" s="211">
        <v>6785500</v>
      </c>
      <c r="I16" s="211">
        <v>50000</v>
      </c>
      <c r="J16" s="214">
        <f t="shared" si="0"/>
        <v>814260</v>
      </c>
      <c r="K16" s="214">
        <f t="shared" si="1"/>
        <v>7649760</v>
      </c>
    </row>
    <row r="17" spans="1:11" s="23" customFormat="1" ht="30" customHeight="1">
      <c r="A17" s="23">
        <v>4</v>
      </c>
      <c r="B17" s="9" t="s">
        <v>493</v>
      </c>
      <c r="C17" s="240" t="s">
        <v>723</v>
      </c>
      <c r="D17" s="243">
        <v>1</v>
      </c>
      <c r="E17" s="243" t="s">
        <v>36</v>
      </c>
      <c r="F17" s="243"/>
      <c r="G17" s="243"/>
      <c r="H17" s="211">
        <v>3287250</v>
      </c>
      <c r="I17" s="211">
        <v>50000</v>
      </c>
      <c r="J17" s="214">
        <f t="shared" si="0"/>
        <v>394470</v>
      </c>
      <c r="K17" s="214">
        <f t="shared" si="1"/>
        <v>3731720</v>
      </c>
    </row>
    <row r="18" spans="1:11" s="23" customFormat="1" ht="30" customHeight="1">
      <c r="A18" s="23">
        <v>4</v>
      </c>
      <c r="B18" s="9" t="s">
        <v>494</v>
      </c>
      <c r="C18" s="240" t="s">
        <v>724</v>
      </c>
      <c r="D18" s="243">
        <v>1</v>
      </c>
      <c r="E18" s="243" t="s">
        <v>36</v>
      </c>
      <c r="F18" s="243"/>
      <c r="G18" s="243"/>
      <c r="H18" s="211">
        <v>8019000</v>
      </c>
      <c r="I18" s="211">
        <v>50000</v>
      </c>
      <c r="J18" s="214">
        <f t="shared" si="0"/>
        <v>962280</v>
      </c>
      <c r="K18" s="214">
        <f t="shared" si="1"/>
        <v>9031280</v>
      </c>
    </row>
    <row r="19" spans="1:11" s="23" customFormat="1" ht="30" customHeight="1">
      <c r="A19" s="23">
        <v>4</v>
      </c>
      <c r="B19" s="9" t="s">
        <v>496</v>
      </c>
      <c r="C19" s="240" t="s">
        <v>725</v>
      </c>
      <c r="D19" s="243">
        <v>1</v>
      </c>
      <c r="E19" s="243" t="s">
        <v>36</v>
      </c>
      <c r="F19" s="243"/>
      <c r="G19" s="243"/>
      <c r="H19" s="211">
        <v>162050</v>
      </c>
      <c r="I19" s="211">
        <v>50000</v>
      </c>
      <c r="J19" s="214">
        <f t="shared" si="0"/>
        <v>19446</v>
      </c>
      <c r="K19" s="214">
        <f t="shared" si="1"/>
        <v>231496</v>
      </c>
    </row>
    <row r="20" spans="1:11" s="23" customFormat="1" ht="30" customHeight="1">
      <c r="A20" s="23">
        <v>4</v>
      </c>
      <c r="B20" s="9" t="s">
        <v>497</v>
      </c>
      <c r="C20" s="240" t="s">
        <v>300</v>
      </c>
      <c r="D20" s="243">
        <v>1</v>
      </c>
      <c r="E20" s="243" t="s">
        <v>36</v>
      </c>
      <c r="F20" s="243"/>
      <c r="G20" s="243"/>
      <c r="H20" s="211">
        <v>2005450</v>
      </c>
      <c r="I20" s="211">
        <v>50000</v>
      </c>
      <c r="J20" s="214">
        <f t="shared" si="0"/>
        <v>240654</v>
      </c>
      <c r="K20" s="214">
        <f t="shared" si="1"/>
        <v>2296104</v>
      </c>
    </row>
    <row r="21" spans="1:11" s="23" customFormat="1" ht="30.75" customHeight="1">
      <c r="A21" s="23">
        <v>4</v>
      </c>
      <c r="B21" s="9" t="s">
        <v>499</v>
      </c>
      <c r="C21" s="240" t="s">
        <v>726</v>
      </c>
      <c r="D21" s="243">
        <v>1</v>
      </c>
      <c r="E21" s="243" t="s">
        <v>36</v>
      </c>
      <c r="F21" s="243"/>
      <c r="G21" s="243"/>
      <c r="H21" s="211">
        <v>2832950</v>
      </c>
      <c r="I21" s="211">
        <v>50000</v>
      </c>
      <c r="J21" s="214">
        <f t="shared" si="0"/>
        <v>339954</v>
      </c>
      <c r="K21" s="214">
        <f t="shared" si="1"/>
        <v>3222904</v>
      </c>
    </row>
    <row r="22" spans="1:11" s="23" customFormat="1" ht="30" customHeight="1">
      <c r="A22" s="23">
        <v>4</v>
      </c>
      <c r="B22" s="9" t="s">
        <v>501</v>
      </c>
      <c r="C22" s="240" t="s">
        <v>727</v>
      </c>
      <c r="D22" s="243">
        <v>1</v>
      </c>
      <c r="E22" s="243" t="s">
        <v>36</v>
      </c>
      <c r="F22" s="243"/>
      <c r="G22" s="243"/>
      <c r="H22" s="211">
        <v>676350</v>
      </c>
      <c r="I22" s="211">
        <v>50000</v>
      </c>
      <c r="J22" s="214">
        <f t="shared" si="0"/>
        <v>81162</v>
      </c>
      <c r="K22" s="214">
        <f t="shared" si="1"/>
        <v>807512</v>
      </c>
    </row>
    <row r="23" spans="1:11" s="23" customFormat="1" ht="47.25" customHeight="1">
      <c r="A23" s="23">
        <v>4</v>
      </c>
      <c r="B23" s="9" t="s">
        <v>503</v>
      </c>
      <c r="C23" s="240" t="s">
        <v>728</v>
      </c>
      <c r="D23" s="243">
        <v>1</v>
      </c>
      <c r="E23" s="243" t="s">
        <v>36</v>
      </c>
      <c r="F23" s="243"/>
      <c r="G23" s="243"/>
      <c r="H23" s="211">
        <v>22786300</v>
      </c>
      <c r="I23" s="211">
        <v>50000</v>
      </c>
      <c r="J23" s="214">
        <f t="shared" si="0"/>
        <v>2734356</v>
      </c>
      <c r="K23" s="214">
        <f t="shared" si="1"/>
        <v>25570656</v>
      </c>
    </row>
    <row r="24" spans="1:11" s="139" customFormat="1" ht="43.5" customHeight="1">
      <c r="A24" s="139">
        <v>4</v>
      </c>
      <c r="B24" s="9" t="s">
        <v>505</v>
      </c>
      <c r="C24" s="240" t="s">
        <v>729</v>
      </c>
      <c r="D24" s="243">
        <v>1</v>
      </c>
      <c r="E24" s="243" t="s">
        <v>36</v>
      </c>
      <c r="F24" s="243"/>
      <c r="G24" s="243"/>
      <c r="H24" s="211">
        <v>18324550</v>
      </c>
      <c r="I24" s="211">
        <v>50000</v>
      </c>
      <c r="J24" s="214">
        <f t="shared" si="0"/>
        <v>2198946</v>
      </c>
      <c r="K24" s="214">
        <f t="shared" si="1"/>
        <v>20573496</v>
      </c>
    </row>
    <row r="25" spans="1:11" s="139" customFormat="1" ht="48.75" customHeight="1">
      <c r="A25" s="139">
        <v>4</v>
      </c>
      <c r="B25" s="9" t="s">
        <v>507</v>
      </c>
      <c r="C25" s="240" t="s">
        <v>730</v>
      </c>
      <c r="D25" s="243">
        <v>1</v>
      </c>
      <c r="E25" s="243" t="s">
        <v>36</v>
      </c>
      <c r="F25" s="243"/>
      <c r="G25" s="243"/>
      <c r="H25" s="211">
        <v>2382550</v>
      </c>
      <c r="I25" s="211">
        <v>50000</v>
      </c>
      <c r="J25" s="214">
        <f t="shared" si="0"/>
        <v>285906</v>
      </c>
      <c r="K25" s="214">
        <f t="shared" si="1"/>
        <v>2718456</v>
      </c>
    </row>
    <row r="26" spans="1:11" s="23" customFormat="1" ht="45.75" customHeight="1">
      <c r="A26" s="23">
        <v>4</v>
      </c>
      <c r="B26" s="9" t="s">
        <v>508</v>
      </c>
      <c r="C26" s="240" t="s">
        <v>731</v>
      </c>
      <c r="D26" s="243">
        <v>1</v>
      </c>
      <c r="E26" s="243" t="s">
        <v>36</v>
      </c>
      <c r="F26" s="243"/>
      <c r="G26" s="243"/>
      <c r="H26" s="211">
        <v>3614150</v>
      </c>
      <c r="I26" s="211">
        <v>50000</v>
      </c>
      <c r="J26" s="214">
        <f t="shared" si="0"/>
        <v>433698</v>
      </c>
      <c r="K26" s="214">
        <f t="shared" si="1"/>
        <v>4097848</v>
      </c>
    </row>
    <row r="27" spans="1:11" s="23" customFormat="1" ht="45" customHeight="1">
      <c r="A27" s="23">
        <v>4</v>
      </c>
      <c r="B27" s="9" t="s">
        <v>510</v>
      </c>
      <c r="C27" s="50" t="s">
        <v>732</v>
      </c>
      <c r="D27" s="243">
        <v>1</v>
      </c>
      <c r="E27" s="243" t="s">
        <v>36</v>
      </c>
      <c r="F27" s="243"/>
      <c r="G27" s="243"/>
      <c r="H27" s="211">
        <v>8941200</v>
      </c>
      <c r="I27" s="211">
        <v>50000</v>
      </c>
      <c r="J27" s="214">
        <f t="shared" si="0"/>
        <v>1072944</v>
      </c>
      <c r="K27" s="214">
        <f t="shared" si="1"/>
        <v>10064144</v>
      </c>
    </row>
    <row r="28" spans="1:11" s="23" customFormat="1" ht="33" customHeight="1">
      <c r="A28" s="23">
        <v>4</v>
      </c>
      <c r="B28" s="9" t="s">
        <v>518</v>
      </c>
      <c r="C28" s="240" t="s">
        <v>733</v>
      </c>
      <c r="D28" s="243">
        <v>1</v>
      </c>
      <c r="E28" s="243" t="s">
        <v>36</v>
      </c>
      <c r="F28" s="243"/>
      <c r="G28" s="243"/>
      <c r="H28" s="211">
        <v>16744150</v>
      </c>
      <c r="I28" s="211">
        <v>50000</v>
      </c>
      <c r="J28" s="214">
        <f t="shared" si="0"/>
        <v>2009298</v>
      </c>
      <c r="K28" s="214">
        <f t="shared" si="1"/>
        <v>18803448</v>
      </c>
    </row>
    <row r="29" spans="1:11" s="139" customFormat="1" ht="61.5" customHeight="1">
      <c r="A29" s="139">
        <v>4</v>
      </c>
      <c r="B29" s="9" t="s">
        <v>512</v>
      </c>
      <c r="C29" s="76" t="s">
        <v>734</v>
      </c>
      <c r="D29" s="243">
        <v>1</v>
      </c>
      <c r="E29" s="243" t="s">
        <v>36</v>
      </c>
      <c r="F29" s="243"/>
      <c r="G29" s="243"/>
      <c r="H29" s="211"/>
      <c r="I29" s="211"/>
      <c r="J29" s="214">
        <f t="shared" si="0"/>
        <v>0</v>
      </c>
      <c r="K29" s="214">
        <f t="shared" si="1"/>
        <v>0</v>
      </c>
    </row>
    <row r="30" spans="1:11" s="139" customFormat="1" ht="28.5">
      <c r="A30" s="139">
        <v>4</v>
      </c>
      <c r="B30" s="9" t="s">
        <v>516</v>
      </c>
      <c r="C30" s="240" t="s">
        <v>735</v>
      </c>
      <c r="D30" s="243">
        <v>1</v>
      </c>
      <c r="E30" s="243" t="s">
        <v>36</v>
      </c>
      <c r="F30" s="243"/>
      <c r="G30" s="243"/>
      <c r="H30" s="211">
        <v>4050200</v>
      </c>
      <c r="I30" s="211">
        <v>50000</v>
      </c>
      <c r="J30" s="214">
        <f t="shared" si="0"/>
        <v>486024</v>
      </c>
      <c r="K30" s="214">
        <f t="shared" si="1"/>
        <v>4586224</v>
      </c>
    </row>
    <row r="31" spans="1:11" s="140" customFormat="1" ht="32.25" customHeight="1">
      <c r="A31" s="140">
        <v>4</v>
      </c>
      <c r="B31" s="9" t="s">
        <v>514</v>
      </c>
      <c r="C31" s="240" t="s">
        <v>515</v>
      </c>
      <c r="D31" s="243">
        <v>1</v>
      </c>
      <c r="E31" s="243" t="s">
        <v>36</v>
      </c>
      <c r="F31" s="243"/>
      <c r="G31" s="243"/>
      <c r="H31" s="211">
        <v>162050</v>
      </c>
      <c r="I31" s="211">
        <v>50000</v>
      </c>
      <c r="J31" s="214">
        <f t="shared" si="0"/>
        <v>19446</v>
      </c>
      <c r="K31" s="214">
        <f t="shared" si="1"/>
        <v>231496</v>
      </c>
    </row>
    <row r="32" spans="1:11" s="23" customFormat="1" ht="46.5" customHeight="1">
      <c r="A32" s="23">
        <v>4</v>
      </c>
      <c r="B32" s="9" t="s">
        <v>520</v>
      </c>
      <c r="C32" s="240" t="s">
        <v>736</v>
      </c>
      <c r="D32" s="243">
        <v>1</v>
      </c>
      <c r="E32" s="243" t="s">
        <v>36</v>
      </c>
      <c r="F32" s="243"/>
      <c r="G32" s="243"/>
      <c r="H32" s="211">
        <v>968800</v>
      </c>
      <c r="I32" s="211">
        <v>50000</v>
      </c>
      <c r="J32" s="214">
        <f t="shared" si="0"/>
        <v>116256</v>
      </c>
      <c r="K32" s="214">
        <f t="shared" si="1"/>
        <v>1135056</v>
      </c>
    </row>
    <row r="33" spans="1:11" s="23" customFormat="1" ht="44.25" customHeight="1">
      <c r="A33" s="23">
        <v>4</v>
      </c>
      <c r="B33" s="9" t="s">
        <v>522</v>
      </c>
      <c r="C33" s="240" t="s">
        <v>737</v>
      </c>
      <c r="D33" s="243">
        <v>1</v>
      </c>
      <c r="E33" s="243" t="s">
        <v>36</v>
      </c>
      <c r="F33" s="243"/>
      <c r="G33" s="243"/>
      <c r="H33" s="211">
        <v>914750</v>
      </c>
      <c r="I33" s="211">
        <v>50000</v>
      </c>
      <c r="J33" s="214">
        <f t="shared" si="0"/>
        <v>109770</v>
      </c>
      <c r="K33" s="214">
        <f t="shared" si="1"/>
        <v>1074520</v>
      </c>
    </row>
    <row r="34" spans="1:11" s="23" customFormat="1" ht="42.75" customHeight="1">
      <c r="A34" s="23">
        <v>4</v>
      </c>
      <c r="B34" s="9" t="s">
        <v>524</v>
      </c>
      <c r="C34" s="240" t="s">
        <v>738</v>
      </c>
      <c r="D34" s="243">
        <v>1</v>
      </c>
      <c r="E34" s="243" t="s">
        <v>36</v>
      </c>
      <c r="F34" s="243"/>
      <c r="G34" s="243"/>
      <c r="H34" s="211">
        <v>5227800</v>
      </c>
      <c r="I34" s="211">
        <v>50000</v>
      </c>
      <c r="J34" s="214">
        <f t="shared" si="0"/>
        <v>627336</v>
      </c>
      <c r="K34" s="214">
        <f t="shared" si="1"/>
        <v>5905136</v>
      </c>
    </row>
    <row r="35" spans="1:11" s="139" customFormat="1" ht="30" customHeight="1">
      <c r="A35" s="139">
        <v>4</v>
      </c>
      <c r="B35" s="9" t="s">
        <v>526</v>
      </c>
      <c r="C35" s="240" t="s">
        <v>739</v>
      </c>
      <c r="D35" s="243">
        <v>1</v>
      </c>
      <c r="E35" s="243" t="s">
        <v>36</v>
      </c>
      <c r="F35" s="243"/>
      <c r="G35" s="243"/>
      <c r="H35" s="211">
        <v>1598400</v>
      </c>
      <c r="I35" s="211">
        <v>50000</v>
      </c>
      <c r="J35" s="214">
        <f t="shared" si="0"/>
        <v>191808</v>
      </c>
      <c r="K35" s="214">
        <f t="shared" si="1"/>
        <v>1840208</v>
      </c>
    </row>
    <row r="36" spans="1:11" s="139" customFormat="1" ht="30" customHeight="1">
      <c r="A36" s="139">
        <v>4</v>
      </c>
      <c r="B36" s="9" t="s">
        <v>528</v>
      </c>
      <c r="C36" s="240" t="s">
        <v>740</v>
      </c>
      <c r="D36" s="243">
        <v>1</v>
      </c>
      <c r="E36" s="243" t="s">
        <v>36</v>
      </c>
      <c r="F36" s="243"/>
      <c r="G36" s="243"/>
      <c r="H36" s="211">
        <v>573150</v>
      </c>
      <c r="I36" s="211">
        <v>50000</v>
      </c>
      <c r="J36" s="214">
        <f t="shared" si="0"/>
        <v>68778</v>
      </c>
      <c r="K36" s="214">
        <f t="shared" si="1"/>
        <v>691928</v>
      </c>
    </row>
    <row r="37" spans="1:11" s="139" customFormat="1" ht="36.75" customHeight="1">
      <c r="A37" s="139">
        <v>4</v>
      </c>
      <c r="B37" s="9" t="s">
        <v>529</v>
      </c>
      <c r="C37" s="240" t="s">
        <v>741</v>
      </c>
      <c r="D37" s="243">
        <v>1</v>
      </c>
      <c r="E37" s="243" t="s">
        <v>36</v>
      </c>
      <c r="F37" s="243"/>
      <c r="G37" s="243"/>
      <c r="H37" s="211">
        <v>738300</v>
      </c>
      <c r="I37" s="211">
        <v>50000</v>
      </c>
      <c r="J37" s="214">
        <f t="shared" si="0"/>
        <v>88596</v>
      </c>
      <c r="K37" s="214">
        <f t="shared" si="1"/>
        <v>876896</v>
      </c>
    </row>
    <row r="38" spans="1:11" s="23" customFormat="1" ht="30" customHeight="1">
      <c r="A38" s="23">
        <v>4</v>
      </c>
      <c r="B38" s="9" t="s">
        <v>530</v>
      </c>
      <c r="C38" s="240" t="s">
        <v>336</v>
      </c>
      <c r="D38" s="243">
        <v>1</v>
      </c>
      <c r="E38" s="243" t="s">
        <v>36</v>
      </c>
      <c r="F38" s="243"/>
      <c r="G38" s="243"/>
      <c r="H38" s="211"/>
      <c r="I38" s="211"/>
      <c r="J38" s="214">
        <f t="shared" si="0"/>
        <v>0</v>
      </c>
      <c r="K38" s="214">
        <f t="shared" si="1"/>
        <v>0</v>
      </c>
    </row>
    <row r="39" spans="1:11" s="23" customFormat="1" ht="30" customHeight="1">
      <c r="A39" s="23">
        <v>4</v>
      </c>
      <c r="B39" s="9" t="s">
        <v>531</v>
      </c>
      <c r="C39" s="232" t="s">
        <v>344</v>
      </c>
      <c r="D39" s="243">
        <v>1</v>
      </c>
      <c r="E39" s="231"/>
      <c r="F39" s="231"/>
      <c r="G39" s="231"/>
      <c r="H39" s="211"/>
      <c r="I39" s="211"/>
      <c r="J39" s="214">
        <f t="shared" si="0"/>
        <v>0</v>
      </c>
      <c r="K39" s="214">
        <f t="shared" si="1"/>
        <v>0</v>
      </c>
    </row>
    <row r="40" spans="1:11" s="23" customFormat="1" ht="23.25" customHeight="1">
      <c r="A40" s="23">
        <v>4</v>
      </c>
      <c r="B40" s="9" t="s">
        <v>532</v>
      </c>
      <c r="C40" s="51" t="s">
        <v>984</v>
      </c>
      <c r="D40" s="243">
        <v>1</v>
      </c>
      <c r="E40" s="243" t="s">
        <v>36</v>
      </c>
      <c r="F40" s="243"/>
      <c r="G40" s="243"/>
      <c r="H40" s="211">
        <v>8620000</v>
      </c>
      <c r="I40" s="211">
        <v>300000</v>
      </c>
      <c r="J40" s="214">
        <f t="shared" si="0"/>
        <v>1034400</v>
      </c>
      <c r="K40" s="214">
        <f t="shared" si="1"/>
        <v>9954400</v>
      </c>
    </row>
    <row r="41" spans="1:11" s="23" customFormat="1" ht="24" customHeight="1">
      <c r="B41" s="9" t="s">
        <v>533</v>
      </c>
      <c r="C41" s="51"/>
      <c r="D41" s="243">
        <v>1</v>
      </c>
      <c r="E41" s="243" t="s">
        <v>36</v>
      </c>
      <c r="F41" s="243"/>
      <c r="G41" s="243"/>
      <c r="H41" s="211"/>
      <c r="I41" s="211"/>
      <c r="J41" s="214">
        <f t="shared" si="0"/>
        <v>0</v>
      </c>
      <c r="K41" s="214">
        <f t="shared" si="1"/>
        <v>0</v>
      </c>
    </row>
    <row r="42" spans="1:11" s="23" customFormat="1" ht="15.75" customHeight="1">
      <c r="B42" s="9" t="s">
        <v>742</v>
      </c>
      <c r="C42" s="51"/>
      <c r="D42" s="243">
        <v>1</v>
      </c>
      <c r="E42" s="243" t="s">
        <v>36</v>
      </c>
      <c r="F42" s="243"/>
      <c r="G42" s="243"/>
      <c r="H42" s="211"/>
      <c r="I42" s="211"/>
      <c r="J42" s="214">
        <f t="shared" si="0"/>
        <v>0</v>
      </c>
      <c r="K42" s="214">
        <f t="shared" si="1"/>
        <v>0</v>
      </c>
    </row>
    <row r="43" spans="1:11" s="23" customFormat="1" ht="21.75" customHeight="1">
      <c r="B43" s="9" t="s">
        <v>959</v>
      </c>
      <c r="C43" s="34"/>
      <c r="D43" s="243">
        <v>1</v>
      </c>
      <c r="E43" s="243" t="s">
        <v>36</v>
      </c>
      <c r="F43" s="243"/>
      <c r="G43" s="243"/>
      <c r="H43" s="211"/>
      <c r="I43" s="211"/>
      <c r="J43" s="214">
        <f t="shared" si="0"/>
        <v>0</v>
      </c>
      <c r="K43" s="214">
        <f t="shared" si="1"/>
        <v>0</v>
      </c>
    </row>
    <row r="44" spans="1:11" s="23" customFormat="1" ht="19.5" customHeight="1">
      <c r="B44" s="9"/>
      <c r="C44" s="231" t="s">
        <v>534</v>
      </c>
      <c r="D44" s="243">
        <v>1</v>
      </c>
      <c r="E44" s="231"/>
      <c r="F44" s="231"/>
      <c r="G44" s="231"/>
      <c r="H44" s="100">
        <f>SUM(H11:H43)</f>
        <v>134433050</v>
      </c>
      <c r="I44" s="100">
        <f t="shared" ref="I44" si="2">SUM(I11:I43)</f>
        <v>1550000</v>
      </c>
      <c r="J44" s="100">
        <f t="shared" ref="J44" si="3">SUM(J11:J43)</f>
        <v>16131966</v>
      </c>
      <c r="K44" s="214">
        <f t="shared" si="1"/>
        <v>152115016</v>
      </c>
    </row>
    <row r="45" spans="1:11" s="141" customFormat="1" ht="16.5" customHeight="1">
      <c r="B45" s="77"/>
      <c r="C45" s="24"/>
      <c r="D45" s="243">
        <v>1</v>
      </c>
      <c r="E45" s="24"/>
      <c r="F45" s="24"/>
      <c r="G45" s="24"/>
      <c r="H45" s="214"/>
      <c r="I45" s="214"/>
      <c r="J45" s="214"/>
      <c r="K45" s="214">
        <f t="shared" si="1"/>
        <v>0</v>
      </c>
    </row>
    <row r="46" spans="1:11" s="23" customFormat="1" ht="20.25" customHeight="1">
      <c r="A46" s="23">
        <v>2</v>
      </c>
      <c r="B46" s="233">
        <v>3.2</v>
      </c>
      <c r="C46" s="232" t="s">
        <v>535</v>
      </c>
      <c r="D46" s="243">
        <v>1</v>
      </c>
      <c r="E46" s="231"/>
      <c r="F46" s="231"/>
      <c r="G46" s="231"/>
      <c r="H46" s="214"/>
      <c r="I46" s="214"/>
      <c r="J46" s="214"/>
      <c r="K46" s="214">
        <f t="shared" si="1"/>
        <v>0</v>
      </c>
    </row>
    <row r="47" spans="1:11" s="23" customFormat="1" ht="30" customHeight="1">
      <c r="A47" s="23">
        <v>3</v>
      </c>
      <c r="B47" s="233" t="s">
        <v>536</v>
      </c>
      <c r="C47" s="232" t="s">
        <v>537</v>
      </c>
      <c r="D47" s="243">
        <v>1</v>
      </c>
      <c r="E47" s="231"/>
      <c r="F47" s="231"/>
      <c r="G47" s="231"/>
      <c r="H47" s="214"/>
      <c r="I47" s="214"/>
      <c r="J47" s="214"/>
      <c r="K47" s="214">
        <f t="shared" si="1"/>
        <v>0</v>
      </c>
    </row>
    <row r="48" spans="1:11" s="23" customFormat="1" ht="21" customHeight="1">
      <c r="A48" s="23">
        <v>4</v>
      </c>
      <c r="B48" s="9" t="s">
        <v>538</v>
      </c>
      <c r="C48" s="240" t="s">
        <v>352</v>
      </c>
      <c r="D48" s="243">
        <v>1</v>
      </c>
      <c r="E48" s="243" t="s">
        <v>36</v>
      </c>
      <c r="F48" s="243"/>
      <c r="G48" s="243"/>
      <c r="H48" s="211">
        <v>4450</v>
      </c>
      <c r="I48" s="211">
        <v>30000</v>
      </c>
      <c r="J48" s="211">
        <f>H48*12%</f>
        <v>534</v>
      </c>
      <c r="K48" s="214">
        <f t="shared" si="1"/>
        <v>34984</v>
      </c>
    </row>
    <row r="49" spans="1:11" s="23" customFormat="1" ht="33" customHeight="1">
      <c r="A49" s="23">
        <v>4</v>
      </c>
      <c r="B49" s="9" t="s">
        <v>539</v>
      </c>
      <c r="C49" s="240" t="s">
        <v>354</v>
      </c>
      <c r="D49" s="243">
        <v>1</v>
      </c>
      <c r="E49" s="243" t="s">
        <v>36</v>
      </c>
      <c r="F49" s="243"/>
      <c r="G49" s="243"/>
      <c r="H49" s="211"/>
      <c r="I49" s="211"/>
      <c r="J49" s="211">
        <f>H49*12%</f>
        <v>0</v>
      </c>
      <c r="K49" s="214">
        <f t="shared" si="1"/>
        <v>0</v>
      </c>
    </row>
    <row r="50" spans="1:11" s="23" customFormat="1" ht="28.5" customHeight="1">
      <c r="A50" s="23">
        <v>4</v>
      </c>
      <c r="B50" s="9" t="s">
        <v>540</v>
      </c>
      <c r="C50" s="240" t="s">
        <v>356</v>
      </c>
      <c r="D50" s="243">
        <v>1</v>
      </c>
      <c r="E50" s="243" t="s">
        <v>36</v>
      </c>
      <c r="F50" s="243"/>
      <c r="G50" s="243"/>
      <c r="H50" s="211">
        <v>4450</v>
      </c>
      <c r="I50" s="211">
        <v>30000</v>
      </c>
      <c r="J50" s="211">
        <f>H50*12%</f>
        <v>534</v>
      </c>
      <c r="K50" s="214">
        <f t="shared" si="1"/>
        <v>34984</v>
      </c>
    </row>
    <row r="51" spans="1:11" s="23" customFormat="1" ht="27" customHeight="1">
      <c r="A51" s="23">
        <v>4</v>
      </c>
      <c r="B51" s="9" t="s">
        <v>541</v>
      </c>
      <c r="C51" s="240" t="s">
        <v>542</v>
      </c>
      <c r="D51" s="243">
        <v>1</v>
      </c>
      <c r="E51" s="243" t="s">
        <v>36</v>
      </c>
      <c r="F51" s="243"/>
      <c r="G51" s="243"/>
      <c r="H51" s="211">
        <v>71400</v>
      </c>
      <c r="I51" s="211">
        <v>30000</v>
      </c>
      <c r="J51" s="211">
        <f>H51*12%</f>
        <v>8568</v>
      </c>
      <c r="K51" s="214">
        <f t="shared" si="1"/>
        <v>109968</v>
      </c>
    </row>
    <row r="52" spans="1:11" s="23" customFormat="1" ht="30" customHeight="1">
      <c r="A52" s="23">
        <v>4</v>
      </c>
      <c r="B52" s="9" t="s">
        <v>543</v>
      </c>
      <c r="C52" s="240" t="s">
        <v>360</v>
      </c>
      <c r="D52" s="243">
        <v>1</v>
      </c>
      <c r="E52" s="243" t="s">
        <v>36</v>
      </c>
      <c r="F52" s="243"/>
      <c r="G52" s="243"/>
      <c r="H52" s="211">
        <v>71400</v>
      </c>
      <c r="I52" s="211">
        <v>30000</v>
      </c>
      <c r="J52" s="211">
        <f>H52*12%</f>
        <v>8568</v>
      </c>
      <c r="K52" s="214">
        <f t="shared" si="1"/>
        <v>109968</v>
      </c>
    </row>
    <row r="53" spans="1:11" s="23" customFormat="1" ht="27" customHeight="1">
      <c r="A53" s="23">
        <v>4</v>
      </c>
      <c r="B53" s="9" t="s">
        <v>994</v>
      </c>
      <c r="C53" s="240" t="s">
        <v>362</v>
      </c>
      <c r="D53" s="243">
        <v>1</v>
      </c>
      <c r="E53" s="243" t="s">
        <v>36</v>
      </c>
      <c r="F53" s="243"/>
      <c r="G53" s="243"/>
      <c r="H53" s="211"/>
      <c r="I53" s="211"/>
      <c r="J53" s="211">
        <f t="shared" ref="J53:J97" si="4">H53*12%</f>
        <v>0</v>
      </c>
      <c r="K53" s="214">
        <f t="shared" si="1"/>
        <v>0</v>
      </c>
    </row>
    <row r="54" spans="1:11" s="23" customFormat="1" ht="30" customHeight="1">
      <c r="A54" s="23">
        <v>4</v>
      </c>
      <c r="B54" s="9" t="s">
        <v>995</v>
      </c>
      <c r="C54" s="240" t="s">
        <v>364</v>
      </c>
      <c r="D54" s="243">
        <v>1</v>
      </c>
      <c r="E54" s="243" t="s">
        <v>36</v>
      </c>
      <c r="F54" s="243"/>
      <c r="G54" s="243"/>
      <c r="H54" s="211"/>
      <c r="I54" s="211"/>
      <c r="J54" s="211">
        <f t="shared" si="4"/>
        <v>0</v>
      </c>
      <c r="K54" s="214">
        <f t="shared" si="1"/>
        <v>0</v>
      </c>
    </row>
    <row r="55" spans="1:11" s="23" customFormat="1" ht="24" customHeight="1">
      <c r="A55" s="23">
        <v>4</v>
      </c>
      <c r="B55" s="9" t="s">
        <v>743</v>
      </c>
      <c r="C55" s="240" t="s">
        <v>366</v>
      </c>
      <c r="D55" s="243">
        <v>1</v>
      </c>
      <c r="E55" s="243" t="s">
        <v>36</v>
      </c>
      <c r="F55" s="243"/>
      <c r="G55" s="243"/>
      <c r="H55" s="211">
        <v>50</v>
      </c>
      <c r="I55" s="211">
        <v>30000</v>
      </c>
      <c r="J55" s="211">
        <f t="shared" si="4"/>
        <v>6</v>
      </c>
      <c r="K55" s="214">
        <f t="shared" si="1"/>
        <v>30056</v>
      </c>
    </row>
    <row r="56" spans="1:11" s="23" customFormat="1" ht="30" customHeight="1">
      <c r="A56" s="23">
        <v>3</v>
      </c>
      <c r="B56" s="233" t="s">
        <v>544</v>
      </c>
      <c r="C56" s="232" t="s">
        <v>545</v>
      </c>
      <c r="D56" s="243">
        <v>1</v>
      </c>
      <c r="E56" s="231"/>
      <c r="F56" s="231"/>
      <c r="G56" s="231"/>
      <c r="H56" s="214"/>
      <c r="I56" s="214"/>
      <c r="J56" s="211">
        <f t="shared" si="4"/>
        <v>0</v>
      </c>
      <c r="K56" s="214">
        <f t="shared" si="1"/>
        <v>0</v>
      </c>
    </row>
    <row r="57" spans="1:11" s="23" customFormat="1" ht="21" customHeight="1">
      <c r="A57" s="23">
        <v>4</v>
      </c>
      <c r="B57" s="9" t="s">
        <v>546</v>
      </c>
      <c r="C57" s="240" t="s">
        <v>547</v>
      </c>
      <c r="D57" s="243">
        <v>1</v>
      </c>
      <c r="E57" s="243" t="s">
        <v>36</v>
      </c>
      <c r="F57" s="243"/>
      <c r="G57" s="243"/>
      <c r="H57" s="211">
        <v>1189700</v>
      </c>
      <c r="I57" s="211">
        <v>30000</v>
      </c>
      <c r="J57" s="211">
        <f t="shared" si="4"/>
        <v>142764</v>
      </c>
      <c r="K57" s="214">
        <f t="shared" si="1"/>
        <v>1362464</v>
      </c>
    </row>
    <row r="58" spans="1:11" s="23" customFormat="1" ht="24" customHeight="1">
      <c r="A58" s="23">
        <v>4</v>
      </c>
      <c r="B58" s="9" t="s">
        <v>548</v>
      </c>
      <c r="C58" s="240" t="s">
        <v>744</v>
      </c>
      <c r="D58" s="243">
        <v>1</v>
      </c>
      <c r="E58" s="243" t="s">
        <v>36</v>
      </c>
      <c r="F58" s="243"/>
      <c r="G58" s="243"/>
      <c r="H58" s="211">
        <v>7233600</v>
      </c>
      <c r="I58" s="211">
        <v>30000</v>
      </c>
      <c r="J58" s="211">
        <f t="shared" si="4"/>
        <v>868032</v>
      </c>
      <c r="K58" s="214">
        <f t="shared" si="1"/>
        <v>8131632</v>
      </c>
    </row>
    <row r="59" spans="1:11" s="23" customFormat="1" ht="22.5" customHeight="1">
      <c r="A59" s="23">
        <v>4</v>
      </c>
      <c r="B59" s="9" t="s">
        <v>550</v>
      </c>
      <c r="C59" s="240" t="s">
        <v>745</v>
      </c>
      <c r="D59" s="243">
        <v>1</v>
      </c>
      <c r="E59" s="243" t="s">
        <v>36</v>
      </c>
      <c r="F59" s="243"/>
      <c r="G59" s="243"/>
      <c r="H59" s="211">
        <v>3426400</v>
      </c>
      <c r="I59" s="211">
        <v>30000</v>
      </c>
      <c r="J59" s="211">
        <f t="shared" si="4"/>
        <v>411168</v>
      </c>
      <c r="K59" s="214">
        <f t="shared" si="1"/>
        <v>3867568</v>
      </c>
    </row>
    <row r="60" spans="1:11" s="23" customFormat="1" ht="20.25" customHeight="1">
      <c r="A60" s="23">
        <v>4</v>
      </c>
      <c r="B60" s="9" t="s">
        <v>551</v>
      </c>
      <c r="C60" s="240" t="s">
        <v>376</v>
      </c>
      <c r="D60" s="243">
        <v>1</v>
      </c>
      <c r="E60" s="243" t="s">
        <v>36</v>
      </c>
      <c r="F60" s="243"/>
      <c r="G60" s="243"/>
      <c r="H60" s="211">
        <v>628150</v>
      </c>
      <c r="I60" s="211">
        <v>30000</v>
      </c>
      <c r="J60" s="211">
        <f t="shared" si="4"/>
        <v>75378</v>
      </c>
      <c r="K60" s="214">
        <f t="shared" si="1"/>
        <v>733528</v>
      </c>
    </row>
    <row r="61" spans="1:11" s="23" customFormat="1" ht="16.5" customHeight="1">
      <c r="A61" s="23">
        <v>4</v>
      </c>
      <c r="B61" s="9" t="s">
        <v>552</v>
      </c>
      <c r="C61" s="240" t="s">
        <v>378</v>
      </c>
      <c r="D61" s="243">
        <v>1</v>
      </c>
      <c r="E61" s="243" t="s">
        <v>36</v>
      </c>
      <c r="F61" s="243"/>
      <c r="G61" s="243"/>
      <c r="H61" s="211">
        <v>749150</v>
      </c>
      <c r="I61" s="211">
        <v>30000</v>
      </c>
      <c r="J61" s="211">
        <f t="shared" si="4"/>
        <v>89898</v>
      </c>
      <c r="K61" s="214">
        <f t="shared" si="1"/>
        <v>869048</v>
      </c>
    </row>
    <row r="62" spans="1:11" s="23" customFormat="1" ht="16.5" customHeight="1">
      <c r="A62" s="23">
        <v>4</v>
      </c>
      <c r="B62" s="9" t="s">
        <v>553</v>
      </c>
      <c r="C62" s="240" t="s">
        <v>380</v>
      </c>
      <c r="D62" s="243">
        <v>1</v>
      </c>
      <c r="E62" s="243" t="s">
        <v>36</v>
      </c>
      <c r="F62" s="243"/>
      <c r="G62" s="243"/>
      <c r="H62" s="211">
        <v>749150</v>
      </c>
      <c r="I62" s="211">
        <v>30000</v>
      </c>
      <c r="J62" s="211">
        <f t="shared" si="4"/>
        <v>89898</v>
      </c>
      <c r="K62" s="214">
        <f t="shared" si="1"/>
        <v>869048</v>
      </c>
    </row>
    <row r="63" spans="1:11" s="23" customFormat="1" ht="21.75" customHeight="1">
      <c r="A63" s="23">
        <v>4</v>
      </c>
      <c r="B63" s="9" t="s">
        <v>554</v>
      </c>
      <c r="C63" s="240" t="s">
        <v>382</v>
      </c>
      <c r="D63" s="243">
        <v>1</v>
      </c>
      <c r="E63" s="243" t="s">
        <v>36</v>
      </c>
      <c r="F63" s="243"/>
      <c r="G63" s="243"/>
      <c r="H63" s="211">
        <v>475900</v>
      </c>
      <c r="I63" s="211">
        <v>30000</v>
      </c>
      <c r="J63" s="211">
        <f t="shared" si="4"/>
        <v>57108</v>
      </c>
      <c r="K63" s="214">
        <f t="shared" si="1"/>
        <v>563008</v>
      </c>
    </row>
    <row r="64" spans="1:11" s="23" customFormat="1" ht="54.75" customHeight="1">
      <c r="A64" s="23">
        <v>3</v>
      </c>
      <c r="B64" s="233" t="s">
        <v>555</v>
      </c>
      <c r="C64" s="232" t="s">
        <v>556</v>
      </c>
      <c r="D64" s="243">
        <v>1</v>
      </c>
      <c r="E64" s="231"/>
      <c r="F64" s="231"/>
      <c r="G64" s="231"/>
      <c r="H64" s="214"/>
      <c r="I64" s="214"/>
      <c r="J64" s="211">
        <f t="shared" si="4"/>
        <v>0</v>
      </c>
      <c r="K64" s="214">
        <f t="shared" si="1"/>
        <v>0</v>
      </c>
    </row>
    <row r="65" spans="1:11" s="142" customFormat="1" ht="16.5" customHeight="1">
      <c r="A65" s="142">
        <v>4</v>
      </c>
      <c r="B65" s="9" t="s">
        <v>557</v>
      </c>
      <c r="C65" s="240" t="s">
        <v>386</v>
      </c>
      <c r="D65" s="243">
        <v>1</v>
      </c>
      <c r="E65" s="243" t="s">
        <v>36</v>
      </c>
      <c r="F65" s="243"/>
      <c r="G65" s="243"/>
      <c r="H65" s="211">
        <v>749150</v>
      </c>
      <c r="I65" s="211">
        <v>30000</v>
      </c>
      <c r="J65" s="211">
        <f t="shared" si="4"/>
        <v>89898</v>
      </c>
      <c r="K65" s="214">
        <f t="shared" si="1"/>
        <v>869048</v>
      </c>
    </row>
    <row r="66" spans="1:11" s="142" customFormat="1" ht="13.5" customHeight="1">
      <c r="A66" s="142">
        <v>4</v>
      </c>
      <c r="B66" s="9" t="s">
        <v>558</v>
      </c>
      <c r="C66" s="240" t="s">
        <v>388</v>
      </c>
      <c r="D66" s="243">
        <v>1</v>
      </c>
      <c r="E66" s="243" t="s">
        <v>36</v>
      </c>
      <c r="F66" s="243"/>
      <c r="G66" s="243"/>
      <c r="H66" s="211">
        <v>749150</v>
      </c>
      <c r="I66" s="211">
        <v>30000</v>
      </c>
      <c r="J66" s="211">
        <f t="shared" si="4"/>
        <v>89898</v>
      </c>
      <c r="K66" s="214">
        <f t="shared" si="1"/>
        <v>869048</v>
      </c>
    </row>
    <row r="67" spans="1:11" s="142" customFormat="1" ht="13.5" customHeight="1">
      <c r="A67" s="142">
        <v>4</v>
      </c>
      <c r="B67" s="9" t="s">
        <v>559</v>
      </c>
      <c r="C67" s="240" t="s">
        <v>390</v>
      </c>
      <c r="D67" s="243">
        <v>1</v>
      </c>
      <c r="E67" s="243" t="s">
        <v>36</v>
      </c>
      <c r="F67" s="243"/>
      <c r="G67" s="243"/>
      <c r="H67" s="211">
        <v>749150</v>
      </c>
      <c r="I67" s="211">
        <v>30000</v>
      </c>
      <c r="J67" s="211">
        <f t="shared" si="4"/>
        <v>89898</v>
      </c>
      <c r="K67" s="214">
        <f t="shared" si="1"/>
        <v>869048</v>
      </c>
    </row>
    <row r="68" spans="1:11" s="142" customFormat="1" ht="15" customHeight="1">
      <c r="A68" s="142">
        <v>4</v>
      </c>
      <c r="B68" s="9" t="s">
        <v>560</v>
      </c>
      <c r="C68" s="240" t="s">
        <v>392</v>
      </c>
      <c r="D68" s="243">
        <v>1</v>
      </c>
      <c r="E68" s="243" t="s">
        <v>36</v>
      </c>
      <c r="F68" s="243"/>
      <c r="G68" s="243"/>
      <c r="H68" s="211">
        <v>749150</v>
      </c>
      <c r="I68" s="211">
        <v>30000</v>
      </c>
      <c r="J68" s="211">
        <f t="shared" si="4"/>
        <v>89898</v>
      </c>
      <c r="K68" s="214">
        <f t="shared" si="1"/>
        <v>869048</v>
      </c>
    </row>
    <row r="69" spans="1:11" s="142" customFormat="1" ht="13.5" customHeight="1">
      <c r="A69" s="142">
        <v>4</v>
      </c>
      <c r="B69" s="9" t="s">
        <v>561</v>
      </c>
      <c r="C69" s="240" t="s">
        <v>394</v>
      </c>
      <c r="D69" s="243">
        <v>1</v>
      </c>
      <c r="E69" s="243" t="s">
        <v>36</v>
      </c>
      <c r="F69" s="243"/>
      <c r="G69" s="243"/>
      <c r="H69" s="211">
        <v>749150</v>
      </c>
      <c r="I69" s="211">
        <v>30000</v>
      </c>
      <c r="J69" s="211">
        <f t="shared" si="4"/>
        <v>89898</v>
      </c>
      <c r="K69" s="214">
        <f t="shared" si="1"/>
        <v>869048</v>
      </c>
    </row>
    <row r="70" spans="1:11" s="142" customFormat="1" ht="17.25" customHeight="1">
      <c r="A70" s="142">
        <v>4</v>
      </c>
      <c r="B70" s="9" t="s">
        <v>562</v>
      </c>
      <c r="C70" s="240" t="s">
        <v>396</v>
      </c>
      <c r="D70" s="243">
        <v>1</v>
      </c>
      <c r="E70" s="243" t="s">
        <v>36</v>
      </c>
      <c r="F70" s="243"/>
      <c r="G70" s="243"/>
      <c r="H70" s="211">
        <v>749150</v>
      </c>
      <c r="I70" s="211">
        <v>30000</v>
      </c>
      <c r="J70" s="211">
        <f t="shared" si="4"/>
        <v>89898</v>
      </c>
      <c r="K70" s="214">
        <f t="shared" si="1"/>
        <v>869048</v>
      </c>
    </row>
    <row r="71" spans="1:11" s="142" customFormat="1" ht="14.25" customHeight="1">
      <c r="A71" s="142">
        <v>4</v>
      </c>
      <c r="B71" s="9" t="s">
        <v>563</v>
      </c>
      <c r="C71" s="240" t="s">
        <v>398</v>
      </c>
      <c r="D71" s="243">
        <v>1</v>
      </c>
      <c r="E71" s="243" t="s">
        <v>36</v>
      </c>
      <c r="F71" s="243"/>
      <c r="G71" s="243"/>
      <c r="H71" s="211">
        <v>749150</v>
      </c>
      <c r="I71" s="211">
        <v>30000</v>
      </c>
      <c r="J71" s="211">
        <f t="shared" si="4"/>
        <v>89898</v>
      </c>
      <c r="K71" s="214">
        <f t="shared" si="1"/>
        <v>869048</v>
      </c>
    </row>
    <row r="72" spans="1:11" s="142" customFormat="1" ht="16.5" customHeight="1">
      <c r="A72" s="142">
        <v>4</v>
      </c>
      <c r="B72" s="9" t="s">
        <v>564</v>
      </c>
      <c r="C72" s="240" t="s">
        <v>400</v>
      </c>
      <c r="D72" s="243">
        <v>1</v>
      </c>
      <c r="E72" s="243" t="s">
        <v>36</v>
      </c>
      <c r="F72" s="243"/>
      <c r="G72" s="243"/>
      <c r="H72" s="211">
        <v>749150</v>
      </c>
      <c r="I72" s="211">
        <v>30000</v>
      </c>
      <c r="J72" s="211">
        <f t="shared" si="4"/>
        <v>89898</v>
      </c>
      <c r="K72" s="214">
        <f t="shared" si="1"/>
        <v>869048</v>
      </c>
    </row>
    <row r="73" spans="1:11" s="142" customFormat="1" ht="16.5" customHeight="1">
      <c r="A73" s="142">
        <v>4</v>
      </c>
      <c r="B73" s="243" t="s">
        <v>996</v>
      </c>
      <c r="C73" s="240" t="s">
        <v>402</v>
      </c>
      <c r="D73" s="243">
        <v>1</v>
      </c>
      <c r="E73" s="243" t="s">
        <v>36</v>
      </c>
      <c r="F73" s="243"/>
      <c r="G73" s="243"/>
      <c r="H73" s="211">
        <v>749150</v>
      </c>
      <c r="I73" s="211">
        <v>30000</v>
      </c>
      <c r="J73" s="211">
        <f t="shared" si="4"/>
        <v>89898</v>
      </c>
      <c r="K73" s="214">
        <f t="shared" si="1"/>
        <v>869048</v>
      </c>
    </row>
    <row r="74" spans="1:11" s="142" customFormat="1" ht="14.25" customHeight="1">
      <c r="A74" s="142">
        <v>4</v>
      </c>
      <c r="B74" s="9" t="s">
        <v>566</v>
      </c>
      <c r="C74" s="240" t="s">
        <v>404</v>
      </c>
      <c r="D74" s="243">
        <v>1</v>
      </c>
      <c r="E74" s="243" t="s">
        <v>36</v>
      </c>
      <c r="F74" s="243"/>
      <c r="G74" s="243"/>
      <c r="H74" s="211">
        <v>749150</v>
      </c>
      <c r="I74" s="211">
        <v>30000</v>
      </c>
      <c r="J74" s="211">
        <f t="shared" si="4"/>
        <v>89898</v>
      </c>
      <c r="K74" s="214">
        <f t="shared" si="1"/>
        <v>869048</v>
      </c>
    </row>
    <row r="75" spans="1:11" s="142" customFormat="1" ht="30" customHeight="1">
      <c r="A75" s="142">
        <v>3</v>
      </c>
      <c r="B75" s="233" t="s">
        <v>567</v>
      </c>
      <c r="C75" s="232" t="s">
        <v>568</v>
      </c>
      <c r="D75" s="243">
        <v>1</v>
      </c>
      <c r="E75" s="231"/>
      <c r="F75" s="231"/>
      <c r="G75" s="231"/>
      <c r="H75" s="214"/>
      <c r="I75" s="214"/>
      <c r="J75" s="211">
        <f t="shared" si="4"/>
        <v>0</v>
      </c>
      <c r="K75" s="214">
        <f t="shared" si="1"/>
        <v>0</v>
      </c>
    </row>
    <row r="76" spans="1:11" s="142" customFormat="1" ht="17.25" customHeight="1">
      <c r="A76" s="142">
        <v>4</v>
      </c>
      <c r="B76" s="9" t="s">
        <v>569</v>
      </c>
      <c r="C76" s="240" t="s">
        <v>408</v>
      </c>
      <c r="D76" s="243">
        <v>1</v>
      </c>
      <c r="E76" s="243" t="s">
        <v>36</v>
      </c>
      <c r="F76" s="243"/>
      <c r="G76" s="243"/>
      <c r="H76" s="211">
        <v>397750</v>
      </c>
      <c r="I76" s="211">
        <v>30000</v>
      </c>
      <c r="J76" s="211">
        <f t="shared" si="4"/>
        <v>47730</v>
      </c>
      <c r="K76" s="214">
        <f t="shared" ref="K76:K139" si="5">H76+J76+I76</f>
        <v>475480</v>
      </c>
    </row>
    <row r="77" spans="1:11" s="142" customFormat="1" ht="17.25" customHeight="1">
      <c r="A77" s="142">
        <v>4</v>
      </c>
      <c r="B77" s="9" t="s">
        <v>570</v>
      </c>
      <c r="C77" s="240" t="s">
        <v>410</v>
      </c>
      <c r="D77" s="243">
        <v>1</v>
      </c>
      <c r="E77" s="243" t="s">
        <v>36</v>
      </c>
      <c r="F77" s="243"/>
      <c r="G77" s="243"/>
      <c r="H77" s="211">
        <v>397750</v>
      </c>
      <c r="I77" s="211">
        <v>30000</v>
      </c>
      <c r="J77" s="211">
        <f t="shared" si="4"/>
        <v>47730</v>
      </c>
      <c r="K77" s="214">
        <f t="shared" si="5"/>
        <v>475480</v>
      </c>
    </row>
    <row r="78" spans="1:11" s="142" customFormat="1" ht="21.75" customHeight="1">
      <c r="A78" s="142">
        <v>4</v>
      </c>
      <c r="B78" s="9" t="s">
        <v>571</v>
      </c>
      <c r="C78" s="240" t="s">
        <v>572</v>
      </c>
      <c r="D78" s="243">
        <v>1</v>
      </c>
      <c r="E78" s="243" t="s">
        <v>36</v>
      </c>
      <c r="F78" s="243"/>
      <c r="G78" s="243"/>
      <c r="H78" s="211">
        <v>397750</v>
      </c>
      <c r="I78" s="211">
        <v>30000</v>
      </c>
      <c r="J78" s="211">
        <f t="shared" si="4"/>
        <v>47730</v>
      </c>
      <c r="K78" s="214">
        <f t="shared" si="5"/>
        <v>475480</v>
      </c>
    </row>
    <row r="79" spans="1:11" s="142" customFormat="1" ht="15" customHeight="1">
      <c r="A79" s="142">
        <v>4</v>
      </c>
      <c r="B79" s="9" t="s">
        <v>573</v>
      </c>
      <c r="C79" s="240" t="s">
        <v>414</v>
      </c>
      <c r="D79" s="243">
        <v>1</v>
      </c>
      <c r="E79" s="243" t="s">
        <v>36</v>
      </c>
      <c r="F79" s="243"/>
      <c r="G79" s="243"/>
      <c r="H79" s="211">
        <v>397750</v>
      </c>
      <c r="I79" s="211">
        <v>30000</v>
      </c>
      <c r="J79" s="211">
        <f t="shared" si="4"/>
        <v>47730</v>
      </c>
      <c r="K79" s="214">
        <f t="shared" si="5"/>
        <v>475480</v>
      </c>
    </row>
    <row r="80" spans="1:11" s="142" customFormat="1" ht="15" customHeight="1">
      <c r="A80" s="142">
        <v>4</v>
      </c>
      <c r="B80" s="9" t="s">
        <v>574</v>
      </c>
      <c r="C80" s="240" t="s">
        <v>416</v>
      </c>
      <c r="D80" s="243">
        <v>1</v>
      </c>
      <c r="E80" s="243" t="s">
        <v>36</v>
      </c>
      <c r="F80" s="243"/>
      <c r="G80" s="243"/>
      <c r="H80" s="211">
        <v>397750</v>
      </c>
      <c r="I80" s="211">
        <v>30000</v>
      </c>
      <c r="J80" s="211">
        <f t="shared" si="4"/>
        <v>47730</v>
      </c>
      <c r="K80" s="214">
        <f t="shared" si="5"/>
        <v>475480</v>
      </c>
    </row>
    <row r="81" spans="1:11" s="142" customFormat="1" ht="49.5" customHeight="1">
      <c r="A81" s="142">
        <v>3</v>
      </c>
      <c r="B81" s="233" t="s">
        <v>575</v>
      </c>
      <c r="C81" s="232" t="s">
        <v>576</v>
      </c>
      <c r="D81" s="243">
        <v>1</v>
      </c>
      <c r="E81" s="231"/>
      <c r="F81" s="231"/>
      <c r="G81" s="231"/>
      <c r="H81" s="214"/>
      <c r="I81" s="214"/>
      <c r="J81" s="211">
        <f t="shared" si="4"/>
        <v>0</v>
      </c>
      <c r="K81" s="214">
        <f t="shared" si="5"/>
        <v>0</v>
      </c>
    </row>
    <row r="82" spans="1:11" s="142" customFormat="1" ht="18.75" customHeight="1">
      <c r="A82" s="142">
        <v>4</v>
      </c>
      <c r="B82" s="9" t="s">
        <v>577</v>
      </c>
      <c r="C82" s="240" t="s">
        <v>746</v>
      </c>
      <c r="D82" s="243">
        <v>1</v>
      </c>
      <c r="E82" s="243" t="s">
        <v>36</v>
      </c>
      <c r="F82" s="243"/>
      <c r="G82" s="243"/>
      <c r="H82" s="211">
        <v>1244950</v>
      </c>
      <c r="I82" s="211">
        <v>30000</v>
      </c>
      <c r="J82" s="211">
        <f t="shared" si="4"/>
        <v>149394</v>
      </c>
      <c r="K82" s="214">
        <f t="shared" si="5"/>
        <v>1424344</v>
      </c>
    </row>
    <row r="83" spans="1:11" s="142" customFormat="1" ht="15.75" customHeight="1">
      <c r="A83" s="142">
        <v>4</v>
      </c>
      <c r="B83" s="9" t="s">
        <v>578</v>
      </c>
      <c r="C83" s="240" t="s">
        <v>747</v>
      </c>
      <c r="D83" s="243">
        <v>1</v>
      </c>
      <c r="E83" s="243" t="s">
        <v>36</v>
      </c>
      <c r="F83" s="243"/>
      <c r="G83" s="243"/>
      <c r="H83" s="211">
        <v>1244950</v>
      </c>
      <c r="I83" s="211">
        <v>30000</v>
      </c>
      <c r="J83" s="211">
        <f t="shared" si="4"/>
        <v>149394</v>
      </c>
      <c r="K83" s="214">
        <f t="shared" si="5"/>
        <v>1424344</v>
      </c>
    </row>
    <row r="84" spans="1:11" s="142" customFormat="1" ht="17.25" customHeight="1">
      <c r="A84" s="142">
        <v>4</v>
      </c>
      <c r="B84" s="9" t="s">
        <v>579</v>
      </c>
      <c r="C84" s="240" t="s">
        <v>424</v>
      </c>
      <c r="D84" s="243">
        <v>1</v>
      </c>
      <c r="E84" s="243" t="s">
        <v>36</v>
      </c>
      <c r="F84" s="243"/>
      <c r="G84" s="243"/>
      <c r="H84" s="211">
        <v>1244950</v>
      </c>
      <c r="I84" s="211">
        <v>30000</v>
      </c>
      <c r="J84" s="211">
        <f t="shared" si="4"/>
        <v>149394</v>
      </c>
      <c r="K84" s="214">
        <f t="shared" si="5"/>
        <v>1424344</v>
      </c>
    </row>
    <row r="85" spans="1:11" s="142" customFormat="1" ht="16.5" customHeight="1">
      <c r="A85" s="142">
        <v>4</v>
      </c>
      <c r="B85" s="9" t="s">
        <v>580</v>
      </c>
      <c r="C85" s="240" t="s">
        <v>426</v>
      </c>
      <c r="D85" s="243">
        <v>1</v>
      </c>
      <c r="E85" s="243" t="s">
        <v>36</v>
      </c>
      <c r="F85" s="243"/>
      <c r="G85" s="243"/>
      <c r="H85" s="211"/>
      <c r="I85" s="211"/>
      <c r="J85" s="211">
        <f t="shared" si="4"/>
        <v>0</v>
      </c>
      <c r="K85" s="214">
        <f t="shared" si="5"/>
        <v>0</v>
      </c>
    </row>
    <row r="86" spans="1:11" s="142" customFormat="1" ht="48" customHeight="1">
      <c r="A86" s="142">
        <v>3</v>
      </c>
      <c r="B86" s="233" t="s">
        <v>581</v>
      </c>
      <c r="C86" s="232" t="s">
        <v>582</v>
      </c>
      <c r="D86" s="243">
        <v>1</v>
      </c>
      <c r="E86" s="231"/>
      <c r="F86" s="231"/>
      <c r="G86" s="231"/>
      <c r="H86" s="214"/>
      <c r="I86" s="214"/>
      <c r="J86" s="211">
        <f t="shared" si="4"/>
        <v>0</v>
      </c>
      <c r="K86" s="214">
        <f t="shared" si="5"/>
        <v>0</v>
      </c>
    </row>
    <row r="87" spans="1:11" s="142" customFormat="1" ht="15.75" customHeight="1">
      <c r="A87" s="142">
        <v>4</v>
      </c>
      <c r="B87" s="9" t="s">
        <v>583</v>
      </c>
      <c r="C87" s="240" t="s">
        <v>430</v>
      </c>
      <c r="D87" s="243">
        <v>1</v>
      </c>
      <c r="E87" s="243" t="s">
        <v>36</v>
      </c>
      <c r="F87" s="243"/>
      <c r="G87" s="243"/>
      <c r="H87" s="211">
        <v>149650</v>
      </c>
      <c r="I87" s="211">
        <v>30000</v>
      </c>
      <c r="J87" s="211">
        <f t="shared" si="4"/>
        <v>17958</v>
      </c>
      <c r="K87" s="214">
        <f t="shared" si="5"/>
        <v>197608</v>
      </c>
    </row>
    <row r="88" spans="1:11" s="142" customFormat="1" ht="14.25" customHeight="1">
      <c r="A88" s="142">
        <v>4</v>
      </c>
      <c r="B88" s="9" t="s">
        <v>584</v>
      </c>
      <c r="C88" s="240" t="s">
        <v>432</v>
      </c>
      <c r="D88" s="243">
        <v>1</v>
      </c>
      <c r="E88" s="243" t="s">
        <v>36</v>
      </c>
      <c r="F88" s="243"/>
      <c r="G88" s="243"/>
      <c r="H88" s="211">
        <v>149650</v>
      </c>
      <c r="I88" s="211">
        <v>30000</v>
      </c>
      <c r="J88" s="211">
        <f t="shared" si="4"/>
        <v>17958</v>
      </c>
      <c r="K88" s="214">
        <f t="shared" si="5"/>
        <v>197608</v>
      </c>
    </row>
    <row r="89" spans="1:11" s="142" customFormat="1" ht="18" customHeight="1">
      <c r="A89" s="142">
        <v>4</v>
      </c>
      <c r="B89" s="9" t="s">
        <v>585</v>
      </c>
      <c r="C89" s="240" t="s">
        <v>748</v>
      </c>
      <c r="D89" s="243">
        <v>1</v>
      </c>
      <c r="E89" s="243" t="s">
        <v>36</v>
      </c>
      <c r="F89" s="243"/>
      <c r="G89" s="243"/>
      <c r="H89" s="211">
        <v>149650</v>
      </c>
      <c r="I89" s="211">
        <v>30000</v>
      </c>
      <c r="J89" s="211">
        <f t="shared" si="4"/>
        <v>17958</v>
      </c>
      <c r="K89" s="214">
        <f t="shared" si="5"/>
        <v>197608</v>
      </c>
    </row>
    <row r="90" spans="1:11" s="142" customFormat="1" ht="15.75" customHeight="1">
      <c r="A90" s="142">
        <v>4</v>
      </c>
      <c r="B90" s="9" t="s">
        <v>586</v>
      </c>
      <c r="C90" s="240" t="s">
        <v>436</v>
      </c>
      <c r="D90" s="243">
        <v>1</v>
      </c>
      <c r="E90" s="243" t="s">
        <v>36</v>
      </c>
      <c r="F90" s="243"/>
      <c r="G90" s="243"/>
      <c r="H90" s="211">
        <v>149650</v>
      </c>
      <c r="I90" s="211">
        <v>30000</v>
      </c>
      <c r="J90" s="211">
        <f t="shared" si="4"/>
        <v>17958</v>
      </c>
      <c r="K90" s="214">
        <f t="shared" si="5"/>
        <v>197608</v>
      </c>
    </row>
    <row r="91" spans="1:11" s="142" customFormat="1" ht="16.5" customHeight="1">
      <c r="A91" s="142">
        <v>4</v>
      </c>
      <c r="B91" s="9" t="s">
        <v>587</v>
      </c>
      <c r="C91" s="240" t="s">
        <v>438</v>
      </c>
      <c r="D91" s="243">
        <v>1</v>
      </c>
      <c r="E91" s="243" t="s">
        <v>36</v>
      </c>
      <c r="F91" s="243"/>
      <c r="G91" s="243"/>
      <c r="H91" s="211">
        <v>149650</v>
      </c>
      <c r="I91" s="211">
        <v>30000</v>
      </c>
      <c r="J91" s="211">
        <f t="shared" si="4"/>
        <v>17958</v>
      </c>
      <c r="K91" s="214">
        <f t="shared" si="5"/>
        <v>197608</v>
      </c>
    </row>
    <row r="92" spans="1:11" s="142" customFormat="1" ht="17.25" customHeight="1">
      <c r="A92" s="142">
        <v>4</v>
      </c>
      <c r="B92" s="9" t="s">
        <v>588</v>
      </c>
      <c r="C92" s="240" t="s">
        <v>440</v>
      </c>
      <c r="D92" s="243">
        <v>1</v>
      </c>
      <c r="E92" s="243" t="s">
        <v>36</v>
      </c>
      <c r="F92" s="243"/>
      <c r="G92" s="243"/>
      <c r="H92" s="211">
        <v>149650</v>
      </c>
      <c r="I92" s="211">
        <v>30000</v>
      </c>
      <c r="J92" s="211">
        <f t="shared" si="4"/>
        <v>17958</v>
      </c>
      <c r="K92" s="214">
        <f t="shared" si="5"/>
        <v>197608</v>
      </c>
    </row>
    <row r="93" spans="1:11" s="142" customFormat="1" ht="38.25" customHeight="1">
      <c r="A93" s="142">
        <v>3</v>
      </c>
      <c r="B93" s="233" t="s">
        <v>589</v>
      </c>
      <c r="C93" s="232" t="s">
        <v>590</v>
      </c>
      <c r="D93" s="243">
        <v>1</v>
      </c>
      <c r="E93" s="231"/>
      <c r="F93" s="231"/>
      <c r="G93" s="231"/>
      <c r="H93" s="214"/>
      <c r="I93" s="214"/>
      <c r="J93" s="211">
        <f t="shared" si="4"/>
        <v>0</v>
      </c>
      <c r="K93" s="214">
        <f t="shared" si="5"/>
        <v>0</v>
      </c>
    </row>
    <row r="94" spans="1:11" s="142" customFormat="1" ht="23.25" customHeight="1">
      <c r="B94" s="233" t="s">
        <v>591</v>
      </c>
      <c r="C94" s="232" t="s">
        <v>444</v>
      </c>
      <c r="D94" s="243">
        <v>1</v>
      </c>
      <c r="E94" s="231"/>
      <c r="F94" s="231"/>
      <c r="G94" s="231"/>
      <c r="H94" s="214"/>
      <c r="I94" s="214"/>
      <c r="J94" s="211">
        <f t="shared" si="4"/>
        <v>0</v>
      </c>
      <c r="K94" s="214">
        <f t="shared" si="5"/>
        <v>0</v>
      </c>
    </row>
    <row r="95" spans="1:11" s="142" customFormat="1" ht="24" customHeight="1">
      <c r="B95" s="9" t="s">
        <v>592</v>
      </c>
      <c r="C95" s="51"/>
      <c r="D95" s="243">
        <v>1</v>
      </c>
      <c r="E95" s="243" t="s">
        <v>36</v>
      </c>
      <c r="F95" s="243"/>
      <c r="G95" s="243"/>
      <c r="H95" s="211"/>
      <c r="I95" s="211"/>
      <c r="J95" s="211">
        <f t="shared" si="4"/>
        <v>0</v>
      </c>
      <c r="K95" s="214">
        <f t="shared" si="5"/>
        <v>0</v>
      </c>
    </row>
    <row r="96" spans="1:11" s="142" customFormat="1" ht="15" customHeight="1">
      <c r="B96" s="9" t="s">
        <v>593</v>
      </c>
      <c r="C96" s="51"/>
      <c r="D96" s="243">
        <v>1</v>
      </c>
      <c r="E96" s="243" t="s">
        <v>36</v>
      </c>
      <c r="F96" s="243"/>
      <c r="G96" s="243"/>
      <c r="H96" s="211"/>
      <c r="I96" s="211"/>
      <c r="J96" s="211">
        <f t="shared" si="4"/>
        <v>0</v>
      </c>
      <c r="K96" s="214">
        <f t="shared" si="5"/>
        <v>0</v>
      </c>
    </row>
    <row r="97" spans="1:11" s="142" customFormat="1" ht="15.75" customHeight="1">
      <c r="B97" s="61" t="s">
        <v>594</v>
      </c>
      <c r="C97" s="35"/>
      <c r="D97" s="243">
        <v>1</v>
      </c>
      <c r="E97" s="243" t="s">
        <v>36</v>
      </c>
      <c r="F97" s="243"/>
      <c r="G97" s="243"/>
      <c r="H97" s="211"/>
      <c r="I97" s="211"/>
      <c r="J97" s="211">
        <f t="shared" si="4"/>
        <v>0</v>
      </c>
      <c r="K97" s="214">
        <f t="shared" si="5"/>
        <v>0</v>
      </c>
    </row>
    <row r="98" spans="1:11" s="9" customFormat="1" ht="18" customHeight="1">
      <c r="C98" s="231" t="s">
        <v>595</v>
      </c>
      <c r="D98" s="243">
        <v>1</v>
      </c>
      <c r="E98" s="231"/>
      <c r="F98" s="231"/>
      <c r="G98" s="231"/>
      <c r="H98" s="100">
        <f>SUM(H48:H97)</f>
        <v>28716800</v>
      </c>
      <c r="I98" s="100">
        <f>SUM(I48:I97)</f>
        <v>1080000</v>
      </c>
      <c r="J98" s="100">
        <f>SUM(J48:J97)</f>
        <v>3446016</v>
      </c>
      <c r="K98" s="214">
        <f t="shared" si="5"/>
        <v>33242816</v>
      </c>
    </row>
    <row r="99" spans="1:11" s="77" customFormat="1" ht="13.5" customHeight="1">
      <c r="C99" s="24"/>
      <c r="D99" s="243">
        <v>1</v>
      </c>
      <c r="E99" s="24"/>
      <c r="F99" s="24"/>
      <c r="G99" s="24"/>
      <c r="H99" s="214"/>
      <c r="I99" s="214"/>
      <c r="J99" s="214"/>
      <c r="K99" s="214">
        <f t="shared" si="5"/>
        <v>0</v>
      </c>
    </row>
    <row r="100" spans="1:11" s="142" customFormat="1" ht="26.25" customHeight="1">
      <c r="A100" s="142">
        <v>2</v>
      </c>
      <c r="B100" s="233">
        <v>3.3</v>
      </c>
      <c r="C100" s="232" t="s">
        <v>449</v>
      </c>
      <c r="D100" s="243">
        <v>1</v>
      </c>
      <c r="E100" s="231"/>
      <c r="F100" s="231"/>
      <c r="G100" s="231"/>
      <c r="H100" s="214"/>
      <c r="I100" s="214"/>
      <c r="J100" s="214"/>
      <c r="K100" s="214">
        <f t="shared" si="5"/>
        <v>0</v>
      </c>
    </row>
    <row r="101" spans="1:11" s="142" customFormat="1" ht="28.5" customHeight="1">
      <c r="A101" s="142">
        <v>3</v>
      </c>
      <c r="B101" s="233" t="s">
        <v>596</v>
      </c>
      <c r="C101" s="232" t="s">
        <v>597</v>
      </c>
      <c r="D101" s="243">
        <v>1</v>
      </c>
      <c r="E101" s="231"/>
      <c r="F101" s="231"/>
      <c r="G101" s="231"/>
      <c r="H101" s="214"/>
      <c r="I101" s="214"/>
      <c r="J101" s="214"/>
      <c r="K101" s="214">
        <f t="shared" si="5"/>
        <v>0</v>
      </c>
    </row>
    <row r="102" spans="1:11" s="142" customFormat="1" ht="60.75" customHeight="1">
      <c r="A102" s="142">
        <v>4</v>
      </c>
      <c r="B102" s="9" t="s">
        <v>598</v>
      </c>
      <c r="C102" s="240" t="s">
        <v>599</v>
      </c>
      <c r="D102" s="243">
        <v>1</v>
      </c>
      <c r="E102" s="243" t="s">
        <v>36</v>
      </c>
      <c r="F102" s="243"/>
      <c r="G102" s="243"/>
      <c r="H102" s="211">
        <v>1290250</v>
      </c>
      <c r="I102" s="211">
        <v>10000</v>
      </c>
      <c r="J102" s="211">
        <f>H102*12%</f>
        <v>154830</v>
      </c>
      <c r="K102" s="214">
        <f t="shared" si="5"/>
        <v>1455080</v>
      </c>
    </row>
    <row r="103" spans="1:11" s="142" customFormat="1" ht="84.75" customHeight="1">
      <c r="A103" s="142">
        <v>4</v>
      </c>
      <c r="B103" s="9" t="s">
        <v>600</v>
      </c>
      <c r="C103" s="50" t="s">
        <v>601</v>
      </c>
      <c r="D103" s="243">
        <v>1</v>
      </c>
      <c r="E103" s="243" t="s">
        <v>36</v>
      </c>
      <c r="F103" s="243"/>
      <c r="G103" s="243"/>
      <c r="H103" s="211"/>
      <c r="I103" s="211"/>
      <c r="J103" s="211">
        <f t="shared" ref="J103:J152" si="6">H103*12%</f>
        <v>0</v>
      </c>
      <c r="K103" s="214">
        <f t="shared" si="5"/>
        <v>0</v>
      </c>
    </row>
    <row r="104" spans="1:11" s="142" customFormat="1" ht="66.75" customHeight="1">
      <c r="A104" s="142">
        <v>4</v>
      </c>
      <c r="B104" s="9" t="s">
        <v>602</v>
      </c>
      <c r="C104" s="50" t="s">
        <v>603</v>
      </c>
      <c r="D104" s="243">
        <v>1</v>
      </c>
      <c r="E104" s="243" t="s">
        <v>36</v>
      </c>
      <c r="F104" s="243"/>
      <c r="G104" s="243"/>
      <c r="H104" s="211">
        <v>6895200</v>
      </c>
      <c r="I104" s="211">
        <v>10000</v>
      </c>
      <c r="J104" s="211">
        <f t="shared" si="6"/>
        <v>827424</v>
      </c>
      <c r="K104" s="214">
        <f t="shared" si="5"/>
        <v>7732624</v>
      </c>
    </row>
    <row r="105" spans="1:11" s="142" customFormat="1" ht="69.75" customHeight="1">
      <c r="A105" s="142">
        <v>4</v>
      </c>
      <c r="B105" s="9" t="s">
        <v>604</v>
      </c>
      <c r="C105" s="240" t="s">
        <v>605</v>
      </c>
      <c r="D105" s="243">
        <v>1</v>
      </c>
      <c r="E105" s="243" t="s">
        <v>36</v>
      </c>
      <c r="F105" s="243"/>
      <c r="G105" s="243"/>
      <c r="H105" s="211">
        <v>670850</v>
      </c>
      <c r="I105" s="211">
        <v>10000</v>
      </c>
      <c r="J105" s="211">
        <f t="shared" si="6"/>
        <v>80502</v>
      </c>
      <c r="K105" s="214">
        <f t="shared" si="5"/>
        <v>761352</v>
      </c>
    </row>
    <row r="106" spans="1:11" s="142" customFormat="1" ht="48" customHeight="1">
      <c r="A106" s="142">
        <v>4</v>
      </c>
      <c r="B106" s="9" t="s">
        <v>606</v>
      </c>
      <c r="C106" s="240" t="s">
        <v>607</v>
      </c>
      <c r="D106" s="243">
        <v>1</v>
      </c>
      <c r="E106" s="243" t="s">
        <v>36</v>
      </c>
      <c r="F106" s="243"/>
      <c r="G106" s="243"/>
      <c r="H106" s="211">
        <v>202400</v>
      </c>
      <c r="I106" s="211">
        <v>10000</v>
      </c>
      <c r="J106" s="211">
        <f t="shared" si="6"/>
        <v>24288</v>
      </c>
      <c r="K106" s="214">
        <f t="shared" si="5"/>
        <v>236688</v>
      </c>
    </row>
    <row r="107" spans="1:11" s="142" customFormat="1" ht="69" customHeight="1">
      <c r="A107" s="142">
        <v>4</v>
      </c>
      <c r="B107" s="9" t="s">
        <v>608</v>
      </c>
      <c r="C107" s="240" t="s">
        <v>609</v>
      </c>
      <c r="D107" s="243">
        <v>1</v>
      </c>
      <c r="E107" s="243" t="s">
        <v>36</v>
      </c>
      <c r="F107" s="243"/>
      <c r="G107" s="243"/>
      <c r="H107" s="211">
        <v>188300</v>
      </c>
      <c r="I107" s="211">
        <v>10000</v>
      </c>
      <c r="J107" s="211">
        <f t="shared" si="6"/>
        <v>22596</v>
      </c>
      <c r="K107" s="214">
        <f t="shared" si="5"/>
        <v>220896</v>
      </c>
    </row>
    <row r="108" spans="1:11" s="142" customFormat="1" ht="54.75" customHeight="1">
      <c r="A108" s="142">
        <v>4</v>
      </c>
      <c r="B108" s="9" t="s">
        <v>610</v>
      </c>
      <c r="C108" s="240" t="s">
        <v>611</v>
      </c>
      <c r="D108" s="243">
        <v>1</v>
      </c>
      <c r="E108" s="243" t="s">
        <v>36</v>
      </c>
      <c r="F108" s="243"/>
      <c r="G108" s="243"/>
      <c r="H108" s="211">
        <v>28550</v>
      </c>
      <c r="I108" s="211">
        <v>10000</v>
      </c>
      <c r="J108" s="211">
        <f t="shared" si="6"/>
        <v>3426</v>
      </c>
      <c r="K108" s="214">
        <f t="shared" si="5"/>
        <v>41976</v>
      </c>
    </row>
    <row r="109" spans="1:11" s="142" customFormat="1" ht="60.75" customHeight="1">
      <c r="A109" s="142">
        <v>4</v>
      </c>
      <c r="B109" s="9" t="s">
        <v>612</v>
      </c>
      <c r="C109" s="240" t="s">
        <v>613</v>
      </c>
      <c r="D109" s="243">
        <v>1</v>
      </c>
      <c r="E109" s="243" t="s">
        <v>36</v>
      </c>
      <c r="F109" s="243"/>
      <c r="G109" s="243"/>
      <c r="H109" s="211">
        <v>190350</v>
      </c>
      <c r="I109" s="211">
        <v>10000</v>
      </c>
      <c r="J109" s="211">
        <f t="shared" si="6"/>
        <v>22842</v>
      </c>
      <c r="K109" s="214">
        <f t="shared" si="5"/>
        <v>223192</v>
      </c>
    </row>
    <row r="110" spans="1:11" s="142" customFormat="1" ht="60.75" customHeight="1">
      <c r="A110" s="142">
        <v>4</v>
      </c>
      <c r="B110" s="9" t="s">
        <v>614</v>
      </c>
      <c r="C110" s="240" t="s">
        <v>615</v>
      </c>
      <c r="D110" s="243">
        <v>1</v>
      </c>
      <c r="E110" s="243" t="s">
        <v>36</v>
      </c>
      <c r="F110" s="243"/>
      <c r="G110" s="243"/>
      <c r="H110" s="211">
        <v>5700</v>
      </c>
      <c r="I110" s="211">
        <v>10000</v>
      </c>
      <c r="J110" s="211">
        <f t="shared" si="6"/>
        <v>684</v>
      </c>
      <c r="K110" s="214">
        <f t="shared" si="5"/>
        <v>16384</v>
      </c>
    </row>
    <row r="111" spans="1:11" s="142" customFormat="1" ht="51" customHeight="1">
      <c r="A111" s="142">
        <v>4</v>
      </c>
      <c r="B111" s="9" t="s">
        <v>616</v>
      </c>
      <c r="C111" s="240" t="s">
        <v>617</v>
      </c>
      <c r="D111" s="243">
        <v>1</v>
      </c>
      <c r="E111" s="243" t="s">
        <v>36</v>
      </c>
      <c r="F111" s="243"/>
      <c r="G111" s="243"/>
      <c r="H111" s="211">
        <v>72350</v>
      </c>
      <c r="I111" s="211">
        <v>10000</v>
      </c>
      <c r="J111" s="211">
        <f t="shared" si="6"/>
        <v>8682</v>
      </c>
      <c r="K111" s="214">
        <f t="shared" si="5"/>
        <v>91032</v>
      </c>
    </row>
    <row r="112" spans="1:11" s="142" customFormat="1" ht="21.75" customHeight="1">
      <c r="A112" s="142">
        <v>4</v>
      </c>
      <c r="B112" s="9" t="s">
        <v>618</v>
      </c>
      <c r="C112" s="62" t="s">
        <v>619</v>
      </c>
      <c r="D112" s="243">
        <v>1</v>
      </c>
      <c r="E112" s="243" t="s">
        <v>36</v>
      </c>
      <c r="F112" s="243"/>
      <c r="G112" s="243"/>
      <c r="H112" s="211">
        <v>305350</v>
      </c>
      <c r="I112" s="211">
        <v>10000</v>
      </c>
      <c r="J112" s="211">
        <f t="shared" si="6"/>
        <v>36642</v>
      </c>
      <c r="K112" s="214">
        <f t="shared" si="5"/>
        <v>351992</v>
      </c>
    </row>
    <row r="113" spans="1:11" s="142" customFormat="1" ht="18.75" customHeight="1">
      <c r="A113" s="142">
        <v>4</v>
      </c>
      <c r="B113" s="9" t="s">
        <v>620</v>
      </c>
      <c r="C113" s="62" t="s">
        <v>621</v>
      </c>
      <c r="D113" s="243">
        <v>1</v>
      </c>
      <c r="E113" s="243" t="s">
        <v>36</v>
      </c>
      <c r="F113" s="243"/>
      <c r="G113" s="243"/>
      <c r="H113" s="211">
        <v>305350</v>
      </c>
      <c r="I113" s="211">
        <v>10000</v>
      </c>
      <c r="J113" s="211">
        <f t="shared" si="6"/>
        <v>36642</v>
      </c>
      <c r="K113" s="214">
        <f t="shared" si="5"/>
        <v>351992</v>
      </c>
    </row>
    <row r="114" spans="1:11" s="142" customFormat="1" ht="16.5" customHeight="1">
      <c r="A114" s="142">
        <v>4</v>
      </c>
      <c r="B114" s="9" t="s">
        <v>622</v>
      </c>
      <c r="C114" s="62" t="s">
        <v>623</v>
      </c>
      <c r="D114" s="243">
        <v>1</v>
      </c>
      <c r="E114" s="243" t="s">
        <v>36</v>
      </c>
      <c r="F114" s="243"/>
      <c r="G114" s="243"/>
      <c r="H114" s="211">
        <v>305350</v>
      </c>
      <c r="I114" s="211">
        <v>10000</v>
      </c>
      <c r="J114" s="211">
        <f t="shared" si="6"/>
        <v>36642</v>
      </c>
      <c r="K114" s="214">
        <f t="shared" si="5"/>
        <v>351992</v>
      </c>
    </row>
    <row r="115" spans="1:11" s="142" customFormat="1" ht="44.25" customHeight="1">
      <c r="A115" s="142">
        <v>4</v>
      </c>
      <c r="B115" s="9" t="s">
        <v>624</v>
      </c>
      <c r="C115" s="240" t="s">
        <v>625</v>
      </c>
      <c r="D115" s="243">
        <v>1</v>
      </c>
      <c r="E115" s="243" t="s">
        <v>36</v>
      </c>
      <c r="F115" s="243"/>
      <c r="G115" s="243"/>
      <c r="H115" s="211"/>
      <c r="I115" s="211"/>
      <c r="J115" s="211">
        <f t="shared" si="6"/>
        <v>0</v>
      </c>
      <c r="K115" s="214">
        <f t="shared" si="5"/>
        <v>0</v>
      </c>
    </row>
    <row r="116" spans="1:11" s="142" customFormat="1" ht="36.75" customHeight="1">
      <c r="A116" s="142">
        <v>4</v>
      </c>
      <c r="B116" s="9" t="s">
        <v>626</v>
      </c>
      <c r="C116" s="62" t="s">
        <v>627</v>
      </c>
      <c r="D116" s="243">
        <v>1</v>
      </c>
      <c r="E116" s="243" t="s">
        <v>36</v>
      </c>
      <c r="F116" s="243"/>
      <c r="G116" s="243"/>
      <c r="H116" s="211"/>
      <c r="I116" s="211"/>
      <c r="J116" s="211">
        <f t="shared" si="6"/>
        <v>0</v>
      </c>
      <c r="K116" s="214">
        <f t="shared" si="5"/>
        <v>0</v>
      </c>
    </row>
    <row r="117" spans="1:11" s="142" customFormat="1" ht="28.5" customHeight="1">
      <c r="A117" s="142">
        <v>4</v>
      </c>
      <c r="B117" s="9" t="s">
        <v>628</v>
      </c>
      <c r="C117" s="62" t="s">
        <v>629</v>
      </c>
      <c r="D117" s="243">
        <v>1</v>
      </c>
      <c r="E117" s="243" t="s">
        <v>36</v>
      </c>
      <c r="F117" s="243"/>
      <c r="G117" s="243"/>
      <c r="H117" s="315"/>
      <c r="I117" s="315"/>
      <c r="J117" s="211">
        <f t="shared" si="6"/>
        <v>0</v>
      </c>
      <c r="K117" s="214">
        <f t="shared" si="5"/>
        <v>0</v>
      </c>
    </row>
    <row r="118" spans="1:11" s="142" customFormat="1" ht="17.25" customHeight="1">
      <c r="A118" s="142">
        <v>4</v>
      </c>
      <c r="B118" s="9" t="s">
        <v>630</v>
      </c>
      <c r="C118" s="62" t="s">
        <v>631</v>
      </c>
      <c r="D118" s="243">
        <v>1</v>
      </c>
      <c r="E118" s="243" t="s">
        <v>36</v>
      </c>
      <c r="F118" s="243"/>
      <c r="G118" s="243"/>
      <c r="H118" s="211">
        <v>285500</v>
      </c>
      <c r="I118" s="211">
        <v>10000</v>
      </c>
      <c r="J118" s="211">
        <f t="shared" si="6"/>
        <v>34260</v>
      </c>
      <c r="K118" s="214">
        <f t="shared" si="5"/>
        <v>329760</v>
      </c>
    </row>
    <row r="119" spans="1:11" s="142" customFormat="1" ht="18.75" customHeight="1">
      <c r="A119" s="142">
        <v>4</v>
      </c>
      <c r="B119" s="9" t="s">
        <v>632</v>
      </c>
      <c r="C119" s="62" t="s">
        <v>633</v>
      </c>
      <c r="D119" s="243">
        <v>1</v>
      </c>
      <c r="E119" s="243" t="s">
        <v>36</v>
      </c>
      <c r="F119" s="243"/>
      <c r="G119" s="243"/>
      <c r="H119" s="211">
        <v>305350</v>
      </c>
      <c r="I119" s="211">
        <v>10000</v>
      </c>
      <c r="J119" s="211">
        <f t="shared" si="6"/>
        <v>36642</v>
      </c>
      <c r="K119" s="214">
        <f t="shared" si="5"/>
        <v>351992</v>
      </c>
    </row>
    <row r="120" spans="1:11" s="142" customFormat="1" ht="14.25" customHeight="1">
      <c r="A120" s="142">
        <v>4</v>
      </c>
      <c r="B120" s="9" t="s">
        <v>634</v>
      </c>
      <c r="C120" s="62" t="s">
        <v>635</v>
      </c>
      <c r="D120" s="243">
        <v>1</v>
      </c>
      <c r="E120" s="243" t="s">
        <v>36</v>
      </c>
      <c r="F120" s="243"/>
      <c r="G120" s="243"/>
      <c r="H120" s="214"/>
      <c r="I120" s="214"/>
      <c r="J120" s="211">
        <f t="shared" si="6"/>
        <v>0</v>
      </c>
      <c r="K120" s="214">
        <f t="shared" si="5"/>
        <v>0</v>
      </c>
    </row>
    <row r="121" spans="1:11" s="142" customFormat="1" ht="28.5" customHeight="1">
      <c r="A121" s="142">
        <v>4</v>
      </c>
      <c r="B121" s="9" t="s">
        <v>636</v>
      </c>
      <c r="C121" s="240" t="s">
        <v>637</v>
      </c>
      <c r="D121" s="243">
        <v>1</v>
      </c>
      <c r="E121" s="243" t="s">
        <v>36</v>
      </c>
      <c r="F121" s="243"/>
      <c r="G121" s="243"/>
      <c r="H121" s="211"/>
      <c r="I121" s="211"/>
      <c r="J121" s="211">
        <f t="shared" si="6"/>
        <v>0</v>
      </c>
      <c r="K121" s="214">
        <f t="shared" si="5"/>
        <v>0</v>
      </c>
    </row>
    <row r="122" spans="1:11" s="142" customFormat="1" ht="17.25" customHeight="1">
      <c r="A122" s="142">
        <v>3</v>
      </c>
      <c r="B122" s="41" t="s">
        <v>638</v>
      </c>
      <c r="C122" s="63" t="s">
        <v>639</v>
      </c>
      <c r="D122" s="243">
        <v>1</v>
      </c>
      <c r="E122" s="243"/>
      <c r="F122" s="243"/>
      <c r="G122" s="243"/>
      <c r="H122" s="316"/>
      <c r="I122" s="316"/>
      <c r="J122" s="211">
        <f t="shared" si="6"/>
        <v>0</v>
      </c>
      <c r="K122" s="214">
        <f t="shared" si="5"/>
        <v>0</v>
      </c>
    </row>
    <row r="123" spans="1:11" s="142" customFormat="1" ht="18" customHeight="1">
      <c r="A123" s="142">
        <v>4</v>
      </c>
      <c r="B123" s="61" t="s">
        <v>640</v>
      </c>
      <c r="C123" s="64" t="s">
        <v>641</v>
      </c>
      <c r="D123" s="243">
        <v>1</v>
      </c>
      <c r="E123" s="243" t="s">
        <v>36</v>
      </c>
      <c r="F123" s="243"/>
      <c r="G123" s="243"/>
      <c r="H123" s="317">
        <v>867250</v>
      </c>
      <c r="I123" s="317">
        <v>10000</v>
      </c>
      <c r="J123" s="211">
        <f t="shared" si="6"/>
        <v>104070</v>
      </c>
      <c r="K123" s="214">
        <f t="shared" si="5"/>
        <v>981320</v>
      </c>
    </row>
    <row r="124" spans="1:11" s="142" customFormat="1" ht="16.5" customHeight="1">
      <c r="A124" s="142">
        <v>4</v>
      </c>
      <c r="B124" s="9" t="s">
        <v>642</v>
      </c>
      <c r="C124" s="240" t="s">
        <v>643</v>
      </c>
      <c r="D124" s="243">
        <v>1</v>
      </c>
      <c r="E124" s="243" t="s">
        <v>36</v>
      </c>
      <c r="F124" s="243"/>
      <c r="G124" s="243"/>
      <c r="H124" s="211">
        <v>518500</v>
      </c>
      <c r="I124" s="317">
        <v>10000</v>
      </c>
      <c r="J124" s="211">
        <f t="shared" si="6"/>
        <v>62220</v>
      </c>
      <c r="K124" s="214">
        <f t="shared" si="5"/>
        <v>590720</v>
      </c>
    </row>
    <row r="125" spans="1:11" s="142" customFormat="1" ht="15.75" customHeight="1">
      <c r="A125" s="142">
        <v>4</v>
      </c>
      <c r="B125" s="61" t="s">
        <v>644</v>
      </c>
      <c r="C125" s="240" t="s">
        <v>645</v>
      </c>
      <c r="D125" s="243">
        <v>1</v>
      </c>
      <c r="E125" s="243" t="s">
        <v>36</v>
      </c>
      <c r="F125" s="243"/>
      <c r="G125" s="243"/>
      <c r="H125" s="211">
        <v>73450</v>
      </c>
      <c r="I125" s="317">
        <v>10000</v>
      </c>
      <c r="J125" s="211">
        <f t="shared" si="6"/>
        <v>8814</v>
      </c>
      <c r="K125" s="214">
        <f t="shared" si="5"/>
        <v>92264</v>
      </c>
    </row>
    <row r="126" spans="1:11" s="142" customFormat="1" ht="17.25" customHeight="1">
      <c r="A126" s="142">
        <v>4</v>
      </c>
      <c r="B126" s="9" t="s">
        <v>646</v>
      </c>
      <c r="C126" s="240" t="s">
        <v>647</v>
      </c>
      <c r="D126" s="243">
        <v>1</v>
      </c>
      <c r="E126" s="243" t="s">
        <v>36</v>
      </c>
      <c r="F126" s="243"/>
      <c r="G126" s="243"/>
      <c r="H126" s="211">
        <v>241650</v>
      </c>
      <c r="I126" s="317">
        <v>10000</v>
      </c>
      <c r="J126" s="211">
        <f t="shared" si="6"/>
        <v>28998</v>
      </c>
      <c r="K126" s="214">
        <f t="shared" si="5"/>
        <v>280648</v>
      </c>
    </row>
    <row r="127" spans="1:11" s="142" customFormat="1" ht="16.5" customHeight="1">
      <c r="A127" s="142">
        <v>4</v>
      </c>
      <c r="B127" s="61" t="s">
        <v>648</v>
      </c>
      <c r="C127" s="240" t="s">
        <v>649</v>
      </c>
      <c r="D127" s="243">
        <v>1</v>
      </c>
      <c r="E127" s="243" t="s">
        <v>36</v>
      </c>
      <c r="F127" s="243"/>
      <c r="G127" s="243"/>
      <c r="H127" s="211">
        <v>164750</v>
      </c>
      <c r="I127" s="317">
        <v>10000</v>
      </c>
      <c r="J127" s="211">
        <f t="shared" si="6"/>
        <v>19770</v>
      </c>
      <c r="K127" s="214">
        <f t="shared" si="5"/>
        <v>194520</v>
      </c>
    </row>
    <row r="128" spans="1:11" s="142" customFormat="1" ht="13.5" customHeight="1">
      <c r="A128" s="142">
        <v>4</v>
      </c>
      <c r="B128" s="9" t="s">
        <v>650</v>
      </c>
      <c r="C128" s="240" t="s">
        <v>651</v>
      </c>
      <c r="D128" s="243">
        <v>1</v>
      </c>
      <c r="E128" s="243" t="s">
        <v>36</v>
      </c>
      <c r="F128" s="243"/>
      <c r="G128" s="243"/>
      <c r="H128" s="211"/>
      <c r="I128" s="211"/>
      <c r="J128" s="211">
        <f t="shared" si="6"/>
        <v>0</v>
      </c>
      <c r="K128" s="214">
        <f t="shared" si="5"/>
        <v>0</v>
      </c>
    </row>
    <row r="129" spans="1:11" s="142" customFormat="1" ht="34.5" customHeight="1">
      <c r="A129" s="142">
        <v>3</v>
      </c>
      <c r="B129" s="41" t="s">
        <v>652</v>
      </c>
      <c r="C129" s="236" t="s">
        <v>653</v>
      </c>
      <c r="D129" s="243">
        <v>1</v>
      </c>
      <c r="E129" s="243"/>
      <c r="F129" s="243"/>
      <c r="G129" s="243"/>
      <c r="H129" s="318"/>
      <c r="I129" s="318"/>
      <c r="J129" s="211">
        <f t="shared" si="6"/>
        <v>0</v>
      </c>
      <c r="K129" s="214">
        <f t="shared" si="5"/>
        <v>0</v>
      </c>
    </row>
    <row r="130" spans="1:11" s="142" customFormat="1" ht="19.5" customHeight="1">
      <c r="A130" s="142">
        <v>4</v>
      </c>
      <c r="B130" s="61" t="s">
        <v>654</v>
      </c>
      <c r="C130" s="79" t="s">
        <v>655</v>
      </c>
      <c r="D130" s="243">
        <v>1</v>
      </c>
      <c r="E130" s="243" t="s">
        <v>36</v>
      </c>
      <c r="F130" s="243"/>
      <c r="G130" s="243"/>
      <c r="H130" s="317">
        <v>2689850</v>
      </c>
      <c r="I130" s="317">
        <v>10000</v>
      </c>
      <c r="J130" s="211">
        <f t="shared" si="6"/>
        <v>322782</v>
      </c>
      <c r="K130" s="214">
        <f t="shared" si="5"/>
        <v>3022632</v>
      </c>
    </row>
    <row r="131" spans="1:11" s="142" customFormat="1" ht="60.75" customHeight="1">
      <c r="A131" s="142">
        <v>4</v>
      </c>
      <c r="B131" s="61" t="s">
        <v>656</v>
      </c>
      <c r="C131" s="65" t="s">
        <v>657</v>
      </c>
      <c r="D131" s="243">
        <v>1</v>
      </c>
      <c r="E131" s="243" t="s">
        <v>36</v>
      </c>
      <c r="F131" s="243"/>
      <c r="G131" s="243"/>
      <c r="H131" s="317">
        <v>4406250</v>
      </c>
      <c r="I131" s="317">
        <v>10000</v>
      </c>
      <c r="J131" s="211">
        <f t="shared" si="6"/>
        <v>528750</v>
      </c>
      <c r="K131" s="214">
        <f t="shared" si="5"/>
        <v>4945000</v>
      </c>
    </row>
    <row r="132" spans="1:11" s="142" customFormat="1" ht="18.75" customHeight="1">
      <c r="A132" s="142">
        <v>3</v>
      </c>
      <c r="B132" s="233" t="s">
        <v>658</v>
      </c>
      <c r="C132" s="232" t="s">
        <v>659</v>
      </c>
      <c r="D132" s="243">
        <v>1</v>
      </c>
      <c r="E132" s="243"/>
      <c r="F132" s="243"/>
      <c r="G132" s="243"/>
      <c r="H132" s="318"/>
      <c r="I132" s="318"/>
      <c r="J132" s="211">
        <f t="shared" si="6"/>
        <v>0</v>
      </c>
      <c r="K132" s="214">
        <f t="shared" si="5"/>
        <v>0</v>
      </c>
    </row>
    <row r="133" spans="1:11" s="142" customFormat="1" ht="48" customHeight="1">
      <c r="A133" s="142">
        <v>4</v>
      </c>
      <c r="B133" s="9" t="s">
        <v>660</v>
      </c>
      <c r="C133" s="240" t="s">
        <v>661</v>
      </c>
      <c r="D133" s="243">
        <v>1</v>
      </c>
      <c r="E133" s="243" t="s">
        <v>36</v>
      </c>
      <c r="F133" s="243"/>
      <c r="G133" s="243"/>
      <c r="H133" s="317">
        <v>305350</v>
      </c>
      <c r="I133" s="317">
        <v>10000</v>
      </c>
      <c r="J133" s="211">
        <f t="shared" si="6"/>
        <v>36642</v>
      </c>
      <c r="K133" s="214">
        <f t="shared" si="5"/>
        <v>351992</v>
      </c>
    </row>
    <row r="134" spans="1:11" s="142" customFormat="1" ht="44.25" customHeight="1">
      <c r="A134" s="142">
        <v>4</v>
      </c>
      <c r="B134" s="9" t="s">
        <v>662</v>
      </c>
      <c r="C134" s="240" t="s">
        <v>663</v>
      </c>
      <c r="D134" s="243">
        <v>1</v>
      </c>
      <c r="E134" s="243" t="s">
        <v>36</v>
      </c>
      <c r="F134" s="243"/>
      <c r="G134" s="243"/>
      <c r="H134" s="319">
        <v>305350</v>
      </c>
      <c r="I134" s="319">
        <v>10000</v>
      </c>
      <c r="J134" s="211">
        <f t="shared" si="6"/>
        <v>36642</v>
      </c>
      <c r="K134" s="214">
        <f t="shared" si="5"/>
        <v>351992</v>
      </c>
    </row>
    <row r="135" spans="1:11" s="142" customFormat="1" ht="108.75" customHeight="1">
      <c r="A135" s="142">
        <v>3</v>
      </c>
      <c r="B135" s="233" t="s">
        <v>664</v>
      </c>
      <c r="C135" s="240" t="s">
        <v>665</v>
      </c>
      <c r="D135" s="243">
        <v>1</v>
      </c>
      <c r="E135" s="243" t="s">
        <v>36</v>
      </c>
      <c r="F135" s="243"/>
      <c r="G135" s="243"/>
      <c r="H135" s="317"/>
      <c r="I135" s="317"/>
      <c r="J135" s="211">
        <f t="shared" si="6"/>
        <v>0</v>
      </c>
      <c r="K135" s="214">
        <f t="shared" si="5"/>
        <v>0</v>
      </c>
    </row>
    <row r="136" spans="1:11" s="142" customFormat="1" ht="20.25" customHeight="1">
      <c r="A136" s="142">
        <v>3</v>
      </c>
      <c r="B136" s="233" t="s">
        <v>666</v>
      </c>
      <c r="C136" s="308" t="s">
        <v>667</v>
      </c>
      <c r="D136" s="243">
        <v>1</v>
      </c>
      <c r="E136" s="243"/>
      <c r="F136" s="243"/>
      <c r="G136" s="243"/>
      <c r="H136" s="214"/>
      <c r="I136" s="214"/>
      <c r="J136" s="211">
        <f t="shared" si="6"/>
        <v>0</v>
      </c>
      <c r="K136" s="214">
        <f t="shared" si="5"/>
        <v>0</v>
      </c>
    </row>
    <row r="137" spans="1:11" s="142" customFormat="1" ht="66" customHeight="1">
      <c r="A137" s="142">
        <v>4</v>
      </c>
      <c r="B137" s="9" t="s">
        <v>668</v>
      </c>
      <c r="C137" s="62" t="s">
        <v>669</v>
      </c>
      <c r="D137" s="243">
        <v>1</v>
      </c>
      <c r="E137" s="243" t="s">
        <v>36</v>
      </c>
      <c r="F137" s="243"/>
      <c r="G137" s="243"/>
      <c r="H137" s="317">
        <v>753500</v>
      </c>
      <c r="I137" s="317">
        <v>10000</v>
      </c>
      <c r="J137" s="211">
        <f t="shared" si="6"/>
        <v>90420</v>
      </c>
      <c r="K137" s="214">
        <f t="shared" si="5"/>
        <v>853920</v>
      </c>
    </row>
    <row r="138" spans="1:11" s="142" customFormat="1" ht="18.75" customHeight="1">
      <c r="A138" s="142">
        <v>4</v>
      </c>
      <c r="B138" s="9" t="s">
        <v>670</v>
      </c>
      <c r="C138" s="62" t="s">
        <v>671</v>
      </c>
      <c r="D138" s="243">
        <v>1</v>
      </c>
      <c r="E138" s="243" t="s">
        <v>36</v>
      </c>
      <c r="F138" s="243"/>
      <c r="G138" s="243"/>
      <c r="H138" s="317">
        <v>753500</v>
      </c>
      <c r="I138" s="317">
        <v>10000</v>
      </c>
      <c r="J138" s="211">
        <f t="shared" si="6"/>
        <v>90420</v>
      </c>
      <c r="K138" s="214">
        <f t="shared" si="5"/>
        <v>853920</v>
      </c>
    </row>
    <row r="139" spans="1:11" s="142" customFormat="1" ht="16.5" customHeight="1">
      <c r="A139" s="142">
        <v>4</v>
      </c>
      <c r="B139" s="9" t="s">
        <v>672</v>
      </c>
      <c r="C139" s="62" t="s">
        <v>673</v>
      </c>
      <c r="D139" s="243">
        <v>1</v>
      </c>
      <c r="E139" s="243" t="s">
        <v>36</v>
      </c>
      <c r="F139" s="243"/>
      <c r="G139" s="243"/>
      <c r="H139" s="317">
        <v>753500</v>
      </c>
      <c r="I139" s="317">
        <v>10000</v>
      </c>
      <c r="J139" s="211">
        <f t="shared" si="6"/>
        <v>90420</v>
      </c>
      <c r="K139" s="214">
        <f t="shared" si="5"/>
        <v>853920</v>
      </c>
    </row>
    <row r="140" spans="1:11" s="142" customFormat="1" ht="18" customHeight="1">
      <c r="A140" s="142">
        <v>4</v>
      </c>
      <c r="B140" s="9" t="s">
        <v>674</v>
      </c>
      <c r="C140" s="62" t="s">
        <v>675</v>
      </c>
      <c r="D140" s="243">
        <v>1</v>
      </c>
      <c r="E140" s="243" t="s">
        <v>36</v>
      </c>
      <c r="F140" s="243"/>
      <c r="G140" s="243"/>
      <c r="H140" s="317">
        <v>753500</v>
      </c>
      <c r="I140" s="317">
        <v>10000</v>
      </c>
      <c r="J140" s="211">
        <f t="shared" si="6"/>
        <v>90420</v>
      </c>
      <c r="K140" s="214">
        <f t="shared" ref="K140:K164" si="7">H140+J140+I140</f>
        <v>853920</v>
      </c>
    </row>
    <row r="141" spans="1:11" s="142" customFormat="1" ht="77.25" customHeight="1">
      <c r="A141" s="142">
        <v>4</v>
      </c>
      <c r="B141" s="9" t="s">
        <v>676</v>
      </c>
      <c r="C141" s="62" t="s">
        <v>677</v>
      </c>
      <c r="D141" s="243">
        <v>1</v>
      </c>
      <c r="E141" s="243" t="s">
        <v>36</v>
      </c>
      <c r="F141" s="243"/>
      <c r="G141" s="243"/>
      <c r="H141" s="317">
        <v>753500</v>
      </c>
      <c r="I141" s="317">
        <v>10000</v>
      </c>
      <c r="J141" s="211">
        <f t="shared" si="6"/>
        <v>90420</v>
      </c>
      <c r="K141" s="214">
        <f t="shared" si="7"/>
        <v>853920</v>
      </c>
    </row>
    <row r="142" spans="1:11" s="142" customFormat="1" ht="57" customHeight="1">
      <c r="A142" s="142">
        <v>4</v>
      </c>
      <c r="B142" s="9" t="s">
        <v>678</v>
      </c>
      <c r="C142" s="62" t="s">
        <v>679</v>
      </c>
      <c r="D142" s="243">
        <v>1</v>
      </c>
      <c r="E142" s="243" t="s">
        <v>36</v>
      </c>
      <c r="F142" s="243"/>
      <c r="G142" s="243"/>
      <c r="H142" s="317">
        <v>753500</v>
      </c>
      <c r="I142" s="317">
        <v>10000</v>
      </c>
      <c r="J142" s="211">
        <f t="shared" si="6"/>
        <v>90420</v>
      </c>
      <c r="K142" s="214">
        <f t="shared" si="7"/>
        <v>853920</v>
      </c>
    </row>
    <row r="143" spans="1:11" s="142" customFormat="1" ht="35.25" customHeight="1">
      <c r="A143" s="142">
        <v>4</v>
      </c>
      <c r="B143" s="9" t="s">
        <v>680</v>
      </c>
      <c r="C143" s="62" t="s">
        <v>681</v>
      </c>
      <c r="D143" s="243">
        <v>1</v>
      </c>
      <c r="E143" s="243" t="s">
        <v>36</v>
      </c>
      <c r="F143" s="243"/>
      <c r="G143" s="243"/>
      <c r="H143" s="317">
        <v>753500</v>
      </c>
      <c r="I143" s="317">
        <v>10000</v>
      </c>
      <c r="J143" s="211">
        <f t="shared" si="6"/>
        <v>90420</v>
      </c>
      <c r="K143" s="214">
        <f t="shared" si="7"/>
        <v>853920</v>
      </c>
    </row>
    <row r="144" spans="1:11" s="142" customFormat="1" ht="38.25" customHeight="1">
      <c r="A144" s="142">
        <v>4</v>
      </c>
      <c r="B144" s="9" t="s">
        <v>682</v>
      </c>
      <c r="C144" s="62" t="s">
        <v>683</v>
      </c>
      <c r="D144" s="243">
        <v>1</v>
      </c>
      <c r="E144" s="243" t="s">
        <v>36</v>
      </c>
      <c r="F144" s="243"/>
      <c r="G144" s="243"/>
      <c r="H144" s="317">
        <v>753500</v>
      </c>
      <c r="I144" s="317">
        <v>10000</v>
      </c>
      <c r="J144" s="211">
        <f t="shared" si="6"/>
        <v>90420</v>
      </c>
      <c r="K144" s="214">
        <f t="shared" si="7"/>
        <v>853920</v>
      </c>
    </row>
    <row r="145" spans="1:11" s="142" customFormat="1" ht="36" customHeight="1">
      <c r="A145" s="142">
        <v>4</v>
      </c>
      <c r="B145" s="9" t="s">
        <v>684</v>
      </c>
      <c r="C145" s="240" t="s">
        <v>685</v>
      </c>
      <c r="D145" s="243">
        <v>1</v>
      </c>
      <c r="E145" s="243" t="s">
        <v>36</v>
      </c>
      <c r="F145" s="243"/>
      <c r="G145" s="243"/>
      <c r="H145" s="317">
        <v>753500</v>
      </c>
      <c r="I145" s="317">
        <v>10000</v>
      </c>
      <c r="J145" s="211">
        <f t="shared" si="6"/>
        <v>90420</v>
      </c>
      <c r="K145" s="214">
        <f t="shared" si="7"/>
        <v>853920</v>
      </c>
    </row>
    <row r="146" spans="1:11" s="142" customFormat="1" ht="35.25" customHeight="1">
      <c r="A146" s="142">
        <v>4</v>
      </c>
      <c r="B146" s="9" t="s">
        <v>686</v>
      </c>
      <c r="C146" s="62" t="s">
        <v>687</v>
      </c>
      <c r="D146" s="243">
        <v>1</v>
      </c>
      <c r="E146" s="243" t="s">
        <v>36</v>
      </c>
      <c r="F146" s="243"/>
      <c r="G146" s="243"/>
      <c r="H146" s="317">
        <v>753500</v>
      </c>
      <c r="I146" s="317">
        <v>10000</v>
      </c>
      <c r="J146" s="211">
        <f t="shared" si="6"/>
        <v>90420</v>
      </c>
      <c r="K146" s="214">
        <f t="shared" si="7"/>
        <v>853920</v>
      </c>
    </row>
    <row r="147" spans="1:11" s="142" customFormat="1" ht="18" customHeight="1">
      <c r="A147" s="142">
        <v>3</v>
      </c>
      <c r="B147" s="233" t="s">
        <v>688</v>
      </c>
      <c r="C147" s="308" t="s">
        <v>689</v>
      </c>
      <c r="D147" s="243">
        <v>1</v>
      </c>
      <c r="E147" s="243"/>
      <c r="F147" s="243"/>
      <c r="G147" s="243"/>
      <c r="H147" s="214"/>
      <c r="I147" s="214"/>
      <c r="J147" s="211">
        <f t="shared" si="6"/>
        <v>0</v>
      </c>
      <c r="K147" s="214">
        <f t="shared" si="7"/>
        <v>0</v>
      </c>
    </row>
    <row r="148" spans="1:11" s="142" customFormat="1" ht="54" customHeight="1">
      <c r="A148" s="142">
        <v>4</v>
      </c>
      <c r="B148" s="9" t="s">
        <v>690</v>
      </c>
      <c r="C148" s="240" t="s">
        <v>691</v>
      </c>
      <c r="D148" s="243">
        <v>1</v>
      </c>
      <c r="E148" s="243" t="s">
        <v>36</v>
      </c>
      <c r="F148" s="243"/>
      <c r="G148" s="243"/>
      <c r="H148" s="211">
        <v>753500</v>
      </c>
      <c r="I148" s="211">
        <v>10000</v>
      </c>
      <c r="J148" s="211">
        <f t="shared" si="6"/>
        <v>90420</v>
      </c>
      <c r="K148" s="214">
        <f t="shared" si="7"/>
        <v>853920</v>
      </c>
    </row>
    <row r="149" spans="1:11" s="142" customFormat="1" ht="45.75" customHeight="1">
      <c r="A149" s="142">
        <v>4</v>
      </c>
      <c r="B149" s="9" t="s">
        <v>692</v>
      </c>
      <c r="C149" s="66" t="s">
        <v>693</v>
      </c>
      <c r="D149" s="243">
        <v>1</v>
      </c>
      <c r="E149" s="243" t="s">
        <v>36</v>
      </c>
      <c r="F149" s="243"/>
      <c r="G149" s="243"/>
      <c r="H149" s="211">
        <v>753500</v>
      </c>
      <c r="I149" s="211">
        <v>10000</v>
      </c>
      <c r="J149" s="211">
        <f t="shared" si="6"/>
        <v>90420</v>
      </c>
      <c r="K149" s="214">
        <f t="shared" si="7"/>
        <v>853920</v>
      </c>
    </row>
    <row r="150" spans="1:11" s="142" customFormat="1" ht="18" customHeight="1">
      <c r="A150" s="142">
        <v>3</v>
      </c>
      <c r="B150" s="233" t="s">
        <v>694</v>
      </c>
      <c r="C150" s="232" t="s">
        <v>695</v>
      </c>
      <c r="D150" s="243">
        <v>1</v>
      </c>
      <c r="E150" s="243"/>
      <c r="F150" s="243"/>
      <c r="G150" s="243"/>
      <c r="H150" s="214"/>
      <c r="I150" s="214"/>
      <c r="J150" s="211">
        <f t="shared" si="6"/>
        <v>0</v>
      </c>
      <c r="K150" s="214">
        <f t="shared" si="7"/>
        <v>0</v>
      </c>
    </row>
    <row r="151" spans="1:11" s="142" customFormat="1" ht="102.75" customHeight="1">
      <c r="A151" s="142">
        <v>4</v>
      </c>
      <c r="B151" s="9" t="s">
        <v>696</v>
      </c>
      <c r="C151" s="66" t="s">
        <v>697</v>
      </c>
      <c r="D151" s="243">
        <v>1</v>
      </c>
      <c r="E151" s="243" t="s">
        <v>36</v>
      </c>
      <c r="F151" s="243"/>
      <c r="G151" s="243"/>
      <c r="H151" s="211"/>
      <c r="I151" s="211"/>
      <c r="J151" s="211">
        <f t="shared" si="6"/>
        <v>0</v>
      </c>
      <c r="K151" s="214">
        <f t="shared" si="7"/>
        <v>0</v>
      </c>
    </row>
    <row r="152" spans="1:11" s="142" customFormat="1" ht="106.5" customHeight="1">
      <c r="A152" s="142">
        <v>4</v>
      </c>
      <c r="B152" s="9" t="s">
        <v>698</v>
      </c>
      <c r="C152" s="67" t="s">
        <v>699</v>
      </c>
      <c r="D152" s="243">
        <v>1</v>
      </c>
      <c r="E152" s="243" t="s">
        <v>36</v>
      </c>
      <c r="F152" s="243"/>
      <c r="G152" s="243"/>
      <c r="H152" s="211"/>
      <c r="I152" s="211"/>
      <c r="J152" s="211">
        <f t="shared" si="6"/>
        <v>0</v>
      </c>
      <c r="K152" s="214">
        <f t="shared" si="7"/>
        <v>0</v>
      </c>
    </row>
    <row r="153" spans="1:11" s="142" customFormat="1" ht="87.75" customHeight="1">
      <c r="A153" s="142">
        <v>4</v>
      </c>
      <c r="B153" s="9" t="s">
        <v>700</v>
      </c>
      <c r="C153" s="68" t="s">
        <v>701</v>
      </c>
      <c r="D153" s="243">
        <v>1</v>
      </c>
      <c r="E153" s="243" t="s">
        <v>36</v>
      </c>
      <c r="F153" s="243"/>
      <c r="G153" s="243"/>
      <c r="H153" s="211"/>
      <c r="I153" s="211"/>
      <c r="J153" s="211"/>
      <c r="K153" s="214">
        <f t="shared" si="7"/>
        <v>0</v>
      </c>
    </row>
    <row r="154" spans="1:11" s="142" customFormat="1" ht="33.75" customHeight="1">
      <c r="B154" s="233" t="s">
        <v>702</v>
      </c>
      <c r="C154" s="232" t="s">
        <v>462</v>
      </c>
      <c r="D154" s="243">
        <v>1</v>
      </c>
      <c r="E154" s="231"/>
      <c r="F154" s="231"/>
      <c r="G154" s="231"/>
      <c r="H154" s="214"/>
      <c r="I154" s="214"/>
      <c r="J154" s="214"/>
      <c r="K154" s="214">
        <f t="shared" si="7"/>
        <v>0</v>
      </c>
    </row>
    <row r="155" spans="1:11" s="142" customFormat="1" ht="20.25" customHeight="1">
      <c r="B155" s="61" t="s">
        <v>703</v>
      </c>
      <c r="C155" s="11"/>
      <c r="D155" s="243">
        <v>1</v>
      </c>
      <c r="E155" s="243" t="s">
        <v>36</v>
      </c>
      <c r="F155" s="243"/>
      <c r="G155" s="243"/>
      <c r="H155" s="211"/>
      <c r="I155" s="211"/>
      <c r="J155" s="211"/>
      <c r="K155" s="214">
        <f t="shared" si="7"/>
        <v>0</v>
      </c>
    </row>
    <row r="156" spans="1:11" s="142" customFormat="1" ht="15" customHeight="1">
      <c r="B156" s="61" t="s">
        <v>704</v>
      </c>
      <c r="C156" s="11"/>
      <c r="D156" s="243">
        <v>1</v>
      </c>
      <c r="E156" s="243" t="s">
        <v>36</v>
      </c>
      <c r="F156" s="243"/>
      <c r="G156" s="243"/>
      <c r="H156" s="211"/>
      <c r="I156" s="211"/>
      <c r="J156" s="211"/>
      <c r="K156" s="214">
        <f t="shared" si="7"/>
        <v>0</v>
      </c>
    </row>
    <row r="157" spans="1:11" s="142" customFormat="1" ht="15.75" customHeight="1">
      <c r="B157" s="61" t="s">
        <v>705</v>
      </c>
      <c r="C157" s="11"/>
      <c r="D157" s="243">
        <v>1</v>
      </c>
      <c r="E157" s="243" t="s">
        <v>36</v>
      </c>
      <c r="F157" s="243"/>
      <c r="G157" s="243"/>
      <c r="H157" s="211"/>
      <c r="I157" s="211"/>
      <c r="J157" s="211"/>
      <c r="K157" s="214">
        <f t="shared" si="7"/>
        <v>0</v>
      </c>
    </row>
    <row r="158" spans="1:11" s="9" customFormat="1" ht="15.75" customHeight="1">
      <c r="C158" s="231" t="s">
        <v>706</v>
      </c>
      <c r="D158" s="243">
        <v>1</v>
      </c>
      <c r="E158" s="231"/>
      <c r="F158" s="231"/>
      <c r="G158" s="231"/>
      <c r="H158" s="100">
        <f>SUM(H102:H157)</f>
        <v>29665250</v>
      </c>
      <c r="I158" s="100">
        <f>SUM(I102:I157)</f>
        <v>350000</v>
      </c>
      <c r="J158" s="100">
        <f>SUM(J102:J157)</f>
        <v>3559830</v>
      </c>
      <c r="K158" s="214">
        <f t="shared" si="7"/>
        <v>33575080</v>
      </c>
    </row>
    <row r="159" spans="1:11" s="77" customFormat="1" ht="15.75" customHeight="1">
      <c r="C159" s="24"/>
      <c r="D159" s="243">
        <v>1</v>
      </c>
      <c r="E159" s="24"/>
      <c r="F159" s="24"/>
      <c r="G159" s="24"/>
      <c r="H159" s="214"/>
      <c r="I159" s="214"/>
      <c r="J159" s="214"/>
      <c r="K159" s="214">
        <f t="shared" si="7"/>
        <v>0</v>
      </c>
    </row>
    <row r="160" spans="1:11" s="142" customFormat="1" ht="23.25" customHeight="1">
      <c r="A160" s="142">
        <v>2</v>
      </c>
      <c r="B160" s="233">
        <v>3.4</v>
      </c>
      <c r="C160" s="232" t="s">
        <v>469</v>
      </c>
      <c r="D160" s="243">
        <v>1</v>
      </c>
      <c r="E160" s="231"/>
      <c r="F160" s="231"/>
      <c r="G160" s="231"/>
      <c r="H160" s="214"/>
      <c r="I160" s="214"/>
      <c r="J160" s="214"/>
      <c r="K160" s="214">
        <f t="shared" si="7"/>
        <v>0</v>
      </c>
    </row>
    <row r="161" spans="1:11" s="142" customFormat="1" ht="27.75" customHeight="1">
      <c r="A161" s="142">
        <v>3</v>
      </c>
      <c r="B161" s="9" t="s">
        <v>707</v>
      </c>
      <c r="C161" s="240" t="s">
        <v>471</v>
      </c>
      <c r="D161" s="243">
        <v>1</v>
      </c>
      <c r="E161" s="243" t="s">
        <v>36</v>
      </c>
      <c r="F161" s="243"/>
      <c r="G161" s="243"/>
      <c r="H161" s="211">
        <v>150000</v>
      </c>
      <c r="I161" s="211">
        <v>10000</v>
      </c>
      <c r="J161" s="211">
        <f>H161*12%</f>
        <v>18000</v>
      </c>
      <c r="K161" s="214">
        <f t="shared" si="7"/>
        <v>178000</v>
      </c>
    </row>
    <row r="162" spans="1:11" s="142" customFormat="1" ht="18" customHeight="1">
      <c r="B162" s="9" t="s">
        <v>708</v>
      </c>
      <c r="C162" s="35"/>
      <c r="D162" s="243">
        <v>1</v>
      </c>
      <c r="E162" s="243" t="s">
        <v>36</v>
      </c>
      <c r="F162" s="243"/>
      <c r="G162" s="243"/>
      <c r="H162" s="211"/>
      <c r="I162" s="211"/>
      <c r="J162" s="211"/>
      <c r="K162" s="214">
        <f t="shared" si="7"/>
        <v>0</v>
      </c>
    </row>
    <row r="163" spans="1:11" s="142" customFormat="1" ht="19.5" customHeight="1">
      <c r="B163" s="9" t="s">
        <v>709</v>
      </c>
      <c r="C163" s="35"/>
      <c r="D163" s="243">
        <v>1</v>
      </c>
      <c r="E163" s="243" t="s">
        <v>36</v>
      </c>
      <c r="F163" s="243"/>
      <c r="G163" s="243"/>
      <c r="H163" s="211"/>
      <c r="I163" s="211"/>
      <c r="J163" s="211"/>
      <c r="K163" s="214">
        <f t="shared" si="7"/>
        <v>0</v>
      </c>
    </row>
    <row r="164" spans="1:11" s="142" customFormat="1" ht="21" customHeight="1">
      <c r="B164" s="9"/>
      <c r="C164" s="231" t="s">
        <v>710</v>
      </c>
      <c r="D164" s="231"/>
      <c r="E164" s="231"/>
      <c r="F164" s="231"/>
      <c r="G164" s="231"/>
      <c r="H164" s="100">
        <f>SUM(H161:H163)</f>
        <v>150000</v>
      </c>
      <c r="I164" s="100">
        <f>SUM(I161:I163)</f>
        <v>10000</v>
      </c>
      <c r="J164" s="100">
        <f>SUM(J161:J163)</f>
        <v>18000</v>
      </c>
      <c r="K164" s="214">
        <f t="shared" si="7"/>
        <v>178000</v>
      </c>
    </row>
    <row r="165" spans="1:11" s="77" customFormat="1" ht="16.5" customHeight="1">
      <c r="C165" s="24"/>
      <c r="D165" s="24"/>
      <c r="E165" s="24"/>
      <c r="F165" s="24"/>
      <c r="G165" s="24"/>
      <c r="H165" s="214"/>
      <c r="I165" s="214"/>
      <c r="J165" s="214"/>
      <c r="K165" s="100"/>
    </row>
    <row r="166" spans="1:11" s="142" customFormat="1" ht="30" customHeight="1">
      <c r="B166" s="340" t="s">
        <v>980</v>
      </c>
      <c r="C166" s="365"/>
      <c r="D166" s="231"/>
      <c r="E166" s="231"/>
      <c r="F166" s="231"/>
      <c r="G166" s="231"/>
      <c r="H166" s="260">
        <f>H44+H98+H158+H164</f>
        <v>192965100</v>
      </c>
      <c r="I166" s="260">
        <f>I44+I98+I158+I164</f>
        <v>2990000</v>
      </c>
      <c r="J166" s="260">
        <f>J44+J98+J158+J164</f>
        <v>23155812</v>
      </c>
      <c r="K166" s="260">
        <f>SUM(K44+K98+K158+K164)</f>
        <v>219110912</v>
      </c>
    </row>
    <row r="167" spans="1:11" s="9" customFormat="1" ht="17.25" customHeight="1">
      <c r="B167" s="81"/>
      <c r="C167" s="236" t="s">
        <v>711</v>
      </c>
      <c r="D167" s="41"/>
      <c r="E167" s="41"/>
      <c r="F167" s="41"/>
      <c r="G167" s="41"/>
      <c r="H167" s="320"/>
      <c r="I167" s="221"/>
      <c r="J167" s="221"/>
      <c r="K167" s="221"/>
    </row>
    <row r="168" spans="1:11" s="9" customFormat="1" ht="21" customHeight="1">
      <c r="B168" s="108"/>
      <c r="C168" s="108" t="s">
        <v>221</v>
      </c>
      <c r="D168" s="34"/>
      <c r="E168" s="34"/>
      <c r="F168" s="34"/>
      <c r="G168" s="34"/>
      <c r="H168" s="321"/>
      <c r="I168" s="223"/>
      <c r="J168" s="223"/>
      <c r="K168" s="223"/>
    </row>
    <row r="169" spans="1:11" s="142" customFormat="1" ht="19.5" customHeight="1">
      <c r="B169" s="143"/>
      <c r="C169" s="144"/>
      <c r="D169" s="75"/>
      <c r="E169" s="75"/>
      <c r="F169" s="75"/>
      <c r="G169" s="75"/>
      <c r="H169" s="312"/>
      <c r="I169" s="244"/>
      <c r="J169" s="244"/>
      <c r="K169" s="244"/>
    </row>
    <row r="170" spans="1:11" s="142" customFormat="1" ht="17.25" customHeight="1">
      <c r="B170" s="108"/>
      <c r="C170" s="145" t="s">
        <v>19</v>
      </c>
      <c r="D170" s="34"/>
      <c r="E170" s="34"/>
      <c r="F170" s="34"/>
      <c r="G170" s="34"/>
      <c r="H170" s="321"/>
      <c r="I170" s="223"/>
      <c r="J170" s="223"/>
      <c r="K170" s="312"/>
    </row>
    <row r="171" spans="1:11" s="142" customFormat="1" ht="18" customHeight="1">
      <c r="B171" s="108"/>
      <c r="C171" s="145" t="s">
        <v>20</v>
      </c>
      <c r="D171" s="34"/>
      <c r="E171" s="34"/>
      <c r="F171" s="34"/>
      <c r="G171" s="34"/>
      <c r="H171" s="321"/>
      <c r="I171" s="223"/>
      <c r="J171" s="223"/>
      <c r="K171" s="223"/>
    </row>
    <row r="172" spans="1:11" s="142" customFormat="1" ht="20.25" customHeight="1">
      <c r="B172" s="108"/>
      <c r="C172" s="145" t="s">
        <v>21</v>
      </c>
      <c r="D172" s="34"/>
      <c r="E172" s="34"/>
      <c r="F172" s="34"/>
      <c r="G172" s="34"/>
      <c r="H172" s="321"/>
      <c r="I172" s="223"/>
      <c r="J172" s="223"/>
      <c r="K172" s="223"/>
    </row>
    <row r="173" spans="1:11" s="23" customFormat="1" ht="14.25">
      <c r="B173" s="74"/>
      <c r="C173" s="74"/>
      <c r="H173" s="244"/>
      <c r="I173" s="244"/>
      <c r="J173" s="244"/>
      <c r="K173" s="244"/>
    </row>
    <row r="174" spans="1:11" s="23" customFormat="1" ht="43.15" customHeight="1">
      <c r="B174" s="74"/>
      <c r="C174" s="74"/>
      <c r="H174" s="244"/>
      <c r="I174" s="244"/>
      <c r="J174" s="244"/>
      <c r="K174" s="244"/>
    </row>
  </sheetData>
  <mergeCells count="5">
    <mergeCell ref="B1:K1"/>
    <mergeCell ref="D3:K3"/>
    <mergeCell ref="B7:C7"/>
    <mergeCell ref="B8:C8"/>
    <mergeCell ref="B166:C16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5"/>
  <sheetViews>
    <sheetView zoomScale="70" zoomScaleNormal="70" workbookViewId="0">
      <selection activeCell="C7" sqref="C7"/>
    </sheetView>
  </sheetViews>
  <sheetFormatPr defaultColWidth="8.7109375" defaultRowHeight="12.75"/>
  <cols>
    <col min="1" max="1" width="8.7109375" style="84"/>
    <col min="2" max="2" width="16.28515625" style="84" customWidth="1"/>
    <col min="3" max="3" width="99.28515625" style="84" customWidth="1"/>
    <col min="4" max="4" width="13.7109375" style="84" customWidth="1"/>
    <col min="5" max="5" width="21.7109375" style="84" customWidth="1"/>
    <col min="6" max="6" width="23.7109375" style="155" customWidth="1"/>
    <col min="7" max="9" width="23.7109375" style="150" customWidth="1"/>
    <col min="10" max="10" width="18.28515625" style="155" customWidth="1"/>
    <col min="11" max="11" width="34.5703125" style="322" customWidth="1"/>
    <col min="12" max="16384" width="8.7109375" style="84"/>
  </cols>
  <sheetData>
    <row r="1" spans="1:11" s="40" customFormat="1" ht="25.5" customHeight="1">
      <c r="B1" s="354" t="s">
        <v>749</v>
      </c>
      <c r="C1" s="354"/>
      <c r="D1" s="354"/>
      <c r="E1" s="354"/>
      <c r="F1" s="354"/>
      <c r="G1" s="354"/>
      <c r="H1" s="354"/>
      <c r="I1" s="354"/>
      <c r="J1" s="354"/>
      <c r="K1" s="354"/>
    </row>
    <row r="2" spans="1:11" s="37" customFormat="1" ht="30" customHeight="1">
      <c r="B2" s="234"/>
      <c r="C2" s="234" t="s">
        <v>973</v>
      </c>
      <c r="D2" s="345"/>
      <c r="E2" s="345"/>
      <c r="F2" s="345"/>
      <c r="G2" s="345"/>
      <c r="H2" s="345"/>
      <c r="I2" s="345"/>
      <c r="J2" s="345"/>
      <c r="K2" s="345"/>
    </row>
    <row r="3" spans="1:11" s="40" customFormat="1" ht="40.5" customHeight="1">
      <c r="A3" s="37" t="s">
        <v>5</v>
      </c>
      <c r="B3" s="231" t="s">
        <v>2</v>
      </c>
      <c r="C3" s="231" t="s">
        <v>0</v>
      </c>
      <c r="D3" s="231" t="s">
        <v>3</v>
      </c>
      <c r="E3" s="231" t="s">
        <v>1</v>
      </c>
      <c r="F3" s="99" t="s">
        <v>750</v>
      </c>
      <c r="G3" s="95" t="s">
        <v>222</v>
      </c>
      <c r="H3" s="95" t="s">
        <v>223</v>
      </c>
      <c r="I3" s="95" t="s">
        <v>224</v>
      </c>
      <c r="J3" s="99" t="s">
        <v>714</v>
      </c>
      <c r="K3" s="235" t="s">
        <v>716</v>
      </c>
    </row>
    <row r="4" spans="1:11" s="40" customFormat="1" ht="30" customHeight="1">
      <c r="B4" s="38" t="s">
        <v>231</v>
      </c>
      <c r="C4" s="38" t="s">
        <v>232</v>
      </c>
      <c r="D4" s="102">
        <v>-4</v>
      </c>
      <c r="E4" s="231" t="s">
        <v>960</v>
      </c>
      <c r="F4" s="99">
        <v>-5</v>
      </c>
      <c r="G4" s="95"/>
      <c r="H4" s="95"/>
      <c r="I4" s="95"/>
      <c r="J4" s="99">
        <v>-6</v>
      </c>
      <c r="K4" s="235" t="s">
        <v>961</v>
      </c>
    </row>
    <row r="5" spans="1:11" s="40" customFormat="1" ht="51" customHeight="1">
      <c r="A5" s="40">
        <v>2</v>
      </c>
      <c r="B5" s="231">
        <v>4.0999999999999996</v>
      </c>
      <c r="C5" s="232" t="s">
        <v>962</v>
      </c>
      <c r="D5" s="231"/>
      <c r="E5" s="231"/>
      <c r="F5" s="151"/>
      <c r="G5" s="146"/>
      <c r="H5" s="146"/>
      <c r="I5" s="146"/>
      <c r="J5" s="151"/>
      <c r="K5" s="244"/>
    </row>
    <row r="6" spans="1:11" s="40" customFormat="1" ht="27.6" customHeight="1">
      <c r="B6" s="243"/>
      <c r="C6" s="232" t="s">
        <v>963</v>
      </c>
      <c r="D6" s="243"/>
      <c r="E6" s="243"/>
      <c r="F6" s="214"/>
      <c r="G6" s="200"/>
      <c r="H6" s="200"/>
      <c r="I6" s="200"/>
      <c r="J6" s="214"/>
      <c r="K6" s="214"/>
    </row>
    <row r="7" spans="1:11" s="40" customFormat="1" ht="27.6" customHeight="1">
      <c r="A7" s="40">
        <v>3</v>
      </c>
      <c r="B7" s="243" t="s">
        <v>751</v>
      </c>
      <c r="C7" s="240" t="s">
        <v>752</v>
      </c>
      <c r="D7" s="243">
        <v>1</v>
      </c>
      <c r="E7" s="231" t="s">
        <v>753</v>
      </c>
      <c r="F7" s="211">
        <v>80000</v>
      </c>
      <c r="G7" s="199"/>
      <c r="H7" s="199"/>
      <c r="I7" s="199"/>
      <c r="J7" s="211">
        <f>F7*12%</f>
        <v>9600</v>
      </c>
      <c r="K7" s="214">
        <f xml:space="preserve"> (D7*F7)+J7</f>
        <v>89600</v>
      </c>
    </row>
    <row r="8" spans="1:11" s="40" customFormat="1" ht="27.6" customHeight="1">
      <c r="A8" s="40">
        <v>3</v>
      </c>
      <c r="B8" s="243" t="s">
        <v>754</v>
      </c>
      <c r="C8" s="240" t="s">
        <v>755</v>
      </c>
      <c r="D8" s="243">
        <v>1</v>
      </c>
      <c r="E8" s="231" t="s">
        <v>753</v>
      </c>
      <c r="F8" s="211">
        <v>30000</v>
      </c>
      <c r="G8" s="199"/>
      <c r="H8" s="199"/>
      <c r="I8" s="199"/>
      <c r="J8" s="211">
        <f t="shared" ref="J8:J17" si="0">F8*12%</f>
        <v>3600</v>
      </c>
      <c r="K8" s="214">
        <f t="shared" ref="K8:K17" si="1" xml:space="preserve"> (D8*F8)+J8</f>
        <v>33600</v>
      </c>
    </row>
    <row r="9" spans="1:11" s="40" customFormat="1" ht="27.6" customHeight="1">
      <c r="A9" s="40">
        <v>3</v>
      </c>
      <c r="B9" s="243" t="s">
        <v>756</v>
      </c>
      <c r="C9" s="240" t="s">
        <v>757</v>
      </c>
      <c r="D9" s="243">
        <v>1</v>
      </c>
      <c r="E9" s="231" t="s">
        <v>753</v>
      </c>
      <c r="F9" s="211">
        <v>30000</v>
      </c>
      <c r="G9" s="199"/>
      <c r="H9" s="199"/>
      <c r="I9" s="199"/>
      <c r="J9" s="211">
        <f t="shared" si="0"/>
        <v>3600</v>
      </c>
      <c r="K9" s="214">
        <f t="shared" si="1"/>
        <v>33600</v>
      </c>
    </row>
    <row r="10" spans="1:11" s="40" customFormat="1" ht="27.6" customHeight="1">
      <c r="A10" s="40">
        <v>3</v>
      </c>
      <c r="B10" s="243" t="s">
        <v>758</v>
      </c>
      <c r="C10" s="240" t="s">
        <v>759</v>
      </c>
      <c r="D10" s="243">
        <v>1</v>
      </c>
      <c r="E10" s="231" t="s">
        <v>753</v>
      </c>
      <c r="F10" s="211">
        <v>10000</v>
      </c>
      <c r="G10" s="199"/>
      <c r="H10" s="199"/>
      <c r="I10" s="199"/>
      <c r="J10" s="211">
        <f t="shared" si="0"/>
        <v>1200</v>
      </c>
      <c r="K10" s="214">
        <f t="shared" si="1"/>
        <v>11200</v>
      </c>
    </row>
    <row r="11" spans="1:11" s="40" customFormat="1" ht="27.6" customHeight="1">
      <c r="A11" s="40">
        <v>3</v>
      </c>
      <c r="B11" s="243" t="s">
        <v>760</v>
      </c>
      <c r="C11" s="240" t="s">
        <v>761</v>
      </c>
      <c r="D11" s="243">
        <v>1</v>
      </c>
      <c r="E11" s="231" t="s">
        <v>753</v>
      </c>
      <c r="F11" s="211">
        <v>20000</v>
      </c>
      <c r="G11" s="199"/>
      <c r="H11" s="199"/>
      <c r="I11" s="199"/>
      <c r="J11" s="211">
        <f t="shared" si="0"/>
        <v>2400</v>
      </c>
      <c r="K11" s="214">
        <f t="shared" si="1"/>
        <v>22400</v>
      </c>
    </row>
    <row r="12" spans="1:11" s="40" customFormat="1" ht="27.6" customHeight="1">
      <c r="A12" s="40">
        <v>3</v>
      </c>
      <c r="B12" s="243" t="s">
        <v>762</v>
      </c>
      <c r="C12" s="240" t="s">
        <v>763</v>
      </c>
      <c r="D12" s="243">
        <v>1</v>
      </c>
      <c r="E12" s="231" t="s">
        <v>753</v>
      </c>
      <c r="F12" s="211">
        <v>8000</v>
      </c>
      <c r="G12" s="199"/>
      <c r="H12" s="199"/>
      <c r="I12" s="199"/>
      <c r="J12" s="211">
        <f t="shared" si="0"/>
        <v>960</v>
      </c>
      <c r="K12" s="214">
        <f t="shared" si="1"/>
        <v>8960</v>
      </c>
    </row>
    <row r="13" spans="1:11" s="40" customFormat="1" ht="28.5" customHeight="1">
      <c r="A13" s="40">
        <v>3</v>
      </c>
      <c r="B13" s="243" t="s">
        <v>764</v>
      </c>
      <c r="C13" s="240" t="s">
        <v>765</v>
      </c>
      <c r="D13" s="243">
        <v>1</v>
      </c>
      <c r="E13" s="231" t="s">
        <v>753</v>
      </c>
      <c r="F13" s="211">
        <v>10000</v>
      </c>
      <c r="G13" s="199"/>
      <c r="H13" s="199"/>
      <c r="I13" s="199"/>
      <c r="J13" s="211">
        <f t="shared" si="0"/>
        <v>1200</v>
      </c>
      <c r="K13" s="214">
        <f t="shared" si="1"/>
        <v>11200</v>
      </c>
    </row>
    <row r="14" spans="1:11" s="40" customFormat="1" ht="90">
      <c r="A14" s="40">
        <v>3</v>
      </c>
      <c r="B14" s="243" t="s">
        <v>766</v>
      </c>
      <c r="C14" s="82" t="s">
        <v>767</v>
      </c>
      <c r="D14" s="243">
        <v>1</v>
      </c>
      <c r="E14" s="231" t="s">
        <v>768</v>
      </c>
      <c r="F14" s="211">
        <v>150000</v>
      </c>
      <c r="G14" s="199"/>
      <c r="H14" s="199"/>
      <c r="I14" s="199"/>
      <c r="J14" s="211">
        <f t="shared" si="0"/>
        <v>18000</v>
      </c>
      <c r="K14" s="214">
        <f t="shared" si="1"/>
        <v>168000</v>
      </c>
    </row>
    <row r="15" spans="1:11" s="40" customFormat="1" ht="27.6" customHeight="1">
      <c r="A15" s="40">
        <v>3</v>
      </c>
      <c r="B15" s="243" t="s">
        <v>769</v>
      </c>
      <c r="C15" s="240" t="s">
        <v>770</v>
      </c>
      <c r="D15" s="243">
        <v>1</v>
      </c>
      <c r="E15" s="231" t="s">
        <v>753</v>
      </c>
      <c r="F15" s="211">
        <v>10000</v>
      </c>
      <c r="G15" s="199"/>
      <c r="H15" s="199"/>
      <c r="I15" s="199"/>
      <c r="J15" s="211">
        <f t="shared" si="0"/>
        <v>1200</v>
      </c>
      <c r="K15" s="214">
        <f t="shared" si="1"/>
        <v>11200</v>
      </c>
    </row>
    <row r="16" spans="1:11" s="40" customFormat="1" ht="55.5" customHeight="1">
      <c r="A16" s="40">
        <v>3</v>
      </c>
      <c r="B16" s="243" t="s">
        <v>771</v>
      </c>
      <c r="C16" s="240" t="s">
        <v>772</v>
      </c>
      <c r="D16" s="243">
        <v>1</v>
      </c>
      <c r="E16" s="231" t="s">
        <v>753</v>
      </c>
      <c r="F16" s="211">
        <v>25000</v>
      </c>
      <c r="G16" s="199"/>
      <c r="H16" s="199"/>
      <c r="I16" s="199"/>
      <c r="J16" s="211">
        <f t="shared" si="0"/>
        <v>3000</v>
      </c>
      <c r="K16" s="214">
        <f t="shared" si="1"/>
        <v>28000</v>
      </c>
    </row>
    <row r="17" spans="1:11" s="43" customFormat="1" ht="55.5" customHeight="1" thickBot="1">
      <c r="A17" s="40">
        <v>3</v>
      </c>
      <c r="B17" s="243" t="s">
        <v>773</v>
      </c>
      <c r="C17" s="240" t="s">
        <v>774</v>
      </c>
      <c r="D17" s="83">
        <v>1</v>
      </c>
      <c r="E17" s="231" t="s">
        <v>775</v>
      </c>
      <c r="F17" s="215">
        <v>50000</v>
      </c>
      <c r="G17" s="204"/>
      <c r="H17" s="204"/>
      <c r="I17" s="204"/>
      <c r="J17" s="211">
        <f t="shared" si="0"/>
        <v>6000</v>
      </c>
      <c r="K17" s="214">
        <f t="shared" si="1"/>
        <v>56000</v>
      </c>
    </row>
    <row r="18" spans="1:11" s="12" customFormat="1" ht="55.5" customHeight="1">
      <c r="B18" s="340" t="s">
        <v>985</v>
      </c>
      <c r="C18" s="365"/>
      <c r="D18" s="41"/>
      <c r="E18" s="231"/>
      <c r="F18" s="100"/>
      <c r="G18" s="96"/>
      <c r="H18" s="96"/>
      <c r="I18" s="96"/>
      <c r="J18" s="100"/>
      <c r="K18" s="100">
        <f>SUM(K7:K17)</f>
        <v>473760</v>
      </c>
    </row>
    <row r="19" spans="1:11" s="12" customFormat="1" ht="22.5" customHeight="1">
      <c r="B19" s="6"/>
      <c r="C19" s="7"/>
      <c r="D19" s="6"/>
      <c r="E19" s="6"/>
      <c r="F19" s="153"/>
      <c r="G19" s="148"/>
      <c r="H19" s="148"/>
      <c r="I19" s="148"/>
      <c r="J19" s="153"/>
      <c r="K19" s="183"/>
    </row>
    <row r="20" spans="1:11" s="12" customFormat="1" ht="20.25" customHeight="1">
      <c r="B20" s="56"/>
      <c r="C20" s="56" t="s">
        <v>221</v>
      </c>
      <c r="D20" s="6"/>
      <c r="E20" s="6"/>
      <c r="F20" s="153"/>
      <c r="G20" s="148"/>
      <c r="H20" s="148"/>
      <c r="I20" s="148"/>
      <c r="J20" s="153"/>
      <c r="K20" s="183"/>
    </row>
    <row r="21" spans="1:11" s="40" customFormat="1" ht="21" customHeight="1">
      <c r="B21" s="6"/>
      <c r="C21" s="6"/>
      <c r="D21" s="6"/>
      <c r="E21" s="6"/>
      <c r="F21" s="153"/>
      <c r="G21" s="148"/>
      <c r="H21" s="148"/>
      <c r="I21" s="148"/>
      <c r="J21" s="153"/>
      <c r="K21" s="183"/>
    </row>
    <row r="22" spans="1:11" s="40" customFormat="1" ht="23.25" customHeight="1">
      <c r="B22" s="6"/>
      <c r="C22" s="7" t="s">
        <v>19</v>
      </c>
      <c r="D22" s="55"/>
      <c r="E22" s="55"/>
      <c r="F22" s="153"/>
      <c r="G22" s="148"/>
      <c r="H22" s="148"/>
      <c r="I22" s="148"/>
      <c r="J22" s="153"/>
      <c r="K22" s="183"/>
    </row>
    <row r="23" spans="1:11" s="40" customFormat="1" ht="15.75" customHeight="1">
      <c r="B23" s="6"/>
      <c r="C23" s="7" t="s">
        <v>20</v>
      </c>
      <c r="D23" s="55"/>
      <c r="E23" s="55"/>
      <c r="F23" s="153"/>
      <c r="G23" s="148"/>
      <c r="H23" s="148"/>
      <c r="I23" s="148"/>
      <c r="J23" s="153"/>
      <c r="K23" s="183"/>
    </row>
    <row r="24" spans="1:11" s="40" customFormat="1" ht="20.25" customHeight="1">
      <c r="B24" s="6"/>
      <c r="C24" s="7" t="s">
        <v>21</v>
      </c>
      <c r="D24" s="55"/>
      <c r="E24" s="55"/>
      <c r="F24" s="153"/>
      <c r="G24" s="148"/>
      <c r="H24" s="148"/>
      <c r="I24" s="148"/>
      <c r="J24" s="153"/>
      <c r="K24" s="183"/>
    </row>
    <row r="25" spans="1:11" s="40" customFormat="1" ht="15">
      <c r="B25" s="266"/>
      <c r="C25" s="12"/>
      <c r="D25" s="12"/>
      <c r="E25" s="12"/>
      <c r="F25" s="154"/>
      <c r="G25" s="149"/>
      <c r="H25" s="149"/>
      <c r="I25" s="149"/>
      <c r="J25" s="154"/>
      <c r="K25" s="224"/>
    </row>
  </sheetData>
  <mergeCells count="3">
    <mergeCell ref="B1:K1"/>
    <mergeCell ref="D2:K2"/>
    <mergeCell ref="B18:C1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75"/>
  <sheetViews>
    <sheetView zoomScale="86" zoomScaleNormal="86" workbookViewId="0">
      <selection activeCell="C64" sqref="C64"/>
    </sheetView>
  </sheetViews>
  <sheetFormatPr defaultColWidth="8.7109375" defaultRowHeight="12.75"/>
  <cols>
    <col min="1" max="2" width="8.7109375" style="84"/>
    <col min="3" max="3" width="71.7109375" style="84" customWidth="1"/>
    <col min="4" max="4" width="22" style="84" customWidth="1"/>
    <col min="5" max="5" width="12.7109375" style="84" customWidth="1"/>
    <col min="6" max="6" width="14.28515625" style="155" customWidth="1"/>
    <col min="7" max="9" width="14.28515625" style="150" customWidth="1"/>
    <col min="10" max="10" width="16.42578125" style="155" customWidth="1"/>
    <col min="11" max="11" width="32.28515625" style="322" customWidth="1"/>
    <col min="12" max="16384" width="8.7109375" style="84"/>
  </cols>
  <sheetData>
    <row r="1" spans="1:11" s="40" customFormat="1" ht="20.100000000000001" customHeight="1">
      <c r="B1" s="354" t="s">
        <v>776</v>
      </c>
      <c r="C1" s="354"/>
      <c r="D1" s="354"/>
      <c r="E1" s="354"/>
      <c r="F1" s="354"/>
      <c r="G1" s="354"/>
      <c r="H1" s="354"/>
      <c r="I1" s="354"/>
      <c r="J1" s="354"/>
      <c r="K1" s="354"/>
    </row>
    <row r="2" spans="1:11" s="37" customFormat="1" ht="20.100000000000001" customHeight="1">
      <c r="B2" s="234"/>
      <c r="C2" s="234" t="s">
        <v>6</v>
      </c>
      <c r="D2" s="345" t="s">
        <v>986</v>
      </c>
      <c r="E2" s="345"/>
      <c r="F2" s="345"/>
      <c r="G2" s="345"/>
      <c r="H2" s="345"/>
      <c r="I2" s="345"/>
      <c r="J2" s="345"/>
      <c r="K2" s="345"/>
    </row>
    <row r="3" spans="1:11" s="40" customFormat="1" ht="30" customHeight="1">
      <c r="A3" s="37" t="s">
        <v>5</v>
      </c>
      <c r="B3" s="22" t="s">
        <v>2</v>
      </c>
      <c r="C3" s="22" t="s">
        <v>777</v>
      </c>
      <c r="D3" s="37" t="s">
        <v>3</v>
      </c>
      <c r="E3" s="230" t="s">
        <v>1</v>
      </c>
      <c r="F3" s="99" t="s">
        <v>750</v>
      </c>
      <c r="G3" s="95" t="s">
        <v>222</v>
      </c>
      <c r="H3" s="95" t="s">
        <v>223</v>
      </c>
      <c r="I3" s="95" t="s">
        <v>224</v>
      </c>
      <c r="J3" s="325" t="s">
        <v>714</v>
      </c>
      <c r="K3" s="235" t="s">
        <v>716</v>
      </c>
    </row>
    <row r="4" spans="1:11" s="40" customFormat="1" ht="20.100000000000001" customHeight="1">
      <c r="B4" s="23"/>
      <c r="C4" s="23"/>
      <c r="D4" s="39" t="s">
        <v>232</v>
      </c>
      <c r="E4" s="39" t="s">
        <v>231</v>
      </c>
      <c r="F4" s="99" t="s">
        <v>233</v>
      </c>
      <c r="G4" s="95"/>
      <c r="H4" s="95"/>
      <c r="I4" s="95"/>
      <c r="J4" s="99" t="s">
        <v>717</v>
      </c>
      <c r="K4" s="235" t="s">
        <v>964</v>
      </c>
    </row>
    <row r="5" spans="1:11" s="40" customFormat="1" ht="37.5" customHeight="1">
      <c r="A5" s="40">
        <v>2</v>
      </c>
      <c r="B5" s="230">
        <v>5.0999999999999996</v>
      </c>
      <c r="C5" s="241" t="s">
        <v>778</v>
      </c>
      <c r="D5" s="39"/>
      <c r="E5" s="39"/>
      <c r="F5" s="100"/>
      <c r="G5" s="96"/>
      <c r="H5" s="96"/>
      <c r="I5" s="96"/>
      <c r="J5" s="100"/>
      <c r="K5" s="100"/>
    </row>
    <row r="6" spans="1:11" s="40" customFormat="1" ht="20.100000000000001" customHeight="1">
      <c r="A6" s="40">
        <v>3</v>
      </c>
      <c r="B6" s="243" t="s">
        <v>779</v>
      </c>
      <c r="C6" s="240" t="s">
        <v>780</v>
      </c>
      <c r="D6" s="38" t="s">
        <v>781</v>
      </c>
      <c r="E6" s="38" t="s">
        <v>753</v>
      </c>
      <c r="F6" s="215">
        <v>25000</v>
      </c>
      <c r="G6" s="204"/>
      <c r="H6" s="204"/>
      <c r="I6" s="204"/>
      <c r="J6" s="215">
        <v>3000</v>
      </c>
      <c r="K6" s="214">
        <f xml:space="preserve"> (D6*F6)+J6</f>
        <v>28000</v>
      </c>
    </row>
    <row r="7" spans="1:11" s="40" customFormat="1" ht="20.100000000000001" customHeight="1">
      <c r="A7" s="40">
        <v>3</v>
      </c>
      <c r="B7" s="243" t="s">
        <v>782</v>
      </c>
      <c r="C7" s="240" t="s">
        <v>783</v>
      </c>
      <c r="D7" s="38" t="s">
        <v>781</v>
      </c>
      <c r="E7" s="38" t="s">
        <v>753</v>
      </c>
      <c r="F7" s="215">
        <v>45100</v>
      </c>
      <c r="G7" s="204"/>
      <c r="H7" s="204"/>
      <c r="I7" s="204"/>
      <c r="J7" s="215">
        <v>5412</v>
      </c>
      <c r="K7" s="214">
        <f t="shared" ref="K7:K66" si="0" xml:space="preserve"> (D7*F7)+J7</f>
        <v>50512</v>
      </c>
    </row>
    <row r="8" spans="1:11" s="40" customFormat="1" ht="31.5" customHeight="1">
      <c r="A8" s="40">
        <v>3</v>
      </c>
      <c r="B8" s="243" t="s">
        <v>784</v>
      </c>
      <c r="C8" s="240" t="s">
        <v>785</v>
      </c>
      <c r="D8" s="38" t="s">
        <v>781</v>
      </c>
      <c r="E8" s="38" t="s">
        <v>753</v>
      </c>
      <c r="F8" s="215">
        <v>37750</v>
      </c>
      <c r="G8" s="204"/>
      <c r="H8" s="204"/>
      <c r="I8" s="204"/>
      <c r="J8" s="215">
        <v>4530</v>
      </c>
      <c r="K8" s="214">
        <f t="shared" si="0"/>
        <v>42280</v>
      </c>
    </row>
    <row r="9" spans="1:11" s="40" customFormat="1" ht="20.100000000000001" customHeight="1">
      <c r="A9" s="40">
        <v>3</v>
      </c>
      <c r="B9" s="243" t="s">
        <v>786</v>
      </c>
      <c r="C9" s="240" t="s">
        <v>787</v>
      </c>
      <c r="D9" s="38" t="s">
        <v>781</v>
      </c>
      <c r="E9" s="38" t="s">
        <v>753</v>
      </c>
      <c r="F9" s="324"/>
      <c r="G9" s="323"/>
      <c r="H9" s="323"/>
      <c r="I9" s="323"/>
      <c r="J9" s="215"/>
      <c r="K9" s="214">
        <f t="shared" si="0"/>
        <v>0</v>
      </c>
    </row>
    <row r="10" spans="1:11" s="40" customFormat="1" ht="20.100000000000001" customHeight="1">
      <c r="A10" s="40">
        <v>3</v>
      </c>
      <c r="B10" s="243" t="s">
        <v>788</v>
      </c>
      <c r="C10" s="240" t="s">
        <v>789</v>
      </c>
      <c r="D10" s="38" t="s">
        <v>781</v>
      </c>
      <c r="E10" s="38" t="s">
        <v>753</v>
      </c>
      <c r="F10" s="215">
        <v>74500</v>
      </c>
      <c r="G10" s="204"/>
      <c r="H10" s="204"/>
      <c r="I10" s="204"/>
      <c r="J10" s="215">
        <v>8940</v>
      </c>
      <c r="K10" s="214">
        <f t="shared" si="0"/>
        <v>83440</v>
      </c>
    </row>
    <row r="11" spans="1:11" s="40" customFormat="1" ht="20.100000000000001" customHeight="1">
      <c r="A11" s="40">
        <v>3</v>
      </c>
      <c r="B11" s="243" t="s">
        <v>790</v>
      </c>
      <c r="C11" s="240" t="s">
        <v>791</v>
      </c>
      <c r="D11" s="38" t="s">
        <v>781</v>
      </c>
      <c r="E11" s="38" t="s">
        <v>753</v>
      </c>
      <c r="F11" s="215">
        <v>112500</v>
      </c>
      <c r="G11" s="204"/>
      <c r="H11" s="204"/>
      <c r="I11" s="204"/>
      <c r="J11" s="215">
        <v>13500</v>
      </c>
      <c r="K11" s="214">
        <f t="shared" si="0"/>
        <v>126000</v>
      </c>
    </row>
    <row r="12" spans="1:11" s="40" customFormat="1" ht="20.100000000000001" customHeight="1">
      <c r="A12" s="40">
        <v>3</v>
      </c>
      <c r="B12" s="243" t="s">
        <v>792</v>
      </c>
      <c r="C12" s="240" t="s">
        <v>793</v>
      </c>
      <c r="D12" s="38" t="s">
        <v>781</v>
      </c>
      <c r="E12" s="38" t="s">
        <v>753</v>
      </c>
      <c r="F12" s="215">
        <v>7500</v>
      </c>
      <c r="G12" s="204"/>
      <c r="H12" s="204"/>
      <c r="I12" s="204"/>
      <c r="J12" s="215">
        <v>900</v>
      </c>
      <c r="K12" s="214">
        <f t="shared" si="0"/>
        <v>8400</v>
      </c>
    </row>
    <row r="13" spans="1:11" s="40" customFormat="1" ht="20.100000000000001" customHeight="1">
      <c r="A13" s="40">
        <v>3</v>
      </c>
      <c r="B13" s="243" t="s">
        <v>794</v>
      </c>
      <c r="C13" s="240" t="s">
        <v>795</v>
      </c>
      <c r="D13" s="38" t="s">
        <v>781</v>
      </c>
      <c r="E13" s="38" t="s">
        <v>753</v>
      </c>
      <c r="F13" s="215">
        <v>75000</v>
      </c>
      <c r="G13" s="204"/>
      <c r="H13" s="204"/>
      <c r="I13" s="204"/>
      <c r="J13" s="215">
        <v>9000</v>
      </c>
      <c r="K13" s="214">
        <f t="shared" si="0"/>
        <v>84000</v>
      </c>
    </row>
    <row r="14" spans="1:11" s="40" customFormat="1" ht="20.100000000000001" customHeight="1">
      <c r="A14" s="40">
        <v>3</v>
      </c>
      <c r="B14" s="243" t="s">
        <v>796</v>
      </c>
      <c r="C14" s="240" t="s">
        <v>797</v>
      </c>
      <c r="D14" s="38" t="s">
        <v>781</v>
      </c>
      <c r="E14" s="38" t="s">
        <v>753</v>
      </c>
      <c r="F14" s="215">
        <v>87500</v>
      </c>
      <c r="G14" s="204"/>
      <c r="H14" s="204"/>
      <c r="I14" s="204"/>
      <c r="J14" s="215">
        <v>10500</v>
      </c>
      <c r="K14" s="214">
        <f t="shared" si="0"/>
        <v>98000</v>
      </c>
    </row>
    <row r="15" spans="1:11" s="40" customFormat="1" ht="20.100000000000001" customHeight="1">
      <c r="A15" s="40">
        <v>3</v>
      </c>
      <c r="B15" s="243" t="s">
        <v>798</v>
      </c>
      <c r="C15" s="240" t="s">
        <v>799</v>
      </c>
      <c r="D15" s="38" t="s">
        <v>800</v>
      </c>
      <c r="E15" s="38" t="s">
        <v>753</v>
      </c>
      <c r="F15" s="215">
        <v>1700</v>
      </c>
      <c r="G15" s="204"/>
      <c r="H15" s="204"/>
      <c r="I15" s="204"/>
      <c r="J15" s="215">
        <v>204</v>
      </c>
      <c r="K15" s="214">
        <f t="shared" si="0"/>
        <v>17204</v>
      </c>
    </row>
    <row r="16" spans="1:11" s="40" customFormat="1" ht="20.100000000000001" customHeight="1">
      <c r="A16" s="40">
        <v>3</v>
      </c>
      <c r="B16" s="243" t="s">
        <v>801</v>
      </c>
      <c r="C16" s="240" t="s">
        <v>802</v>
      </c>
      <c r="D16" s="38" t="s">
        <v>781</v>
      </c>
      <c r="E16" s="38" t="s">
        <v>753</v>
      </c>
      <c r="F16" s="215">
        <v>7500</v>
      </c>
      <c r="G16" s="204"/>
      <c r="H16" s="204"/>
      <c r="I16" s="204"/>
      <c r="J16" s="215">
        <v>900</v>
      </c>
      <c r="K16" s="214">
        <f t="shared" si="0"/>
        <v>8400</v>
      </c>
    </row>
    <row r="17" spans="1:11" s="40" customFormat="1" ht="20.100000000000001" customHeight="1">
      <c r="A17" s="40">
        <v>3</v>
      </c>
      <c r="B17" s="243" t="s">
        <v>803</v>
      </c>
      <c r="C17" s="240" t="s">
        <v>804</v>
      </c>
      <c r="D17" s="38" t="s">
        <v>781</v>
      </c>
      <c r="E17" s="38" t="s">
        <v>753</v>
      </c>
      <c r="F17" s="215">
        <v>12500</v>
      </c>
      <c r="G17" s="204"/>
      <c r="H17" s="204"/>
      <c r="I17" s="204"/>
      <c r="J17" s="215">
        <v>1500</v>
      </c>
      <c r="K17" s="214">
        <f t="shared" si="0"/>
        <v>14000</v>
      </c>
    </row>
    <row r="18" spans="1:11" s="40" customFormat="1" ht="20.100000000000001" customHeight="1">
      <c r="A18" s="40">
        <v>3</v>
      </c>
      <c r="B18" s="243" t="s">
        <v>805</v>
      </c>
      <c r="C18" s="240" t="s">
        <v>806</v>
      </c>
      <c r="D18" s="38" t="s">
        <v>781</v>
      </c>
      <c r="E18" s="38" t="s">
        <v>753</v>
      </c>
      <c r="F18" s="215">
        <v>22500</v>
      </c>
      <c r="G18" s="204"/>
      <c r="H18" s="204"/>
      <c r="I18" s="204"/>
      <c r="J18" s="215">
        <v>2700</v>
      </c>
      <c r="K18" s="214">
        <f t="shared" si="0"/>
        <v>25200</v>
      </c>
    </row>
    <row r="19" spans="1:11" s="40" customFormat="1" ht="20.100000000000001" customHeight="1">
      <c r="A19" s="40">
        <v>3</v>
      </c>
      <c r="B19" s="243" t="s">
        <v>807</v>
      </c>
      <c r="C19" s="240" t="s">
        <v>808</v>
      </c>
      <c r="D19" s="38" t="s">
        <v>781</v>
      </c>
      <c r="E19" s="38" t="s">
        <v>753</v>
      </c>
      <c r="F19" s="215">
        <v>39350</v>
      </c>
      <c r="G19" s="204"/>
      <c r="H19" s="204"/>
      <c r="I19" s="204"/>
      <c r="J19" s="215">
        <v>4722</v>
      </c>
      <c r="K19" s="214">
        <f t="shared" si="0"/>
        <v>44072</v>
      </c>
    </row>
    <row r="20" spans="1:11" s="40" customFormat="1" ht="20.100000000000001" customHeight="1">
      <c r="A20" s="40">
        <v>3</v>
      </c>
      <c r="B20" s="243" t="s">
        <v>809</v>
      </c>
      <c r="C20" s="240" t="s">
        <v>987</v>
      </c>
      <c r="D20" s="38" t="s">
        <v>781</v>
      </c>
      <c r="E20" s="38" t="s">
        <v>753</v>
      </c>
      <c r="F20" s="215">
        <v>20600</v>
      </c>
      <c r="G20" s="204"/>
      <c r="H20" s="204"/>
      <c r="I20" s="204"/>
      <c r="J20" s="215">
        <v>2472</v>
      </c>
      <c r="K20" s="214">
        <f t="shared" si="0"/>
        <v>23072</v>
      </c>
    </row>
    <row r="21" spans="1:11" s="40" customFormat="1" ht="20.100000000000001" customHeight="1">
      <c r="A21" s="40">
        <v>3</v>
      </c>
      <c r="B21" s="243" t="s">
        <v>810</v>
      </c>
      <c r="C21" s="240" t="s">
        <v>811</v>
      </c>
      <c r="D21" s="38" t="s">
        <v>781</v>
      </c>
      <c r="E21" s="38" t="s">
        <v>753</v>
      </c>
      <c r="F21" s="215">
        <v>37600</v>
      </c>
      <c r="G21" s="204"/>
      <c r="H21" s="204"/>
      <c r="I21" s="204"/>
      <c r="J21" s="215">
        <v>4512</v>
      </c>
      <c r="K21" s="214">
        <f t="shared" si="0"/>
        <v>42112</v>
      </c>
    </row>
    <row r="22" spans="1:11" s="40" customFormat="1" ht="20.100000000000001" customHeight="1">
      <c r="A22" s="40">
        <v>3</v>
      </c>
      <c r="B22" s="243" t="s">
        <v>812</v>
      </c>
      <c r="C22" s="240" t="s">
        <v>813</v>
      </c>
      <c r="D22" s="38" t="s">
        <v>781</v>
      </c>
      <c r="E22" s="38" t="s">
        <v>753</v>
      </c>
      <c r="F22" s="215">
        <v>4400</v>
      </c>
      <c r="G22" s="204"/>
      <c r="H22" s="204"/>
      <c r="I22" s="204"/>
      <c r="J22" s="215">
        <v>528</v>
      </c>
      <c r="K22" s="214">
        <f t="shared" si="0"/>
        <v>4928</v>
      </c>
    </row>
    <row r="23" spans="1:11" s="40" customFormat="1" ht="20.100000000000001" customHeight="1">
      <c r="A23" s="40">
        <v>3</v>
      </c>
      <c r="B23" s="243" t="s">
        <v>814</v>
      </c>
      <c r="C23" s="240" t="s">
        <v>815</v>
      </c>
      <c r="D23" s="38" t="s">
        <v>781</v>
      </c>
      <c r="E23" s="38" t="s">
        <v>753</v>
      </c>
      <c r="F23" s="215">
        <v>22500</v>
      </c>
      <c r="G23" s="204"/>
      <c r="H23" s="204"/>
      <c r="I23" s="204"/>
      <c r="J23" s="215">
        <v>2700</v>
      </c>
      <c r="K23" s="214">
        <f t="shared" si="0"/>
        <v>25200</v>
      </c>
    </row>
    <row r="24" spans="1:11" s="40" customFormat="1" ht="32.25" customHeight="1">
      <c r="A24" s="40">
        <v>3</v>
      </c>
      <c r="B24" s="243" t="s">
        <v>816</v>
      </c>
      <c r="C24" s="240" t="s">
        <v>817</v>
      </c>
      <c r="D24" s="38" t="s">
        <v>781</v>
      </c>
      <c r="E24" s="38" t="s">
        <v>753</v>
      </c>
      <c r="F24" s="215">
        <v>30000</v>
      </c>
      <c r="G24" s="204"/>
      <c r="H24" s="204"/>
      <c r="I24" s="204"/>
      <c r="J24" s="215">
        <v>3600</v>
      </c>
      <c r="K24" s="214">
        <f t="shared" si="0"/>
        <v>33600</v>
      </c>
    </row>
    <row r="25" spans="1:11" s="40" customFormat="1" ht="20.100000000000001" customHeight="1">
      <c r="A25" s="40">
        <v>3</v>
      </c>
      <c r="B25" s="243" t="s">
        <v>818</v>
      </c>
      <c r="C25" s="240" t="s">
        <v>819</v>
      </c>
      <c r="D25" s="38" t="s">
        <v>781</v>
      </c>
      <c r="E25" s="38" t="s">
        <v>753</v>
      </c>
      <c r="F25" s="215">
        <v>15000</v>
      </c>
      <c r="G25" s="204"/>
      <c r="H25" s="204"/>
      <c r="I25" s="204"/>
      <c r="J25" s="215">
        <v>1800</v>
      </c>
      <c r="K25" s="214">
        <f t="shared" si="0"/>
        <v>16800</v>
      </c>
    </row>
    <row r="26" spans="1:11" s="40" customFormat="1" ht="20.100000000000001" customHeight="1">
      <c r="A26" s="40">
        <v>3</v>
      </c>
      <c r="B26" s="243" t="s">
        <v>820</v>
      </c>
      <c r="C26" s="240" t="s">
        <v>821</v>
      </c>
      <c r="D26" s="38" t="s">
        <v>781</v>
      </c>
      <c r="E26" s="38" t="s">
        <v>753</v>
      </c>
      <c r="F26" s="215">
        <v>1000</v>
      </c>
      <c r="G26" s="204"/>
      <c r="H26" s="204"/>
      <c r="I26" s="204"/>
      <c r="J26" s="215">
        <v>120</v>
      </c>
      <c r="K26" s="214">
        <f t="shared" si="0"/>
        <v>1120</v>
      </c>
    </row>
    <row r="27" spans="1:11" s="40" customFormat="1" ht="20.100000000000001" customHeight="1">
      <c r="A27" s="40">
        <v>3</v>
      </c>
      <c r="B27" s="243" t="s">
        <v>822</v>
      </c>
      <c r="C27" s="240" t="s">
        <v>823</v>
      </c>
      <c r="D27" s="38" t="s">
        <v>824</v>
      </c>
      <c r="E27" s="38" t="s">
        <v>753</v>
      </c>
      <c r="F27" s="215">
        <v>45000</v>
      </c>
      <c r="G27" s="204"/>
      <c r="H27" s="204"/>
      <c r="I27" s="204"/>
      <c r="J27" s="215">
        <v>5400</v>
      </c>
      <c r="K27" s="214">
        <f t="shared" si="0"/>
        <v>95400</v>
      </c>
    </row>
    <row r="28" spans="1:11" s="40" customFormat="1" ht="20.100000000000001" customHeight="1">
      <c r="A28" s="40">
        <v>3</v>
      </c>
      <c r="B28" s="243" t="s">
        <v>825</v>
      </c>
      <c r="C28" s="240" t="s">
        <v>826</v>
      </c>
      <c r="D28" s="38" t="s">
        <v>824</v>
      </c>
      <c r="E28" s="38" t="s">
        <v>753</v>
      </c>
      <c r="F28" s="215">
        <v>10000</v>
      </c>
      <c r="G28" s="204"/>
      <c r="H28" s="204"/>
      <c r="I28" s="204"/>
      <c r="J28" s="215">
        <v>1200</v>
      </c>
      <c r="K28" s="214">
        <f t="shared" si="0"/>
        <v>21200</v>
      </c>
    </row>
    <row r="29" spans="1:11" s="40" customFormat="1" ht="20.100000000000001" customHeight="1">
      <c r="A29" s="40">
        <v>3</v>
      </c>
      <c r="B29" s="243" t="s">
        <v>827</v>
      </c>
      <c r="C29" s="240" t="s">
        <v>828</v>
      </c>
      <c r="D29" s="38" t="s">
        <v>824</v>
      </c>
      <c r="E29" s="38" t="s">
        <v>753</v>
      </c>
      <c r="F29" s="215">
        <v>5000</v>
      </c>
      <c r="G29" s="204"/>
      <c r="H29" s="204"/>
      <c r="I29" s="204"/>
      <c r="J29" s="215">
        <v>600</v>
      </c>
      <c r="K29" s="214">
        <f t="shared" si="0"/>
        <v>10600</v>
      </c>
    </row>
    <row r="30" spans="1:11" s="40" customFormat="1" ht="33" customHeight="1">
      <c r="A30" s="40">
        <v>3</v>
      </c>
      <c r="B30" s="243" t="s">
        <v>829</v>
      </c>
      <c r="C30" s="240" t="s">
        <v>830</v>
      </c>
      <c r="D30" s="38" t="s">
        <v>781</v>
      </c>
      <c r="E30" s="38" t="s">
        <v>753</v>
      </c>
      <c r="F30" s="215">
        <v>25000</v>
      </c>
      <c r="G30" s="204"/>
      <c r="H30" s="204"/>
      <c r="I30" s="204"/>
      <c r="J30" s="215">
        <v>3000</v>
      </c>
      <c r="K30" s="214">
        <f t="shared" si="0"/>
        <v>28000</v>
      </c>
    </row>
    <row r="31" spans="1:11" s="40" customFormat="1" ht="28.5">
      <c r="A31" s="40">
        <v>3</v>
      </c>
      <c r="B31" s="243" t="s">
        <v>831</v>
      </c>
      <c r="C31" s="240" t="s">
        <v>832</v>
      </c>
      <c r="D31" s="38" t="s">
        <v>781</v>
      </c>
      <c r="E31" s="38" t="s">
        <v>753</v>
      </c>
      <c r="F31" s="215">
        <v>5000</v>
      </c>
      <c r="G31" s="204"/>
      <c r="H31" s="204"/>
      <c r="I31" s="204"/>
      <c r="J31" s="215">
        <v>600</v>
      </c>
      <c r="K31" s="214">
        <f t="shared" si="0"/>
        <v>5600</v>
      </c>
    </row>
    <row r="32" spans="1:11" s="40" customFormat="1" ht="20.100000000000001" customHeight="1">
      <c r="A32" s="40">
        <v>3</v>
      </c>
      <c r="B32" s="243" t="s">
        <v>833</v>
      </c>
      <c r="C32" s="240" t="s">
        <v>834</v>
      </c>
      <c r="D32" s="38" t="s">
        <v>781</v>
      </c>
      <c r="E32" s="38" t="s">
        <v>753</v>
      </c>
      <c r="F32" s="215">
        <v>37600</v>
      </c>
      <c r="G32" s="204"/>
      <c r="H32" s="204"/>
      <c r="I32" s="204"/>
      <c r="J32" s="215">
        <v>4512</v>
      </c>
      <c r="K32" s="214">
        <f t="shared" si="0"/>
        <v>42112</v>
      </c>
    </row>
    <row r="33" spans="1:11" s="40" customFormat="1" ht="20.100000000000001" customHeight="1">
      <c r="A33" s="40">
        <v>3</v>
      </c>
      <c r="B33" s="243" t="s">
        <v>835</v>
      </c>
      <c r="C33" s="240" t="s">
        <v>836</v>
      </c>
      <c r="D33" s="38" t="s">
        <v>781</v>
      </c>
      <c r="E33" s="38" t="s">
        <v>753</v>
      </c>
      <c r="F33" s="215">
        <v>30000</v>
      </c>
      <c r="G33" s="204"/>
      <c r="H33" s="204"/>
      <c r="I33" s="204"/>
      <c r="J33" s="215">
        <v>3600</v>
      </c>
      <c r="K33" s="214">
        <f t="shared" si="0"/>
        <v>33600</v>
      </c>
    </row>
    <row r="34" spans="1:11" s="40" customFormat="1" ht="20.100000000000001" customHeight="1">
      <c r="A34" s="40">
        <v>3</v>
      </c>
      <c r="B34" s="243" t="s">
        <v>837</v>
      </c>
      <c r="C34" s="240" t="s">
        <v>838</v>
      </c>
      <c r="D34" s="38" t="s">
        <v>781</v>
      </c>
      <c r="E34" s="38" t="s">
        <v>753</v>
      </c>
      <c r="F34" s="215">
        <v>200000</v>
      </c>
      <c r="G34" s="204"/>
      <c r="H34" s="204"/>
      <c r="I34" s="204"/>
      <c r="J34" s="215">
        <v>24000</v>
      </c>
      <c r="K34" s="214">
        <f t="shared" si="0"/>
        <v>224000</v>
      </c>
    </row>
    <row r="35" spans="1:11" s="40" customFormat="1" ht="20.100000000000001" customHeight="1">
      <c r="A35" s="40">
        <v>3</v>
      </c>
      <c r="B35" s="243" t="s">
        <v>839</v>
      </c>
      <c r="C35" s="240" t="s">
        <v>840</v>
      </c>
      <c r="D35" s="38" t="s">
        <v>781</v>
      </c>
      <c r="E35" s="38" t="s">
        <v>753</v>
      </c>
      <c r="F35" s="215">
        <v>40000</v>
      </c>
      <c r="G35" s="204"/>
      <c r="H35" s="204"/>
      <c r="I35" s="204"/>
      <c r="J35" s="215">
        <v>4800</v>
      </c>
      <c r="K35" s="214">
        <f t="shared" si="0"/>
        <v>44800</v>
      </c>
    </row>
    <row r="36" spans="1:11" s="40" customFormat="1" ht="20.100000000000001" customHeight="1">
      <c r="A36" s="40">
        <v>3</v>
      </c>
      <c r="B36" s="243" t="s">
        <v>841</v>
      </c>
      <c r="C36" s="240" t="s">
        <v>842</v>
      </c>
      <c r="D36" s="38" t="s">
        <v>781</v>
      </c>
      <c r="E36" s="38" t="s">
        <v>753</v>
      </c>
      <c r="F36" s="215">
        <v>40000</v>
      </c>
      <c r="G36" s="204"/>
      <c r="H36" s="204"/>
      <c r="I36" s="204"/>
      <c r="J36" s="215">
        <v>4800</v>
      </c>
      <c r="K36" s="214">
        <f t="shared" si="0"/>
        <v>44800</v>
      </c>
    </row>
    <row r="37" spans="1:11" s="40" customFormat="1" ht="20.100000000000001" customHeight="1">
      <c r="A37" s="40">
        <v>3</v>
      </c>
      <c r="B37" s="243" t="s">
        <v>843</v>
      </c>
      <c r="C37" s="240" t="s">
        <v>844</v>
      </c>
      <c r="D37" s="38" t="s">
        <v>781</v>
      </c>
      <c r="E37" s="38" t="s">
        <v>845</v>
      </c>
      <c r="F37" s="215">
        <v>20000</v>
      </c>
      <c r="G37" s="204"/>
      <c r="H37" s="204"/>
      <c r="I37" s="204"/>
      <c r="J37" s="215">
        <v>2400</v>
      </c>
      <c r="K37" s="214">
        <f t="shared" si="0"/>
        <v>22400</v>
      </c>
    </row>
    <row r="38" spans="1:11" s="40" customFormat="1" ht="20.100000000000001" customHeight="1">
      <c r="A38" s="40">
        <v>2</v>
      </c>
      <c r="B38" s="231">
        <v>5.2</v>
      </c>
      <c r="C38" s="232" t="s">
        <v>846</v>
      </c>
      <c r="D38" s="38"/>
      <c r="E38" s="38"/>
      <c r="F38" s="100"/>
      <c r="G38" s="96"/>
      <c r="H38" s="96"/>
      <c r="I38" s="96"/>
      <c r="J38" s="100"/>
      <c r="K38" s="214">
        <f t="shared" si="0"/>
        <v>0</v>
      </c>
    </row>
    <row r="39" spans="1:11" s="40" customFormat="1" ht="20.100000000000001" customHeight="1">
      <c r="A39" s="40">
        <v>3</v>
      </c>
      <c r="B39" s="243" t="s">
        <v>847</v>
      </c>
      <c r="C39" s="240" t="s">
        <v>848</v>
      </c>
      <c r="D39" s="38" t="s">
        <v>781</v>
      </c>
      <c r="E39" s="38" t="s">
        <v>753</v>
      </c>
      <c r="F39" s="215">
        <v>16750</v>
      </c>
      <c r="G39" s="204"/>
      <c r="H39" s="204"/>
      <c r="I39" s="204"/>
      <c r="J39" s="215">
        <v>2010</v>
      </c>
      <c r="K39" s="214">
        <f t="shared" si="0"/>
        <v>18760</v>
      </c>
    </row>
    <row r="40" spans="1:11" s="40" customFormat="1" ht="20.100000000000001" customHeight="1">
      <c r="A40" s="40">
        <v>3</v>
      </c>
      <c r="B40" s="243" t="s">
        <v>849</v>
      </c>
      <c r="C40" s="240" t="s">
        <v>850</v>
      </c>
      <c r="D40" s="38" t="s">
        <v>781</v>
      </c>
      <c r="E40" s="38" t="s">
        <v>753</v>
      </c>
      <c r="F40" s="215">
        <v>26100</v>
      </c>
      <c r="G40" s="204"/>
      <c r="H40" s="204"/>
      <c r="I40" s="204"/>
      <c r="J40" s="215">
        <v>3132</v>
      </c>
      <c r="K40" s="214">
        <f t="shared" si="0"/>
        <v>29232</v>
      </c>
    </row>
    <row r="41" spans="1:11" s="40" customFormat="1" ht="20.100000000000001" customHeight="1">
      <c r="A41" s="40">
        <v>3</v>
      </c>
      <c r="B41" s="243" t="s">
        <v>851</v>
      </c>
      <c r="C41" s="240" t="s">
        <v>852</v>
      </c>
      <c r="D41" s="38" t="s">
        <v>781</v>
      </c>
      <c r="E41" s="38" t="s">
        <v>753</v>
      </c>
      <c r="F41" s="215">
        <v>39350</v>
      </c>
      <c r="G41" s="204"/>
      <c r="H41" s="204"/>
      <c r="I41" s="204"/>
      <c r="J41" s="215">
        <v>4722</v>
      </c>
      <c r="K41" s="214">
        <f t="shared" si="0"/>
        <v>44072</v>
      </c>
    </row>
    <row r="42" spans="1:11" s="40" customFormat="1" ht="20.100000000000001" customHeight="1">
      <c r="A42" s="40">
        <v>3</v>
      </c>
      <c r="B42" s="243" t="s">
        <v>853</v>
      </c>
      <c r="C42" s="240" t="s">
        <v>854</v>
      </c>
      <c r="D42" s="38" t="s">
        <v>781</v>
      </c>
      <c r="E42" s="38" t="s">
        <v>753</v>
      </c>
      <c r="F42" s="215">
        <v>112500</v>
      </c>
      <c r="G42" s="204"/>
      <c r="H42" s="204"/>
      <c r="I42" s="204"/>
      <c r="J42" s="215">
        <v>13500</v>
      </c>
      <c r="K42" s="214">
        <f t="shared" si="0"/>
        <v>126000</v>
      </c>
    </row>
    <row r="43" spans="1:11" s="40" customFormat="1" ht="20.100000000000001" customHeight="1">
      <c r="A43" s="40">
        <v>3</v>
      </c>
      <c r="B43" s="243" t="s">
        <v>855</v>
      </c>
      <c r="C43" s="240" t="s">
        <v>856</v>
      </c>
      <c r="D43" s="38" t="s">
        <v>781</v>
      </c>
      <c r="E43" s="38" t="s">
        <v>753</v>
      </c>
      <c r="F43" s="215">
        <v>37750</v>
      </c>
      <c r="G43" s="204"/>
      <c r="H43" s="204"/>
      <c r="I43" s="204"/>
      <c r="J43" s="215">
        <v>4530</v>
      </c>
      <c r="K43" s="214">
        <f t="shared" si="0"/>
        <v>42280</v>
      </c>
    </row>
    <row r="44" spans="1:11" s="40" customFormat="1" ht="20.100000000000001" customHeight="1">
      <c r="A44" s="40">
        <v>3</v>
      </c>
      <c r="B44" s="243" t="s">
        <v>857</v>
      </c>
      <c r="C44" s="240" t="s">
        <v>858</v>
      </c>
      <c r="D44" s="38" t="s">
        <v>800</v>
      </c>
      <c r="E44" s="38" t="s">
        <v>753</v>
      </c>
      <c r="F44" s="215">
        <v>1000</v>
      </c>
      <c r="G44" s="204"/>
      <c r="H44" s="204"/>
      <c r="I44" s="204"/>
      <c r="J44" s="215">
        <v>120</v>
      </c>
      <c r="K44" s="214">
        <f t="shared" si="0"/>
        <v>10120</v>
      </c>
    </row>
    <row r="45" spans="1:11" s="40" customFormat="1" ht="20.100000000000001" customHeight="1">
      <c r="A45" s="40">
        <v>3</v>
      </c>
      <c r="B45" s="243" t="s">
        <v>859</v>
      </c>
      <c r="C45" s="240" t="s">
        <v>860</v>
      </c>
      <c r="D45" s="38" t="s">
        <v>861</v>
      </c>
      <c r="E45" s="38" t="s">
        <v>753</v>
      </c>
      <c r="F45" s="215">
        <v>7500</v>
      </c>
      <c r="G45" s="204"/>
      <c r="H45" s="204"/>
      <c r="I45" s="204"/>
      <c r="J45" s="215">
        <v>900</v>
      </c>
      <c r="K45" s="214">
        <f t="shared" si="0"/>
        <v>38400</v>
      </c>
    </row>
    <row r="46" spans="1:11" s="40" customFormat="1" ht="20.100000000000001" customHeight="1">
      <c r="A46" s="40">
        <v>3</v>
      </c>
      <c r="B46" s="243" t="s">
        <v>862</v>
      </c>
      <c r="C46" s="240" t="s">
        <v>863</v>
      </c>
      <c r="D46" s="38" t="s">
        <v>800</v>
      </c>
      <c r="E46" s="38" t="s">
        <v>753</v>
      </c>
      <c r="F46" s="215">
        <v>250</v>
      </c>
      <c r="G46" s="204"/>
      <c r="H46" s="204"/>
      <c r="I46" s="204"/>
      <c r="J46" s="215">
        <v>30</v>
      </c>
      <c r="K46" s="214">
        <f t="shared" si="0"/>
        <v>2530</v>
      </c>
    </row>
    <row r="47" spans="1:11" s="40" customFormat="1" ht="20.100000000000001" customHeight="1">
      <c r="A47" s="40">
        <v>3</v>
      </c>
      <c r="B47" s="243" t="s">
        <v>864</v>
      </c>
      <c r="C47" s="240" t="s">
        <v>865</v>
      </c>
      <c r="D47" s="38" t="s">
        <v>800</v>
      </c>
      <c r="E47" s="38" t="s">
        <v>753</v>
      </c>
      <c r="F47" s="215">
        <v>150</v>
      </c>
      <c r="G47" s="204"/>
      <c r="H47" s="204"/>
      <c r="I47" s="204"/>
      <c r="J47" s="215">
        <v>18</v>
      </c>
      <c r="K47" s="214">
        <f t="shared" si="0"/>
        <v>1518</v>
      </c>
    </row>
    <row r="48" spans="1:11" s="40" customFormat="1" ht="20.100000000000001" customHeight="1">
      <c r="A48" s="40">
        <v>3</v>
      </c>
      <c r="B48" s="243" t="s">
        <v>866</v>
      </c>
      <c r="C48" s="240" t="s">
        <v>867</v>
      </c>
      <c r="D48" s="38" t="s">
        <v>868</v>
      </c>
      <c r="E48" s="38" t="s">
        <v>753</v>
      </c>
      <c r="F48" s="215">
        <v>2000</v>
      </c>
      <c r="G48" s="204"/>
      <c r="H48" s="204"/>
      <c r="I48" s="204"/>
      <c r="J48" s="215">
        <v>240</v>
      </c>
      <c r="K48" s="214">
        <f t="shared" si="0"/>
        <v>6240</v>
      </c>
    </row>
    <row r="49" spans="1:11" s="40" customFormat="1" ht="20.100000000000001" customHeight="1">
      <c r="A49" s="40">
        <v>3</v>
      </c>
      <c r="B49" s="243" t="s">
        <v>869</v>
      </c>
      <c r="C49" s="240" t="s">
        <v>870</v>
      </c>
      <c r="D49" s="38" t="s">
        <v>824</v>
      </c>
      <c r="E49" s="38" t="s">
        <v>753</v>
      </c>
      <c r="F49" s="215">
        <v>1000</v>
      </c>
      <c r="G49" s="204"/>
      <c r="H49" s="204"/>
      <c r="I49" s="204"/>
      <c r="J49" s="215">
        <v>120</v>
      </c>
      <c r="K49" s="214">
        <f t="shared" si="0"/>
        <v>2120</v>
      </c>
    </row>
    <row r="50" spans="1:11" s="40" customFormat="1" ht="20.100000000000001" customHeight="1">
      <c r="A50" s="40">
        <v>3</v>
      </c>
      <c r="B50" s="243" t="s">
        <v>871</v>
      </c>
      <c r="C50" s="240" t="s">
        <v>872</v>
      </c>
      <c r="D50" s="38" t="s">
        <v>781</v>
      </c>
      <c r="E50" s="38" t="s">
        <v>753</v>
      </c>
      <c r="F50" s="215">
        <v>8400</v>
      </c>
      <c r="G50" s="204"/>
      <c r="H50" s="204"/>
      <c r="I50" s="204"/>
      <c r="J50" s="215">
        <v>1008</v>
      </c>
      <c r="K50" s="214">
        <f t="shared" si="0"/>
        <v>9408</v>
      </c>
    </row>
    <row r="51" spans="1:11" s="40" customFormat="1" ht="20.100000000000001" customHeight="1">
      <c r="A51" s="40">
        <v>3</v>
      </c>
      <c r="B51" s="243" t="s">
        <v>873</v>
      </c>
      <c r="C51" s="240" t="s">
        <v>874</v>
      </c>
      <c r="D51" s="38" t="s">
        <v>800</v>
      </c>
      <c r="E51" s="38" t="s">
        <v>753</v>
      </c>
      <c r="F51" s="215">
        <v>150</v>
      </c>
      <c r="G51" s="204"/>
      <c r="H51" s="204"/>
      <c r="I51" s="204"/>
      <c r="J51" s="215">
        <v>18</v>
      </c>
      <c r="K51" s="214">
        <f t="shared" si="0"/>
        <v>1518</v>
      </c>
    </row>
    <row r="52" spans="1:11" s="40" customFormat="1" ht="20.100000000000001" customHeight="1">
      <c r="A52" s="40">
        <v>3</v>
      </c>
      <c r="B52" s="243" t="s">
        <v>875</v>
      </c>
      <c r="C52" s="240" t="s">
        <v>876</v>
      </c>
      <c r="D52" s="38" t="s">
        <v>868</v>
      </c>
      <c r="E52" s="38" t="s">
        <v>753</v>
      </c>
      <c r="F52" s="215">
        <v>1500</v>
      </c>
      <c r="G52" s="204"/>
      <c r="H52" s="204"/>
      <c r="I52" s="204"/>
      <c r="J52" s="215">
        <v>180</v>
      </c>
      <c r="K52" s="214">
        <f t="shared" si="0"/>
        <v>4680</v>
      </c>
    </row>
    <row r="53" spans="1:11" s="40" customFormat="1" ht="20.100000000000001" customHeight="1">
      <c r="A53" s="40">
        <v>3</v>
      </c>
      <c r="B53" s="243" t="s">
        <v>877</v>
      </c>
      <c r="C53" s="240" t="s">
        <v>878</v>
      </c>
      <c r="D53" s="38" t="s">
        <v>781</v>
      </c>
      <c r="E53" s="38" t="s">
        <v>753</v>
      </c>
      <c r="F53" s="215">
        <v>8400</v>
      </c>
      <c r="G53" s="204"/>
      <c r="H53" s="204"/>
      <c r="I53" s="204"/>
      <c r="J53" s="215">
        <v>1008</v>
      </c>
      <c r="K53" s="214">
        <f t="shared" si="0"/>
        <v>9408</v>
      </c>
    </row>
    <row r="54" spans="1:11" s="40" customFormat="1" ht="20.100000000000001" customHeight="1">
      <c r="A54" s="40">
        <v>2</v>
      </c>
      <c r="B54" s="231">
        <v>5.3</v>
      </c>
      <c r="C54" s="232" t="s">
        <v>879</v>
      </c>
      <c r="D54" s="38"/>
      <c r="E54" s="38"/>
      <c r="F54" s="100"/>
      <c r="G54" s="96"/>
      <c r="H54" s="96"/>
      <c r="I54" s="96"/>
      <c r="J54" s="100"/>
      <c r="K54" s="214">
        <f t="shared" si="0"/>
        <v>0</v>
      </c>
    </row>
    <row r="55" spans="1:11" s="40" customFormat="1" ht="20.100000000000001" customHeight="1">
      <c r="A55" s="40">
        <v>3</v>
      </c>
      <c r="B55" s="243" t="s">
        <v>880</v>
      </c>
      <c r="C55" s="240" t="s">
        <v>881</v>
      </c>
      <c r="D55" s="38" t="s">
        <v>781</v>
      </c>
      <c r="E55" s="38" t="s">
        <v>753</v>
      </c>
      <c r="F55" s="215">
        <v>750</v>
      </c>
      <c r="G55" s="204"/>
      <c r="H55" s="204"/>
      <c r="I55" s="204"/>
      <c r="J55" s="215">
        <v>90</v>
      </c>
      <c r="K55" s="214">
        <f t="shared" si="0"/>
        <v>840</v>
      </c>
    </row>
    <row r="56" spans="1:11" s="40" customFormat="1" ht="20.100000000000001" customHeight="1">
      <c r="A56" s="40">
        <v>3</v>
      </c>
      <c r="B56" s="243" t="s">
        <v>882</v>
      </c>
      <c r="C56" s="240" t="s">
        <v>883</v>
      </c>
      <c r="D56" s="38" t="s">
        <v>781</v>
      </c>
      <c r="E56" s="38" t="s">
        <v>753</v>
      </c>
      <c r="F56" s="215">
        <v>300</v>
      </c>
      <c r="G56" s="204"/>
      <c r="H56" s="204"/>
      <c r="I56" s="204"/>
      <c r="J56" s="215">
        <v>36</v>
      </c>
      <c r="K56" s="214">
        <f t="shared" si="0"/>
        <v>336</v>
      </c>
    </row>
    <row r="57" spans="1:11" s="40" customFormat="1" ht="20.100000000000001" customHeight="1">
      <c r="A57" s="40">
        <v>3</v>
      </c>
      <c r="B57" s="243" t="s">
        <v>884</v>
      </c>
      <c r="C57" s="240" t="s">
        <v>885</v>
      </c>
      <c r="D57" s="38" t="s">
        <v>781</v>
      </c>
      <c r="E57" s="38" t="s">
        <v>753</v>
      </c>
      <c r="F57" s="215">
        <v>300</v>
      </c>
      <c r="G57" s="204"/>
      <c r="H57" s="204"/>
      <c r="I57" s="204"/>
      <c r="J57" s="215">
        <v>36</v>
      </c>
      <c r="K57" s="214">
        <f t="shared" si="0"/>
        <v>336</v>
      </c>
    </row>
    <row r="58" spans="1:11" s="40" customFormat="1" ht="20.100000000000001" customHeight="1">
      <c r="A58" s="40">
        <v>3</v>
      </c>
      <c r="B58" s="243" t="s">
        <v>886</v>
      </c>
      <c r="C58" s="240" t="s">
        <v>887</v>
      </c>
      <c r="D58" s="38" t="s">
        <v>781</v>
      </c>
      <c r="E58" s="38" t="s">
        <v>753</v>
      </c>
      <c r="F58" s="215">
        <v>350</v>
      </c>
      <c r="G58" s="204"/>
      <c r="H58" s="204"/>
      <c r="I58" s="204"/>
      <c r="J58" s="215">
        <v>42</v>
      </c>
      <c r="K58" s="214">
        <f t="shared" si="0"/>
        <v>392</v>
      </c>
    </row>
    <row r="59" spans="1:11" s="40" customFormat="1" ht="20.100000000000001" customHeight="1">
      <c r="A59" s="40">
        <v>3</v>
      </c>
      <c r="B59" s="243" t="s">
        <v>888</v>
      </c>
      <c r="C59" s="240" t="s">
        <v>889</v>
      </c>
      <c r="D59" s="38" t="s">
        <v>781</v>
      </c>
      <c r="E59" s="38" t="s">
        <v>753</v>
      </c>
      <c r="F59" s="215">
        <v>400</v>
      </c>
      <c r="G59" s="204"/>
      <c r="H59" s="204"/>
      <c r="I59" s="204"/>
      <c r="J59" s="215">
        <v>48</v>
      </c>
      <c r="K59" s="214">
        <f t="shared" si="0"/>
        <v>448</v>
      </c>
    </row>
    <row r="60" spans="1:11" s="40" customFormat="1" ht="20.100000000000001" customHeight="1">
      <c r="A60" s="40">
        <v>3</v>
      </c>
      <c r="B60" s="243" t="s">
        <v>890</v>
      </c>
      <c r="C60" s="240" t="s">
        <v>891</v>
      </c>
      <c r="D60" s="38" t="s">
        <v>781</v>
      </c>
      <c r="E60" s="38" t="s">
        <v>753</v>
      </c>
      <c r="F60" s="215">
        <v>400</v>
      </c>
      <c r="G60" s="204"/>
      <c r="H60" s="204"/>
      <c r="I60" s="204"/>
      <c r="J60" s="215">
        <v>48</v>
      </c>
      <c r="K60" s="214">
        <f t="shared" si="0"/>
        <v>448</v>
      </c>
    </row>
    <row r="61" spans="1:11" s="40" customFormat="1" ht="20.100000000000001" customHeight="1">
      <c r="A61" s="40">
        <v>3</v>
      </c>
      <c r="B61" s="243" t="s">
        <v>892</v>
      </c>
      <c r="C61" s="240" t="s">
        <v>893</v>
      </c>
      <c r="D61" s="38" t="s">
        <v>781</v>
      </c>
      <c r="E61" s="38" t="s">
        <v>753</v>
      </c>
      <c r="F61" s="215">
        <v>42750</v>
      </c>
      <c r="G61" s="204"/>
      <c r="H61" s="204"/>
      <c r="I61" s="204"/>
      <c r="J61" s="215">
        <v>5130</v>
      </c>
      <c r="K61" s="214">
        <f t="shared" si="0"/>
        <v>47880</v>
      </c>
    </row>
    <row r="62" spans="1:11" s="40" customFormat="1" ht="29.25" customHeight="1">
      <c r="B62" s="340" t="s">
        <v>894</v>
      </c>
      <c r="C62" s="340"/>
      <c r="D62" s="61"/>
      <c r="E62" s="38" t="s">
        <v>753</v>
      </c>
      <c r="F62" s="214"/>
      <c r="G62" s="200"/>
      <c r="H62" s="200"/>
      <c r="I62" s="200"/>
      <c r="J62" s="214"/>
      <c r="K62" s="214">
        <f t="shared" si="0"/>
        <v>0</v>
      </c>
    </row>
    <row r="63" spans="1:11" s="40" customFormat="1" ht="20.100000000000001" customHeight="1">
      <c r="B63" s="85" t="s">
        <v>895</v>
      </c>
      <c r="C63" s="86"/>
      <c r="D63" s="38" t="s">
        <v>781</v>
      </c>
      <c r="E63" s="38" t="s">
        <v>753</v>
      </c>
      <c r="F63" s="215"/>
      <c r="G63" s="204"/>
      <c r="H63" s="204"/>
      <c r="I63" s="204"/>
      <c r="J63" s="215"/>
      <c r="K63" s="214">
        <f t="shared" si="0"/>
        <v>0</v>
      </c>
    </row>
    <row r="64" spans="1:11" s="40" customFormat="1" ht="20.100000000000001" customHeight="1">
      <c r="B64" s="85" t="s">
        <v>896</v>
      </c>
      <c r="C64" s="86"/>
      <c r="D64" s="38" t="s">
        <v>781</v>
      </c>
      <c r="E64" s="38" t="s">
        <v>753</v>
      </c>
      <c r="F64" s="215"/>
      <c r="G64" s="204"/>
      <c r="H64" s="204"/>
      <c r="I64" s="204"/>
      <c r="J64" s="215"/>
      <c r="K64" s="214">
        <f t="shared" si="0"/>
        <v>0</v>
      </c>
    </row>
    <row r="65" spans="2:11" s="40" customFormat="1" ht="20.100000000000001" customHeight="1">
      <c r="B65" s="85" t="s">
        <v>897</v>
      </c>
      <c r="C65" s="86"/>
      <c r="D65" s="38" t="s">
        <v>781</v>
      </c>
      <c r="E65" s="38" t="s">
        <v>753</v>
      </c>
      <c r="F65" s="215"/>
      <c r="G65" s="204"/>
      <c r="H65" s="204"/>
      <c r="I65" s="204"/>
      <c r="J65" s="215"/>
      <c r="K65" s="214">
        <f t="shared" si="0"/>
        <v>0</v>
      </c>
    </row>
    <row r="66" spans="2:11" s="40" customFormat="1" ht="20.100000000000001" customHeight="1">
      <c r="B66" s="85" t="s">
        <v>898</v>
      </c>
      <c r="C66" s="86"/>
      <c r="D66" s="38" t="s">
        <v>781</v>
      </c>
      <c r="E66" s="38" t="s">
        <v>753</v>
      </c>
      <c r="F66" s="215"/>
      <c r="G66" s="204"/>
      <c r="H66" s="204"/>
      <c r="I66" s="204"/>
      <c r="J66" s="215"/>
      <c r="K66" s="214">
        <f t="shared" si="0"/>
        <v>0</v>
      </c>
    </row>
    <row r="67" spans="2:11" s="40" customFormat="1" ht="20.100000000000001" customHeight="1">
      <c r="B67" s="38"/>
      <c r="C67" s="38" t="s">
        <v>899</v>
      </c>
      <c r="D67" s="38"/>
      <c r="E67" s="38"/>
      <c r="F67" s="100"/>
      <c r="G67" s="96"/>
      <c r="H67" s="96"/>
      <c r="I67" s="96"/>
      <c r="J67" s="100"/>
      <c r="K67" s="214"/>
    </row>
    <row r="68" spans="2:11" s="59" customFormat="1" ht="20.100000000000001" customHeight="1">
      <c r="B68" s="87"/>
      <c r="C68" s="87"/>
      <c r="D68" s="87"/>
      <c r="E68" s="87"/>
      <c r="F68" s="100"/>
      <c r="G68" s="96"/>
      <c r="H68" s="96"/>
      <c r="I68" s="96"/>
      <c r="J68" s="100"/>
      <c r="K68" s="214"/>
    </row>
    <row r="69" spans="2:11" s="88" customFormat="1" ht="30" customHeight="1">
      <c r="B69" s="239"/>
      <c r="C69" s="156" t="s">
        <v>988</v>
      </c>
      <c r="D69" s="116"/>
      <c r="E69" s="116"/>
      <c r="F69" s="255"/>
      <c r="G69" s="246"/>
      <c r="H69" s="246"/>
      <c r="I69" s="246"/>
      <c r="J69" s="255"/>
      <c r="K69" s="255">
        <f>SUM(K6:K66)</f>
        <v>1745818</v>
      </c>
    </row>
    <row r="70" spans="2:11" s="88" customFormat="1" ht="21" customHeight="1">
      <c r="B70" s="6"/>
      <c r="C70" s="56" t="s">
        <v>221</v>
      </c>
      <c r="D70" s="6"/>
      <c r="E70" s="6"/>
      <c r="F70" s="153"/>
      <c r="G70" s="148"/>
      <c r="H70" s="148"/>
      <c r="I70" s="148"/>
      <c r="J70" s="153"/>
      <c r="K70" s="183"/>
    </row>
    <row r="71" spans="2:11" s="40" customFormat="1" ht="21" customHeight="1">
      <c r="B71" s="12"/>
      <c r="C71" s="72"/>
      <c r="D71" s="12"/>
      <c r="E71" s="12"/>
      <c r="F71" s="154"/>
      <c r="G71" s="149"/>
      <c r="H71" s="149"/>
      <c r="I71" s="149"/>
      <c r="J71" s="154"/>
      <c r="K71" s="224"/>
    </row>
    <row r="72" spans="2:11" s="40" customFormat="1" ht="18" customHeight="1">
      <c r="B72" s="12"/>
      <c r="C72" s="5" t="s">
        <v>19</v>
      </c>
      <c r="D72" s="12"/>
      <c r="E72" s="12"/>
      <c r="F72" s="154"/>
      <c r="G72" s="149"/>
      <c r="H72" s="149"/>
      <c r="I72" s="149"/>
      <c r="J72" s="154"/>
      <c r="K72" s="224"/>
    </row>
    <row r="73" spans="2:11" s="40" customFormat="1" ht="23.25" customHeight="1">
      <c r="B73" s="12"/>
      <c r="C73" s="5" t="s">
        <v>20</v>
      </c>
      <c r="D73" s="12"/>
      <c r="E73" s="12"/>
      <c r="F73" s="154"/>
      <c r="G73" s="149"/>
      <c r="H73" s="149"/>
      <c r="I73" s="149"/>
      <c r="J73" s="154"/>
      <c r="K73" s="224"/>
    </row>
    <row r="74" spans="2:11" s="40" customFormat="1" ht="20.25" customHeight="1">
      <c r="B74" s="12"/>
      <c r="C74" s="5" t="s">
        <v>21</v>
      </c>
      <c r="D74" s="12"/>
      <c r="E74" s="12"/>
      <c r="F74" s="154"/>
      <c r="G74" s="149"/>
      <c r="H74" s="149"/>
      <c r="I74" s="149"/>
      <c r="J74" s="154"/>
      <c r="K74" s="224"/>
    </row>
    <row r="75" spans="2:11" s="40" customFormat="1" ht="48" customHeight="1">
      <c r="B75" s="12"/>
      <c r="C75" s="12"/>
      <c r="D75" s="12"/>
      <c r="E75" s="12"/>
      <c r="F75" s="154"/>
      <c r="G75" s="149"/>
      <c r="H75" s="149"/>
      <c r="I75" s="149"/>
      <c r="J75" s="154"/>
      <c r="K75" s="224"/>
    </row>
  </sheetData>
  <mergeCells count="3">
    <mergeCell ref="B1:K1"/>
    <mergeCell ref="D2:K2"/>
    <mergeCell ref="B62:C6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8"/>
  <sheetViews>
    <sheetView tabSelected="1" topLeftCell="A19" zoomScale="78" zoomScaleNormal="78" workbookViewId="0">
      <selection activeCell="A24" sqref="A24"/>
    </sheetView>
  </sheetViews>
  <sheetFormatPr defaultColWidth="8.7109375" defaultRowHeight="20.100000000000001" customHeight="1"/>
  <cols>
    <col min="1" max="2" width="8.7109375" style="84"/>
    <col min="3" max="3" width="110.7109375" style="84" customWidth="1"/>
    <col min="4" max="4" width="17.5703125" style="322" customWidth="1"/>
    <col min="5" max="5" width="19.7109375" style="84" customWidth="1"/>
    <col min="6" max="6" width="17.42578125" style="155" customWidth="1"/>
    <col min="7" max="9" width="17.42578125" style="150" customWidth="1"/>
    <col min="10" max="10" width="14.5703125" style="322" customWidth="1"/>
    <col min="11" max="11" width="31.7109375" style="322" customWidth="1"/>
    <col min="12" max="16384" width="8.7109375" style="84"/>
  </cols>
  <sheetData>
    <row r="1" spans="1:11" s="37" customFormat="1" ht="19.899999999999999" customHeight="1">
      <c r="B1" s="354" t="s">
        <v>900</v>
      </c>
      <c r="C1" s="354"/>
      <c r="D1" s="354"/>
      <c r="E1" s="354"/>
      <c r="F1" s="354"/>
      <c r="G1" s="354"/>
      <c r="H1" s="354"/>
      <c r="I1" s="354"/>
      <c r="J1" s="354"/>
      <c r="K1" s="354"/>
    </row>
    <row r="2" spans="1:11" s="37" customFormat="1" ht="19.899999999999999" customHeight="1">
      <c r="B2" s="234"/>
      <c r="C2" s="234" t="s">
        <v>6</v>
      </c>
      <c r="D2" s="345"/>
      <c r="E2" s="345"/>
      <c r="F2" s="345"/>
      <c r="G2" s="345"/>
      <c r="H2" s="345"/>
      <c r="I2" s="345"/>
      <c r="J2" s="345"/>
      <c r="K2" s="345"/>
    </row>
    <row r="3" spans="1:11" s="40" customFormat="1" ht="36.75" customHeight="1">
      <c r="A3" s="37" t="s">
        <v>5</v>
      </c>
      <c r="B3" s="230" t="s">
        <v>2</v>
      </c>
      <c r="C3" s="230" t="s">
        <v>0</v>
      </c>
      <c r="D3" s="235" t="s">
        <v>3</v>
      </c>
      <c r="E3" s="230" t="s">
        <v>1</v>
      </c>
      <c r="F3" s="99" t="s">
        <v>901</v>
      </c>
      <c r="G3" s="95" t="s">
        <v>222</v>
      </c>
      <c r="H3" s="95" t="s">
        <v>223</v>
      </c>
      <c r="I3" s="95" t="s">
        <v>224</v>
      </c>
      <c r="J3" s="235" t="s">
        <v>30</v>
      </c>
      <c r="K3" s="235" t="s">
        <v>716</v>
      </c>
    </row>
    <row r="4" spans="1:11" s="40" customFormat="1" ht="19.899999999999999" customHeight="1">
      <c r="B4" s="230"/>
      <c r="C4" s="39" t="s">
        <v>232</v>
      </c>
      <c r="D4" s="235" t="s">
        <v>966</v>
      </c>
      <c r="E4" s="39" t="s">
        <v>965</v>
      </c>
      <c r="F4" s="99" t="s">
        <v>967</v>
      </c>
      <c r="G4" s="95"/>
      <c r="H4" s="95"/>
      <c r="I4" s="95"/>
      <c r="J4" s="235" t="s">
        <v>968</v>
      </c>
      <c r="K4" s="235" t="s">
        <v>969</v>
      </c>
    </row>
    <row r="5" spans="1:11" s="40" customFormat="1" ht="19.899999999999999" customHeight="1">
      <c r="A5" s="40">
        <v>2</v>
      </c>
      <c r="B5" s="231">
        <v>6.1</v>
      </c>
      <c r="C5" s="232" t="s">
        <v>902</v>
      </c>
      <c r="D5" s="221"/>
      <c r="E5" s="243"/>
      <c r="F5" s="152"/>
      <c r="G5" s="147"/>
      <c r="H5" s="147"/>
      <c r="I5" s="147"/>
      <c r="J5" s="223"/>
      <c r="K5" s="244"/>
    </row>
    <row r="6" spans="1:11" s="40" customFormat="1" ht="19.899999999999999" customHeight="1">
      <c r="A6" s="40">
        <v>3</v>
      </c>
      <c r="B6" s="231" t="s">
        <v>903</v>
      </c>
      <c r="C6" s="232" t="s">
        <v>904</v>
      </c>
      <c r="D6" s="221">
        <v>1</v>
      </c>
      <c r="E6" s="243" t="s">
        <v>905</v>
      </c>
      <c r="F6" s="211">
        <v>4500000</v>
      </c>
      <c r="G6" s="199"/>
      <c r="H6" s="199"/>
      <c r="I6" s="199"/>
      <c r="J6" s="211">
        <f>F6*12%</f>
        <v>540000</v>
      </c>
      <c r="K6" s="214">
        <f xml:space="preserve"> (D6*F6)+J6</f>
        <v>5040000</v>
      </c>
    </row>
    <row r="7" spans="1:11" s="40" customFormat="1" ht="19.899999999999999" customHeight="1">
      <c r="A7" s="40">
        <v>3</v>
      </c>
      <c r="B7" s="231" t="s">
        <v>906</v>
      </c>
      <c r="C7" s="232" t="s">
        <v>907</v>
      </c>
      <c r="D7" s="221"/>
      <c r="E7" s="240"/>
      <c r="F7" s="214"/>
      <c r="G7" s="200"/>
      <c r="H7" s="200"/>
      <c r="I7" s="200"/>
      <c r="J7" s="211">
        <f t="shared" ref="J7:J21" si="0">F7*12%</f>
        <v>0</v>
      </c>
      <c r="K7" s="214">
        <f t="shared" ref="K7:K20" si="1" xml:space="preserve"> (D7*F7)+J7</f>
        <v>0</v>
      </c>
    </row>
    <row r="8" spans="1:11" s="40" customFormat="1" ht="42.75" customHeight="1">
      <c r="A8" s="40">
        <v>4</v>
      </c>
      <c r="B8" s="243" t="s">
        <v>908</v>
      </c>
      <c r="C8" s="50" t="s">
        <v>909</v>
      </c>
      <c r="D8" s="333">
        <v>24.437000000000001</v>
      </c>
      <c r="E8" s="243" t="s">
        <v>989</v>
      </c>
      <c r="F8" s="211">
        <v>8000</v>
      </c>
      <c r="G8" s="199"/>
      <c r="H8" s="199"/>
      <c r="I8" s="199"/>
      <c r="J8" s="211">
        <v>23520</v>
      </c>
      <c r="K8" s="214">
        <f t="shared" si="1"/>
        <v>219016</v>
      </c>
    </row>
    <row r="9" spans="1:11" s="40" customFormat="1" ht="46.5" customHeight="1">
      <c r="A9" s="40">
        <v>4</v>
      </c>
      <c r="B9" s="243" t="s">
        <v>910</v>
      </c>
      <c r="C9" s="50" t="s">
        <v>911</v>
      </c>
      <c r="D9" s="333">
        <v>3.9660000000000002</v>
      </c>
      <c r="E9" s="243" t="s">
        <v>989</v>
      </c>
      <c r="F9" s="211">
        <v>125000</v>
      </c>
      <c r="G9" s="199"/>
      <c r="H9" s="199"/>
      <c r="I9" s="199"/>
      <c r="J9" s="211">
        <v>60000</v>
      </c>
      <c r="K9" s="214">
        <f t="shared" si="1"/>
        <v>555750</v>
      </c>
    </row>
    <row r="10" spans="1:11" s="40" customFormat="1" ht="39.75" customHeight="1">
      <c r="A10" s="40">
        <v>4</v>
      </c>
      <c r="B10" s="243" t="s">
        <v>912</v>
      </c>
      <c r="C10" s="50" t="s">
        <v>913</v>
      </c>
      <c r="D10" s="333">
        <v>51.658999999999999</v>
      </c>
      <c r="E10" s="243" t="s">
        <v>989</v>
      </c>
      <c r="F10" s="211">
        <v>4200</v>
      </c>
      <c r="G10" s="199"/>
      <c r="H10" s="199"/>
      <c r="I10" s="199"/>
      <c r="J10" s="211">
        <v>25956</v>
      </c>
      <c r="K10" s="214">
        <f t="shared" si="1"/>
        <v>242923.8</v>
      </c>
    </row>
    <row r="11" spans="1:11" s="40" customFormat="1" ht="34.5" customHeight="1">
      <c r="A11" s="40">
        <v>4</v>
      </c>
      <c r="B11" s="243" t="s">
        <v>914</v>
      </c>
      <c r="C11" s="240" t="s">
        <v>915</v>
      </c>
      <c r="D11" s="221">
        <v>1</v>
      </c>
      <c r="E11" s="243" t="s">
        <v>36</v>
      </c>
      <c r="F11" s="211">
        <v>30000</v>
      </c>
      <c r="G11" s="199"/>
      <c r="H11" s="199"/>
      <c r="I11" s="199"/>
      <c r="J11" s="211">
        <f t="shared" si="0"/>
        <v>3600</v>
      </c>
      <c r="K11" s="214">
        <f t="shared" si="1"/>
        <v>33600</v>
      </c>
    </row>
    <row r="12" spans="1:11" s="40" customFormat="1" ht="27.75" customHeight="1">
      <c r="A12" s="40">
        <v>4</v>
      </c>
      <c r="B12" s="243" t="s">
        <v>916</v>
      </c>
      <c r="C12" s="240" t="s">
        <v>917</v>
      </c>
      <c r="D12" s="221">
        <v>1</v>
      </c>
      <c r="E12" s="243" t="s">
        <v>36</v>
      </c>
      <c r="F12" s="211">
        <v>12000</v>
      </c>
      <c r="G12" s="199"/>
      <c r="H12" s="199"/>
      <c r="I12" s="199"/>
      <c r="J12" s="211">
        <f t="shared" si="0"/>
        <v>1440</v>
      </c>
      <c r="K12" s="214">
        <f t="shared" si="1"/>
        <v>13440</v>
      </c>
    </row>
    <row r="13" spans="1:11" s="40" customFormat="1" ht="39" customHeight="1">
      <c r="A13" s="40">
        <v>4</v>
      </c>
      <c r="B13" s="243" t="s">
        <v>918</v>
      </c>
      <c r="C13" s="240" t="s">
        <v>919</v>
      </c>
      <c r="D13" s="221">
        <v>1</v>
      </c>
      <c r="E13" s="243" t="s">
        <v>36</v>
      </c>
      <c r="F13" s="211">
        <v>220000</v>
      </c>
      <c r="G13" s="199"/>
      <c r="H13" s="199"/>
      <c r="I13" s="199"/>
      <c r="J13" s="211">
        <f t="shared" si="0"/>
        <v>26400</v>
      </c>
      <c r="K13" s="214">
        <f t="shared" si="1"/>
        <v>246400</v>
      </c>
    </row>
    <row r="14" spans="1:11" s="40" customFormat="1" ht="161.25" customHeight="1">
      <c r="A14" s="40">
        <v>3</v>
      </c>
      <c r="B14" s="231" t="s">
        <v>920</v>
      </c>
      <c r="C14" s="236" t="s">
        <v>990</v>
      </c>
      <c r="D14" s="221">
        <v>1</v>
      </c>
      <c r="E14" s="243" t="s">
        <v>36</v>
      </c>
      <c r="F14" s="211">
        <v>500000</v>
      </c>
      <c r="G14" s="199"/>
      <c r="H14" s="199"/>
      <c r="I14" s="199"/>
      <c r="J14" s="211">
        <f t="shared" si="0"/>
        <v>60000</v>
      </c>
      <c r="K14" s="214">
        <f t="shared" si="1"/>
        <v>560000</v>
      </c>
    </row>
    <row r="15" spans="1:11" s="40" customFormat="1" ht="29.25" customHeight="1">
      <c r="A15" s="40">
        <v>3</v>
      </c>
      <c r="B15" s="231" t="s">
        <v>921</v>
      </c>
      <c r="C15" s="232" t="s">
        <v>922</v>
      </c>
      <c r="D15" s="221">
        <v>1</v>
      </c>
      <c r="E15" s="243" t="s">
        <v>36</v>
      </c>
      <c r="F15" s="211">
        <v>240000</v>
      </c>
      <c r="G15" s="199"/>
      <c r="H15" s="199"/>
      <c r="I15" s="199"/>
      <c r="J15" s="211">
        <f t="shared" si="0"/>
        <v>28800</v>
      </c>
      <c r="K15" s="214">
        <f t="shared" si="1"/>
        <v>268800</v>
      </c>
    </row>
    <row r="16" spans="1:11" s="40" customFormat="1" ht="27.75" customHeight="1">
      <c r="A16" s="40">
        <v>3</v>
      </c>
      <c r="B16" s="231" t="s">
        <v>923</v>
      </c>
      <c r="C16" s="232" t="s">
        <v>924</v>
      </c>
      <c r="D16" s="221">
        <v>1</v>
      </c>
      <c r="E16" s="243" t="s">
        <v>36</v>
      </c>
      <c r="F16" s="211">
        <v>35000</v>
      </c>
      <c r="G16" s="199"/>
      <c r="H16" s="199"/>
      <c r="I16" s="199"/>
      <c r="J16" s="211">
        <f t="shared" si="0"/>
        <v>4200</v>
      </c>
      <c r="K16" s="214">
        <f t="shared" si="1"/>
        <v>39200</v>
      </c>
    </row>
    <row r="17" spans="1:11" s="40" customFormat="1" ht="27.75" customHeight="1">
      <c r="B17" s="231" t="s">
        <v>925</v>
      </c>
      <c r="C17" s="232" t="s">
        <v>926</v>
      </c>
      <c r="D17" s="221">
        <v>1</v>
      </c>
      <c r="E17" s="243" t="s">
        <v>36</v>
      </c>
      <c r="F17" s="211"/>
      <c r="G17" s="199"/>
      <c r="H17" s="199"/>
      <c r="I17" s="199"/>
      <c r="J17" s="211">
        <f t="shared" si="0"/>
        <v>0</v>
      </c>
      <c r="K17" s="214">
        <f t="shared" si="1"/>
        <v>0</v>
      </c>
    </row>
    <row r="18" spans="1:11" s="40" customFormat="1" ht="19.899999999999999" customHeight="1">
      <c r="B18" s="243" t="s">
        <v>927</v>
      </c>
      <c r="C18" s="89"/>
      <c r="D18" s="221">
        <v>1</v>
      </c>
      <c r="E18" s="243" t="s">
        <v>36</v>
      </c>
      <c r="F18" s="211"/>
      <c r="G18" s="199"/>
      <c r="H18" s="199"/>
      <c r="I18" s="199"/>
      <c r="J18" s="211">
        <f t="shared" si="0"/>
        <v>0</v>
      </c>
      <c r="K18" s="214">
        <f t="shared" si="1"/>
        <v>0</v>
      </c>
    </row>
    <row r="19" spans="1:11" s="40" customFormat="1" ht="19.899999999999999" customHeight="1">
      <c r="B19" s="243" t="s">
        <v>928</v>
      </c>
      <c r="C19" s="89"/>
      <c r="D19" s="221">
        <v>1</v>
      </c>
      <c r="E19" s="243" t="s">
        <v>36</v>
      </c>
      <c r="F19" s="211"/>
      <c r="G19" s="199"/>
      <c r="H19" s="199"/>
      <c r="I19" s="199"/>
      <c r="J19" s="211">
        <f t="shared" si="0"/>
        <v>0</v>
      </c>
      <c r="K19" s="214">
        <f t="shared" si="1"/>
        <v>0</v>
      </c>
    </row>
    <row r="20" spans="1:11" s="40" customFormat="1" ht="19.899999999999999" customHeight="1">
      <c r="B20" s="243" t="s">
        <v>929</v>
      </c>
      <c r="C20" s="157"/>
      <c r="D20" s="221">
        <v>1</v>
      </c>
      <c r="E20" s="243" t="s">
        <v>36</v>
      </c>
      <c r="F20" s="331"/>
      <c r="G20" s="326"/>
      <c r="H20" s="326"/>
      <c r="I20" s="326"/>
      <c r="J20" s="211">
        <f t="shared" si="0"/>
        <v>0</v>
      </c>
      <c r="K20" s="214">
        <f t="shared" si="1"/>
        <v>0</v>
      </c>
    </row>
    <row r="21" spans="1:11" s="90" customFormat="1" ht="19.899999999999999" customHeight="1" thickBot="1">
      <c r="A21" s="90">
        <v>2</v>
      </c>
      <c r="B21" s="132">
        <v>6.2</v>
      </c>
      <c r="C21" s="132" t="s">
        <v>930</v>
      </c>
      <c r="D21" s="297"/>
      <c r="E21" s="158"/>
      <c r="F21" s="257"/>
      <c r="G21" s="254"/>
      <c r="H21" s="254"/>
      <c r="I21" s="254"/>
      <c r="J21" s="211">
        <f t="shared" si="0"/>
        <v>0</v>
      </c>
      <c r="K21" s="166">
        <f>SUM(K6:K20)</f>
        <v>7219129.7999999998</v>
      </c>
    </row>
    <row r="22" spans="1:11" s="54" customFormat="1" ht="19.899999999999999" customHeight="1" thickBot="1">
      <c r="A22" s="54">
        <v>2</v>
      </c>
      <c r="B22" s="159">
        <v>6.3</v>
      </c>
      <c r="C22" s="160" t="s">
        <v>931</v>
      </c>
      <c r="D22" s="334">
        <v>7</v>
      </c>
      <c r="E22" s="161" t="s">
        <v>932</v>
      </c>
      <c r="F22" s="330"/>
      <c r="G22" s="327"/>
      <c r="H22" s="327"/>
      <c r="I22" s="327"/>
      <c r="J22" s="330"/>
      <c r="K22" s="167">
        <f>K21*7</f>
        <v>50533908.600000001</v>
      </c>
    </row>
    <row r="23" spans="1:11" s="40" customFormat="1" ht="36" customHeight="1">
      <c r="A23" s="40">
        <v>2</v>
      </c>
      <c r="B23" s="238">
        <v>6.4</v>
      </c>
      <c r="C23" s="128" t="s">
        <v>933</v>
      </c>
      <c r="D23" s="335">
        <v>1</v>
      </c>
      <c r="E23" s="239" t="s">
        <v>775</v>
      </c>
      <c r="F23" s="256"/>
      <c r="G23" s="247"/>
      <c r="H23" s="247"/>
      <c r="I23" s="247"/>
      <c r="J23" s="256"/>
      <c r="K23" s="263">
        <v>0</v>
      </c>
    </row>
    <row r="24" spans="1:11" s="88" customFormat="1" ht="54" customHeight="1">
      <c r="B24" s="238">
        <v>6.5</v>
      </c>
      <c r="C24" s="238" t="s">
        <v>991</v>
      </c>
      <c r="D24" s="335"/>
      <c r="E24" s="238"/>
      <c r="F24" s="255"/>
      <c r="G24" s="246"/>
      <c r="H24" s="246"/>
      <c r="I24" s="246"/>
      <c r="J24" s="255"/>
      <c r="K24" s="255">
        <f>K23+K22</f>
        <v>50533908.600000001</v>
      </c>
    </row>
    <row r="25" spans="1:11" s="88" customFormat="1" ht="20.100000000000001" customHeight="1">
      <c r="B25" s="91"/>
      <c r="C25" s="91"/>
      <c r="D25" s="329"/>
      <c r="E25" s="91"/>
      <c r="F25" s="332"/>
      <c r="G25" s="328"/>
      <c r="H25" s="328"/>
      <c r="I25" s="328"/>
      <c r="J25" s="329"/>
      <c r="K25" s="329"/>
    </row>
    <row r="26" spans="1:11" s="88" customFormat="1" ht="20.100000000000001" customHeight="1">
      <c r="B26" s="54"/>
      <c r="C26" s="92" t="s">
        <v>934</v>
      </c>
      <c r="D26" s="329"/>
      <c r="E26" s="54"/>
      <c r="F26" s="332"/>
      <c r="G26" s="328"/>
      <c r="H26" s="328"/>
      <c r="I26" s="328"/>
      <c r="J26" s="329"/>
      <c r="K26" s="329"/>
    </row>
    <row r="27" spans="1:11" s="88" customFormat="1" ht="20.100000000000001" customHeight="1">
      <c r="B27" s="54"/>
      <c r="C27" s="367" t="s">
        <v>935</v>
      </c>
      <c r="D27" s="367"/>
      <c r="E27" s="367"/>
      <c r="F27" s="332"/>
      <c r="G27" s="328"/>
      <c r="H27" s="328"/>
      <c r="I27" s="328"/>
      <c r="J27" s="329"/>
      <c r="K27" s="329"/>
    </row>
    <row r="28" spans="1:11" s="88" customFormat="1" ht="20.100000000000001" customHeight="1">
      <c r="B28" s="54"/>
      <c r="C28" s="367" t="s">
        <v>992</v>
      </c>
      <c r="D28" s="367"/>
      <c r="E28" s="367"/>
      <c r="F28" s="332"/>
      <c r="G28" s="328"/>
      <c r="H28" s="328"/>
      <c r="I28" s="328"/>
      <c r="J28" s="329"/>
      <c r="K28" s="329"/>
    </row>
    <row r="29" spans="1:11" s="88" customFormat="1" ht="20.100000000000001" customHeight="1">
      <c r="B29" s="54"/>
      <c r="C29" s="367" t="s">
        <v>936</v>
      </c>
      <c r="D29" s="367"/>
      <c r="E29" s="367"/>
      <c r="F29" s="332"/>
      <c r="G29" s="328"/>
      <c r="H29" s="328"/>
      <c r="I29" s="328"/>
      <c r="J29" s="329"/>
      <c r="K29" s="329"/>
    </row>
    <row r="30" spans="1:11" s="40" customFormat="1" ht="38.25" customHeight="1">
      <c r="B30" s="12"/>
      <c r="C30" s="366" t="s">
        <v>993</v>
      </c>
      <c r="D30" s="366"/>
      <c r="E30" s="366"/>
      <c r="F30" s="154"/>
      <c r="G30" s="149"/>
      <c r="H30" s="149"/>
      <c r="I30" s="149"/>
      <c r="J30" s="224"/>
      <c r="K30" s="224"/>
    </row>
    <row r="31" spans="1:11" s="40" customFormat="1" ht="20.100000000000001" customHeight="1">
      <c r="B31" s="12"/>
      <c r="C31" s="5"/>
      <c r="D31" s="224"/>
      <c r="E31" s="12"/>
      <c r="F31" s="154"/>
      <c r="G31" s="149"/>
      <c r="H31" s="149"/>
      <c r="I31" s="149"/>
      <c r="J31" s="224"/>
      <c r="K31" s="224"/>
    </row>
    <row r="32" spans="1:11" s="40" customFormat="1" ht="20.100000000000001" customHeight="1">
      <c r="B32" s="12"/>
      <c r="C32" s="366"/>
      <c r="D32" s="366"/>
      <c r="E32" s="366"/>
      <c r="F32" s="154"/>
      <c r="G32" s="149"/>
      <c r="H32" s="149"/>
      <c r="I32" s="149"/>
      <c r="J32" s="224"/>
      <c r="K32" s="224"/>
    </row>
    <row r="33" spans="2:11" s="40" customFormat="1" ht="20.100000000000001" customHeight="1">
      <c r="B33" s="6"/>
      <c r="C33" s="7" t="s">
        <v>19</v>
      </c>
      <c r="D33" s="183"/>
      <c r="E33" s="6"/>
      <c r="F33" s="153"/>
      <c r="G33" s="148"/>
      <c r="H33" s="148"/>
      <c r="I33" s="148"/>
      <c r="J33" s="183"/>
      <c r="K33" s="183"/>
    </row>
    <row r="34" spans="2:11" s="40" customFormat="1" ht="20.100000000000001" customHeight="1">
      <c r="B34" s="6"/>
      <c r="C34" s="7" t="s">
        <v>20</v>
      </c>
      <c r="D34" s="183"/>
      <c r="E34" s="6"/>
      <c r="F34" s="153"/>
      <c r="G34" s="148"/>
      <c r="H34" s="148"/>
      <c r="I34" s="148"/>
      <c r="J34" s="183"/>
      <c r="K34" s="183"/>
    </row>
    <row r="35" spans="2:11" s="40" customFormat="1" ht="20.100000000000001" customHeight="1">
      <c r="B35" s="6"/>
      <c r="C35" s="7" t="s">
        <v>21</v>
      </c>
      <c r="D35" s="183"/>
      <c r="E35" s="6"/>
      <c r="F35" s="153"/>
      <c r="G35" s="148"/>
      <c r="H35" s="148"/>
      <c r="I35" s="148"/>
      <c r="J35" s="183"/>
      <c r="K35" s="183"/>
    </row>
    <row r="36" spans="2:11" s="40" customFormat="1" ht="20.100000000000001" customHeight="1">
      <c r="B36" s="6"/>
      <c r="C36" s="93"/>
      <c r="D36" s="183"/>
      <c r="E36" s="6"/>
      <c r="F36" s="153"/>
      <c r="G36" s="148"/>
      <c r="H36" s="148"/>
      <c r="I36" s="148"/>
      <c r="J36" s="183"/>
      <c r="K36" s="183"/>
    </row>
    <row r="37" spans="2:11" s="40" customFormat="1" ht="20.100000000000001" customHeight="1">
      <c r="B37" s="12"/>
      <c r="D37" s="224"/>
      <c r="E37" s="12"/>
      <c r="F37" s="154"/>
      <c r="G37" s="149"/>
      <c r="H37" s="149"/>
      <c r="I37" s="149"/>
      <c r="J37" s="224"/>
      <c r="K37" s="224"/>
    </row>
    <row r="38" spans="2:11" s="40" customFormat="1" ht="20.100000000000001" customHeight="1">
      <c r="B38" s="12"/>
      <c r="D38" s="224"/>
      <c r="E38" s="12"/>
      <c r="F38" s="154"/>
      <c r="G38" s="149"/>
      <c r="H38" s="149"/>
      <c r="I38" s="149"/>
      <c r="J38" s="224"/>
      <c r="K38" s="224"/>
    </row>
  </sheetData>
  <mergeCells count="7">
    <mergeCell ref="C30:E30"/>
    <mergeCell ref="C32:E32"/>
    <mergeCell ref="B1:K1"/>
    <mergeCell ref="D2:K2"/>
    <mergeCell ref="C27:E27"/>
    <mergeCell ref="C28:E28"/>
    <mergeCell ref="C29:E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3A</vt:lpstr>
      <vt:lpstr>Schedule 3B</vt:lpstr>
      <vt:lpstr>Schedule 4</vt:lpstr>
      <vt:lpstr>Schedule 5</vt:lpstr>
      <vt:lpstr>Schedule 6</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2021-12-14T07:03:52Z</dcterms:modified>
</cp:coreProperties>
</file>