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120" yWindow="-120" windowWidth="20730" windowHeight="11160" tabRatio="831" activeTab="7"/>
  </bookViews>
  <sheets>
    <sheet name="Grand Summary" sheetId="91" r:id="rId1"/>
    <sheet name="Schedule 1" sheetId="1" r:id="rId2"/>
    <sheet name="Schedule 2" sheetId="83" r:id="rId3"/>
    <sheet name="Schedule 3A" sheetId="84" r:id="rId4"/>
    <sheet name="Schedule 3B" sheetId="86" r:id="rId5"/>
    <sheet name="Schedule 4" sheetId="87" r:id="rId6"/>
    <sheet name="Schedule 5" sheetId="88" r:id="rId7"/>
    <sheet name="Schedule 6" sheetId="8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1'!$P$1:$T$31</definedName>
    <definedName name="_xlnm.Print_Area">#REF!</definedName>
    <definedName name="_xlnm.Print_Titles" localSheetId="1">'Schedule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1'!#REF!</definedName>
    <definedName name="Z_53C20C87_9586_4DC0_9554_7E86BC372B26_.wvu.PrintArea" localSheetId="1" hidden="1">'Schedule 1'!#REF!</definedName>
    <definedName name="Z_53C20C87_9586_4DC0_9554_7E86BC372B26_.wvu.PrintTitles" localSheetId="1" hidden="1">'Schedule 1'!#REF!</definedName>
    <definedName name="Z_53C20C87_9586_4DC0_9554_7E86BC372B26_.wvu.Rows" localSheetId="1" hidden="1">'Schedule 1'!#REF!</definedName>
  </definedNames>
  <calcPr calcId="152511"/>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2" i="89"/>
  <c r="K21"/>
  <c r="K7"/>
  <c r="K8"/>
  <c r="K9"/>
  <c r="K10"/>
  <c r="K11"/>
  <c r="K12"/>
  <c r="K13"/>
  <c r="K14"/>
  <c r="K15"/>
  <c r="K16"/>
  <c r="K17"/>
  <c r="K18"/>
  <c r="K19"/>
  <c r="K20"/>
  <c r="K6"/>
  <c r="K7" i="88"/>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
  <c r="J66"/>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J9"/>
  <c r="J8"/>
  <c r="J7"/>
  <c r="J6"/>
  <c r="K24" i="89" l="1"/>
  <c r="K69" i="88"/>
  <c r="K8" i="87" l="1"/>
  <c r="K9"/>
  <c r="K10"/>
  <c r="K11"/>
  <c r="K12"/>
  <c r="K13"/>
  <c r="K14"/>
  <c r="K15"/>
  <c r="K16"/>
  <c r="K17"/>
  <c r="K7" l="1"/>
  <c r="J17"/>
  <c r="J16"/>
  <c r="J15"/>
  <c r="J14"/>
  <c r="J13"/>
  <c r="J12"/>
  <c r="J11"/>
  <c r="J10"/>
  <c r="J9"/>
  <c r="J8"/>
  <c r="J7"/>
  <c r="K12" i="86"/>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1"/>
  <c r="I164"/>
  <c r="H164"/>
  <c r="I158"/>
  <c r="H158"/>
  <c r="I98"/>
  <c r="H98"/>
  <c r="I44"/>
  <c r="H44"/>
  <c r="K149" i="84"/>
  <c r="K150"/>
  <c r="K151"/>
  <c r="K152"/>
  <c r="K153"/>
  <c r="K154"/>
  <c r="K139"/>
  <c r="K140"/>
  <c r="K141"/>
  <c r="K142"/>
  <c r="K143"/>
  <c r="K144"/>
  <c r="K145"/>
  <c r="K146"/>
  <c r="K147"/>
  <c r="K148"/>
  <c r="K132"/>
  <c r="K133"/>
  <c r="K134"/>
  <c r="K135"/>
  <c r="K136"/>
  <c r="K137"/>
  <c r="K138"/>
  <c r="K125"/>
  <c r="K126"/>
  <c r="K127"/>
  <c r="K128"/>
  <c r="K129"/>
  <c r="K130"/>
  <c r="K131"/>
  <c r="K108"/>
  <c r="K109"/>
  <c r="K110"/>
  <c r="K111"/>
  <c r="K112"/>
  <c r="K113"/>
  <c r="K114"/>
  <c r="K115"/>
  <c r="K116"/>
  <c r="K117"/>
  <c r="K118"/>
  <c r="K119"/>
  <c r="K120"/>
  <c r="K121"/>
  <c r="K122"/>
  <c r="K123"/>
  <c r="K124"/>
  <c r="K105"/>
  <c r="K106"/>
  <c r="K107"/>
  <c r="K100"/>
  <c r="K101"/>
  <c r="K102"/>
  <c r="K103"/>
  <c r="K104"/>
  <c r="K99"/>
  <c r="K160"/>
  <c r="K159"/>
  <c r="K158"/>
  <c r="K94"/>
  <c r="K93"/>
  <c r="K92"/>
  <c r="K89"/>
  <c r="K88"/>
  <c r="K87"/>
  <c r="K86"/>
  <c r="K85"/>
  <c r="K84"/>
  <c r="K82"/>
  <c r="K81"/>
  <c r="K80"/>
  <c r="K79"/>
  <c r="K77"/>
  <c r="K76"/>
  <c r="K75"/>
  <c r="K74"/>
  <c r="K73"/>
  <c r="K71"/>
  <c r="K70"/>
  <c r="K69"/>
  <c r="K68"/>
  <c r="K67"/>
  <c r="K66"/>
  <c r="K65"/>
  <c r="K64"/>
  <c r="K63"/>
  <c r="K62"/>
  <c r="K60"/>
  <c r="K59"/>
  <c r="K58"/>
  <c r="K57"/>
  <c r="K56"/>
  <c r="K55"/>
  <c r="K54"/>
  <c r="K52"/>
  <c r="K51"/>
  <c r="K50"/>
  <c r="K49"/>
  <c r="K48"/>
  <c r="K47"/>
  <c r="K46"/>
  <c r="K45"/>
  <c r="K40"/>
  <c r="K39"/>
  <c r="K38"/>
  <c r="K37"/>
  <c r="K35"/>
  <c r="K34"/>
  <c r="K33"/>
  <c r="K32"/>
  <c r="K31"/>
  <c r="K30"/>
  <c r="K29"/>
  <c r="K28"/>
  <c r="K27"/>
  <c r="K26"/>
  <c r="K25"/>
  <c r="K24"/>
  <c r="K23"/>
  <c r="K22"/>
  <c r="K21"/>
  <c r="K20"/>
  <c r="K19"/>
  <c r="K18"/>
  <c r="K17"/>
  <c r="K16"/>
  <c r="K15"/>
  <c r="K14"/>
  <c r="K12"/>
  <c r="K11"/>
  <c r="K10"/>
  <c r="K9"/>
  <c r="F172" i="83"/>
  <c r="J171"/>
  <c r="J172" s="1"/>
  <c r="J170"/>
  <c r="F169"/>
  <c r="J169" s="1"/>
  <c r="K168"/>
  <c r="J168"/>
  <c r="J167"/>
  <c r="K167" s="1"/>
  <c r="K169" s="1"/>
  <c r="J166"/>
  <c r="J165"/>
  <c r="F164"/>
  <c r="J164" s="1"/>
  <c r="J163"/>
  <c r="K163" s="1"/>
  <c r="J162"/>
  <c r="K162" s="1"/>
  <c r="J161"/>
  <c r="K161" s="1"/>
  <c r="J160"/>
  <c r="K160" s="1"/>
  <c r="J159"/>
  <c r="K159" s="1"/>
  <c r="J158"/>
  <c r="K157"/>
  <c r="J157"/>
  <c r="J156"/>
  <c r="K156" s="1"/>
  <c r="K155"/>
  <c r="J155"/>
  <c r="J154"/>
  <c r="K154" s="1"/>
  <c r="K153"/>
  <c r="J153"/>
  <c r="J152"/>
  <c r="K152" s="1"/>
  <c r="J151"/>
  <c r="J150"/>
  <c r="J149"/>
  <c r="J148"/>
  <c r="F148"/>
  <c r="J147"/>
  <c r="K147" s="1"/>
  <c r="K146"/>
  <c r="J146"/>
  <c r="J145"/>
  <c r="K145" s="1"/>
  <c r="J144"/>
  <c r="J143"/>
  <c r="J142"/>
  <c r="K142" s="1"/>
  <c r="K141"/>
  <c r="J141"/>
  <c r="J140"/>
  <c r="K140" s="1"/>
  <c r="K139"/>
  <c r="J139"/>
  <c r="J138"/>
  <c r="K138" s="1"/>
  <c r="K137"/>
  <c r="J137"/>
  <c r="J136"/>
  <c r="J135"/>
  <c r="K135" s="1"/>
  <c r="K134"/>
  <c r="J134"/>
  <c r="J133"/>
  <c r="K133" s="1"/>
  <c r="J132"/>
  <c r="K132" s="1"/>
  <c r="J131"/>
  <c r="K130"/>
  <c r="J130"/>
  <c r="J129"/>
  <c r="K129" s="1"/>
  <c r="K128"/>
  <c r="J128"/>
  <c r="J127"/>
  <c r="K127" s="1"/>
  <c r="K126"/>
  <c r="J126"/>
  <c r="J125"/>
  <c r="J124"/>
  <c r="K124" s="1"/>
  <c r="J123"/>
  <c r="K123" s="1"/>
  <c r="J122"/>
  <c r="K122" s="1"/>
  <c r="J121"/>
  <c r="K121" s="1"/>
  <c r="J120"/>
  <c r="K120" s="1"/>
  <c r="J119"/>
  <c r="K119" s="1"/>
  <c r="J118"/>
  <c r="K118" s="1"/>
  <c r="J117"/>
  <c r="K117" s="1"/>
  <c r="J116"/>
  <c r="K116" s="1"/>
  <c r="J115"/>
  <c r="K115" s="1"/>
  <c r="J114"/>
  <c r="K113"/>
  <c r="J113"/>
  <c r="K112"/>
  <c r="J112"/>
  <c r="K111"/>
  <c r="J111"/>
  <c r="J110"/>
  <c r="K110" s="1"/>
  <c r="K109"/>
  <c r="J109"/>
  <c r="K108"/>
  <c r="J108"/>
  <c r="K107"/>
  <c r="J107"/>
  <c r="J106"/>
  <c r="J105"/>
  <c r="K105" s="1"/>
  <c r="J104"/>
  <c r="K104" s="1"/>
  <c r="J103"/>
  <c r="K103" s="1"/>
  <c r="J102"/>
  <c r="K102" s="1"/>
  <c r="J101"/>
  <c r="K101" s="1"/>
  <c r="J100"/>
  <c r="K100" s="1"/>
  <c r="J99"/>
  <c r="K99" s="1"/>
  <c r="J98"/>
  <c r="K98" s="1"/>
  <c r="J97"/>
  <c r="J96"/>
  <c r="J95"/>
  <c r="J94"/>
  <c r="J93"/>
  <c r="F93"/>
  <c r="J92"/>
  <c r="K92" s="1"/>
  <c r="K91"/>
  <c r="J91"/>
  <c r="J90"/>
  <c r="K90" s="1"/>
  <c r="J89"/>
  <c r="J88"/>
  <c r="K88" s="1"/>
  <c r="J87"/>
  <c r="K87" s="1"/>
  <c r="J86"/>
  <c r="K86" s="1"/>
  <c r="J85"/>
  <c r="K85" s="1"/>
  <c r="J84"/>
  <c r="K84" s="1"/>
  <c r="J83"/>
  <c r="K83" s="1"/>
  <c r="J82"/>
  <c r="K82" s="1"/>
  <c r="J81"/>
  <c r="K81" s="1"/>
  <c r="J80"/>
  <c r="K80" s="1"/>
  <c r="J79"/>
  <c r="K79" s="1"/>
  <c r="J78"/>
  <c r="K78" s="1"/>
  <c r="J77"/>
  <c r="K77" s="1"/>
  <c r="J76"/>
  <c r="K76" s="1"/>
  <c r="J75"/>
  <c r="K75" s="1"/>
  <c r="J74"/>
  <c r="K74" s="1"/>
  <c r="J73"/>
  <c r="K73" s="1"/>
  <c r="J72"/>
  <c r="K72" s="1"/>
  <c r="J71"/>
  <c r="K71" s="1"/>
  <c r="J70"/>
  <c r="K70" s="1"/>
  <c r="J69"/>
  <c r="K69" s="1"/>
  <c r="J68"/>
  <c r="K68" s="1"/>
  <c r="J67"/>
  <c r="K67" s="1"/>
  <c r="J66"/>
  <c r="K66" s="1"/>
  <c r="J65"/>
  <c r="K65" s="1"/>
  <c r="J64"/>
  <c r="K64" s="1"/>
  <c r="J63"/>
  <c r="K63" s="1"/>
  <c r="J62"/>
  <c r="K61"/>
  <c r="J61"/>
  <c r="J60"/>
  <c r="J59"/>
  <c r="K59" s="1"/>
  <c r="J58"/>
  <c r="K58" s="1"/>
  <c r="J57"/>
  <c r="K57" s="1"/>
  <c r="J56"/>
  <c r="K56" s="1"/>
  <c r="J55"/>
  <c r="J54"/>
  <c r="J53"/>
  <c r="J52"/>
  <c r="F51"/>
  <c r="F174" s="1"/>
  <c r="K50"/>
  <c r="J50"/>
  <c r="J49"/>
  <c r="K49" s="1"/>
  <c r="K48"/>
  <c r="J48"/>
  <c r="J47"/>
  <c r="J46"/>
  <c r="K46" s="1"/>
  <c r="J45"/>
  <c r="K45" s="1"/>
  <c r="J44"/>
  <c r="K44" s="1"/>
  <c r="J43"/>
  <c r="K43" s="1"/>
  <c r="J42"/>
  <c r="K42" s="1"/>
  <c r="J41"/>
  <c r="K41" s="1"/>
  <c r="J40"/>
  <c r="K40" s="1"/>
  <c r="J39"/>
  <c r="K39" s="1"/>
  <c r="J38"/>
  <c r="K38" s="1"/>
  <c r="J37"/>
  <c r="J36"/>
  <c r="K36" s="1"/>
  <c r="K35"/>
  <c r="J35"/>
  <c r="J34"/>
  <c r="K34" s="1"/>
  <c r="J33"/>
  <c r="J32"/>
  <c r="K32" s="1"/>
  <c r="J31"/>
  <c r="K31" s="1"/>
  <c r="J30"/>
  <c r="J29"/>
  <c r="K29" s="1"/>
  <c r="K28"/>
  <c r="J28"/>
  <c r="J27"/>
  <c r="K27" s="1"/>
  <c r="K26"/>
  <c r="J26"/>
  <c r="J25"/>
  <c r="J24"/>
  <c r="K24" s="1"/>
  <c r="J23"/>
  <c r="J22"/>
  <c r="K22" s="1"/>
  <c r="K21"/>
  <c r="J21"/>
  <c r="J20"/>
  <c r="K20" s="1"/>
  <c r="J19"/>
  <c r="J18"/>
  <c r="K18" s="1"/>
  <c r="J17"/>
  <c r="K17" s="1"/>
  <c r="J16"/>
  <c r="J15"/>
  <c r="K15" s="1"/>
  <c r="J14"/>
  <c r="J13"/>
  <c r="K13" s="1"/>
  <c r="J12"/>
  <c r="K11"/>
  <c r="J11"/>
  <c r="J10"/>
  <c r="K10" s="1"/>
  <c r="K9"/>
  <c r="J9"/>
  <c r="J8"/>
  <c r="J7"/>
  <c r="K7" s="1"/>
  <c r="F124" i="1"/>
  <c r="J123"/>
  <c r="K123" s="1"/>
  <c r="K124" s="1"/>
  <c r="F121"/>
  <c r="J120"/>
  <c r="K120" s="1"/>
  <c r="J119"/>
  <c r="K119" s="1"/>
  <c r="J118"/>
  <c r="K118" s="1"/>
  <c r="J117"/>
  <c r="K117" s="1"/>
  <c r="J116"/>
  <c r="K116" s="1"/>
  <c r="J115"/>
  <c r="K115" s="1"/>
  <c r="J114"/>
  <c r="F112"/>
  <c r="J111"/>
  <c r="K111" s="1"/>
  <c r="J110"/>
  <c r="K110" s="1"/>
  <c r="J109"/>
  <c r="K109" s="1"/>
  <c r="J108"/>
  <c r="K108" s="1"/>
  <c r="J107"/>
  <c r="K107" s="1"/>
  <c r="F105"/>
  <c r="J104"/>
  <c r="K104" s="1"/>
  <c r="J103"/>
  <c r="K103" s="1"/>
  <c r="F101"/>
  <c r="J100"/>
  <c r="K100" s="1"/>
  <c r="J99"/>
  <c r="K99" s="1"/>
  <c r="F97"/>
  <c r="J96"/>
  <c r="K96" s="1"/>
  <c r="J95"/>
  <c r="K95" s="1"/>
  <c r="F93"/>
  <c r="J92"/>
  <c r="J93" s="1"/>
  <c r="F90"/>
  <c r="J89"/>
  <c r="K89" s="1"/>
  <c r="J88"/>
  <c r="K88" s="1"/>
  <c r="J87"/>
  <c r="K87" s="1"/>
  <c r="J86"/>
  <c r="K86" s="1"/>
  <c r="J85"/>
  <c r="K85" s="1"/>
  <c r="J84"/>
  <c r="K84" s="1"/>
  <c r="J83"/>
  <c r="K83" s="1"/>
  <c r="J82"/>
  <c r="K82" s="1"/>
  <c r="J81"/>
  <c r="K81" s="1"/>
  <c r="J80"/>
  <c r="K80" s="1"/>
  <c r="J79"/>
  <c r="K79" s="1"/>
  <c r="J78"/>
  <c r="K78" s="1"/>
  <c r="J77"/>
  <c r="K77" s="1"/>
  <c r="J76"/>
  <c r="K76" s="1"/>
  <c r="J75"/>
  <c r="K75" s="1"/>
  <c r="J74"/>
  <c r="K74" s="1"/>
  <c r="J73"/>
  <c r="K73" s="1"/>
  <c r="J72"/>
  <c r="K72" s="1"/>
  <c r="J71"/>
  <c r="K71" s="1"/>
  <c r="J70"/>
  <c r="K70" s="1"/>
  <c r="J69"/>
  <c r="K69" s="1"/>
  <c r="J68"/>
  <c r="K68" s="1"/>
  <c r="J67"/>
  <c r="K67" s="1"/>
  <c r="J66"/>
  <c r="K66" s="1"/>
  <c r="J65"/>
  <c r="K65" s="1"/>
  <c r="J64"/>
  <c r="K64" s="1"/>
  <c r="J62"/>
  <c r="K62" s="1"/>
  <c r="J61"/>
  <c r="K61" s="1"/>
  <c r="J60"/>
  <c r="K60" s="1"/>
  <c r="J59"/>
  <c r="K59" s="1"/>
  <c r="F56"/>
  <c r="J55"/>
  <c r="K55" s="1"/>
  <c r="J54"/>
  <c r="K54" s="1"/>
  <c r="J53"/>
  <c r="K53" s="1"/>
  <c r="J52"/>
  <c r="K52" s="1"/>
  <c r="J51"/>
  <c r="K51" s="1"/>
  <c r="J50"/>
  <c r="K50" s="1"/>
  <c r="J49"/>
  <c r="K49" s="1"/>
  <c r="J48"/>
  <c r="K48" s="1"/>
  <c r="J47"/>
  <c r="K47" s="1"/>
  <c r="J46"/>
  <c r="K46" s="1"/>
  <c r="J44"/>
  <c r="K44" s="1"/>
  <c r="J43"/>
  <c r="K43" s="1"/>
  <c r="J42"/>
  <c r="K42" s="1"/>
  <c r="J40"/>
  <c r="K40" s="1"/>
  <c r="J39"/>
  <c r="K39" s="1"/>
  <c r="J37"/>
  <c r="K37" s="1"/>
  <c r="J36"/>
  <c r="K36" s="1"/>
  <c r="J35"/>
  <c r="K35" s="1"/>
  <c r="J34"/>
  <c r="K34" s="1"/>
  <c r="J32"/>
  <c r="K32" s="1"/>
  <c r="J30"/>
  <c r="K30" s="1"/>
  <c r="J29"/>
  <c r="K29" s="1"/>
  <c r="J28"/>
  <c r="K28" s="1"/>
  <c r="J26"/>
  <c r="K26" s="1"/>
  <c r="J25"/>
  <c r="K25" s="1"/>
  <c r="J23"/>
  <c r="K23" s="1"/>
  <c r="J21"/>
  <c r="K21" s="1"/>
  <c r="J19"/>
  <c r="K19" s="1"/>
  <c r="J18"/>
  <c r="K18" s="1"/>
  <c r="J17"/>
  <c r="K17" s="1"/>
  <c r="J15"/>
  <c r="F11"/>
  <c r="J10"/>
  <c r="K10" s="1"/>
  <c r="J9"/>
  <c r="K9" s="1"/>
  <c r="J8"/>
  <c r="K8" s="1"/>
  <c r="J7"/>
  <c r="J6"/>
  <c r="K6" s="1"/>
  <c r="K18" i="87" l="1"/>
  <c r="I166" i="86"/>
  <c r="K164"/>
  <c r="H166"/>
  <c r="K161" i="84"/>
  <c r="K41"/>
  <c r="K95"/>
  <c r="K155"/>
  <c r="K148" i="83"/>
  <c r="K51"/>
  <c r="K93"/>
  <c r="K164"/>
  <c r="K171"/>
  <c r="K172" s="1"/>
  <c r="J51"/>
  <c r="J174" s="1"/>
  <c r="K97" i="1"/>
  <c r="J121"/>
  <c r="J101"/>
  <c r="F126"/>
  <c r="J56"/>
  <c r="K105"/>
  <c r="J11"/>
  <c r="J90"/>
  <c r="J97"/>
  <c r="K101"/>
  <c r="K90"/>
  <c r="K112"/>
  <c r="J112"/>
  <c r="J105"/>
  <c r="K92"/>
  <c r="K93" s="1"/>
  <c r="J124"/>
  <c r="K7"/>
  <c r="K11" s="1"/>
  <c r="K114"/>
  <c r="K121" s="1"/>
  <c r="K15"/>
  <c r="K56" s="1"/>
  <c r="D11" i="91"/>
  <c r="D10"/>
  <c r="D9"/>
  <c r="D8"/>
  <c r="D7"/>
  <c r="D6"/>
  <c r="D5"/>
  <c r="K166" i="86" l="1"/>
  <c r="K163" i="84"/>
  <c r="K174" i="83"/>
  <c r="J126" i="1"/>
  <c r="K126"/>
  <c r="D12" i="91"/>
</calcChain>
</file>

<file path=xl/sharedStrings.xml><?xml version="1.0" encoding="utf-8"?>
<sst xmlns="http://schemas.openxmlformats.org/spreadsheetml/2006/main" count="2032" uniqueCount="996">
  <si>
    <t>Description</t>
  </si>
  <si>
    <t>Unit</t>
  </si>
  <si>
    <t>Item No.</t>
  </si>
  <si>
    <t>Quantity</t>
  </si>
  <si>
    <t>Page</t>
  </si>
  <si>
    <t>Level</t>
  </si>
  <si>
    <t>Name of STP</t>
  </si>
  <si>
    <t>Schedule No.</t>
  </si>
  <si>
    <t>Local Currency (INR)</t>
  </si>
  <si>
    <t>GST</t>
  </si>
  <si>
    <t>Design, Drawings and Documentations</t>
  </si>
  <si>
    <t>Civil Works, Installations and other services</t>
  </si>
  <si>
    <t>3A</t>
  </si>
  <si>
    <t xml:space="preserve">Plant and Equipment, Supplied from Outside Employer’s Country </t>
  </si>
  <si>
    <t>3B</t>
  </si>
  <si>
    <t xml:space="preserve">Plant and Equipment, Supplied from Within Employer’s Country </t>
  </si>
  <si>
    <t>Requirement of  Office of   the   Engineer   (Furniture's, Equipment and Furnishing)   for STP</t>
  </si>
  <si>
    <t>Laboratory Equipments   for  STPs</t>
  </si>
  <si>
    <t>Operation &amp; Maintenance   for  STP</t>
  </si>
  <si>
    <t>Signature of Bidder</t>
  </si>
  <si>
    <t>Name &amp; Designation</t>
  </si>
  <si>
    <t>Company</t>
  </si>
  <si>
    <t>Schedule 1</t>
  </si>
  <si>
    <t>Schedule 2</t>
  </si>
  <si>
    <t>Schedule 3A</t>
  </si>
  <si>
    <t>Schedule 3B</t>
  </si>
  <si>
    <t>Schedule 4</t>
  </si>
  <si>
    <t>Schedule 5</t>
  </si>
  <si>
    <t>Schedule 6</t>
  </si>
  <si>
    <t xml:space="preserve">Schedule 1: Design, Drawings and Documentation </t>
  </si>
  <si>
    <t>GST in INR</t>
  </si>
  <si>
    <t>Price (INR)</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</si>
  <si>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</si>
  <si>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</si>
  <si>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</si>
  <si>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</si>
  <si>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</si>
  <si>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</si>
  <si>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</si>
  <si>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</si>
  <si>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</si>
  <si>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</si>
  <si>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</si>
  <si>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</si>
  <si>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Sub Total of 1.1</t>
  </si>
  <si>
    <t>Civil, Architectural &amp; Structural Designs and Drawings as defined in Volume 2 of Bidding Document</t>
  </si>
  <si>
    <t>TSPS Works</t>
  </si>
  <si>
    <t>1.2.1</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</si>
  <si>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</si>
  <si>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</si>
  <si>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</si>
  <si>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</si>
  <si>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</si>
  <si>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</si>
  <si>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</si>
  <si>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</si>
  <si>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</si>
  <si>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</si>
  <si>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</si>
  <si>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</si>
  <si>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</si>
  <si>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</si>
  <si>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</si>
  <si>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</si>
  <si>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</si>
  <si>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</si>
  <si>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</si>
  <si>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</si>
  <si>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</si>
  <si>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</si>
  <si>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</si>
  <si>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</si>
  <si>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</si>
  <si>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</si>
  <si>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</si>
  <si>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</si>
  <si>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</si>
  <si>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</si>
  <si>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</si>
  <si>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</si>
  <si>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</si>
  <si>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</si>
  <si>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</si>
  <si>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</si>
  <si>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</si>
  <si>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</si>
  <si>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</si>
  <si>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</si>
  <si>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</si>
  <si>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</si>
  <si>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</si>
  <si>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</si>
  <si>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</si>
  <si>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</si>
  <si>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</si>
  <si>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</si>
  <si>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1.2.21</t>
  </si>
  <si>
    <t>Roads &amp; drains , Internal roads and landscaping, Culverts, Name boards for units in kannada/ english</t>
  </si>
  <si>
    <t>1.2.22</t>
  </si>
  <si>
    <t xml:space="preserve">Parking Shed, piles if required, gates, GP2, Grouting for machine </t>
  </si>
  <si>
    <t>1.2.23</t>
  </si>
  <si>
    <t>1.2.24</t>
  </si>
  <si>
    <t xml:space="preserve">Ground Improvement Plan, Site grading </t>
  </si>
  <si>
    <t>1.2.25</t>
  </si>
  <si>
    <t>Nalla &amp; flow diversion  etc.</t>
  </si>
  <si>
    <t>1.2.26</t>
  </si>
  <si>
    <t>1.2.27</t>
  </si>
  <si>
    <t>Additional Backfill for entire Project including approach road (if required)</t>
  </si>
  <si>
    <t>1.2.28</t>
  </si>
  <si>
    <t>Tree Plantation</t>
  </si>
  <si>
    <t>1.2.29</t>
  </si>
  <si>
    <t>Any other works which Bidder feels necessary for project completion needs to be added including all essential Investigation, etc. required to complete the Works under 1.2</t>
  </si>
  <si>
    <t>Sub Total of 1.2</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</si>
  <si>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</si>
  <si>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</si>
  <si>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</si>
  <si>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</si>
  <si>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</si>
  <si>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</si>
  <si>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</si>
  <si>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</si>
  <si>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</si>
  <si>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</si>
  <si>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</si>
  <si>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</si>
  <si>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</si>
  <si>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</si>
  <si>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</si>
  <si>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</si>
  <si>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</si>
  <si>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</si>
  <si>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</si>
  <si>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</si>
  <si>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</si>
  <si>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</si>
  <si>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</si>
  <si>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</si>
  <si>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</si>
  <si>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</si>
  <si>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</si>
  <si>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</si>
  <si>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</si>
  <si>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</si>
  <si>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</si>
  <si>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</si>
  <si>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</si>
  <si>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</si>
  <si>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</si>
  <si>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</si>
  <si>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</si>
  <si>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</si>
  <si>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</si>
  <si>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</si>
  <si>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</si>
  <si>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</si>
  <si>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</si>
  <si>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</si>
  <si>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</si>
  <si>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</si>
  <si>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</si>
  <si>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</si>
  <si>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</si>
  <si>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</si>
  <si>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</si>
  <si>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</si>
  <si>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</si>
  <si>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</si>
  <si>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</si>
  <si>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</si>
  <si>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</si>
  <si>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</si>
  <si>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</si>
  <si>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</si>
  <si>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</si>
  <si>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</si>
  <si>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Sub Total of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</si>
  <si>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</si>
  <si>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</si>
  <si>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</si>
  <si>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</si>
  <si>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</si>
  <si>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</si>
  <si>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</si>
  <si>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Sub Total of 1.5</t>
  </si>
  <si>
    <t>1.6.1</t>
  </si>
  <si>
    <t>For Effluent Quality</t>
  </si>
  <si>
    <t>1.6.2</t>
  </si>
  <si>
    <t>For Sludge Quality</t>
  </si>
  <si>
    <t>Sub Total of 1.6</t>
  </si>
  <si>
    <t>1.7.1</t>
  </si>
  <si>
    <t>1.7.2</t>
  </si>
  <si>
    <t>Sub Total of 1.7</t>
  </si>
  <si>
    <t>1.8.1</t>
  </si>
  <si>
    <t>Civil, Structural &amp; Building Works and piping</t>
  </si>
  <si>
    <t>1.8.2</t>
  </si>
  <si>
    <t>Mechanical systems</t>
  </si>
  <si>
    <t>1.8.3</t>
  </si>
  <si>
    <t>Electrical systems</t>
  </si>
  <si>
    <t>1.8.4</t>
  </si>
  <si>
    <t>Instrumentation systems</t>
  </si>
  <si>
    <t>1.8.5</t>
  </si>
  <si>
    <t>Control and Automation System</t>
  </si>
  <si>
    <t>Sub Total of 1.8</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</si>
  <si>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</si>
  <si>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</si>
  <si>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</si>
  <si>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</si>
  <si>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</si>
  <si>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</si>
  <si>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</si>
  <si>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</si>
  <si>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</si>
  <si>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</si>
  <si>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</si>
  <si>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</si>
  <si>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</si>
  <si>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</si>
  <si>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Sub Total of 1. 9</t>
  </si>
  <si>
    <t>Sub Total of  1.10</t>
  </si>
  <si>
    <t xml:space="preserve">(a): Local and Foreign Currencies shall be in accordance with the Instructions to Bidders </t>
  </si>
  <si>
    <t>GST:Goods and service tax</t>
  </si>
  <si>
    <t>Duties</t>
  </si>
  <si>
    <t>Ex.Work</t>
  </si>
  <si>
    <t>Local Transport</t>
  </si>
  <si>
    <t>Electrical Design, Drawings and Documents as defined in Volume 2 of Bidding Documents</t>
  </si>
  <si>
    <t>Instrumentation, Control, and Automation Design, Drawings and Documentation as defined in Volume 2 of Bidding Document</t>
  </si>
  <si>
    <t>Tests prior to Contract Completion as defined in Volume 2 of Bidding Document</t>
  </si>
  <si>
    <t>As Built Drawings</t>
  </si>
  <si>
    <t xml:space="preserve">Schedule 2: Civil Works, Installations, Testing &amp; Commissioning and Other Services </t>
  </si>
  <si>
    <t>Price( INR)</t>
  </si>
  <si>
    <t>Total Price in INR</t>
  </si>
  <si>
    <t>(1)</t>
  </si>
  <si>
    <t>(2)</t>
  </si>
  <si>
    <t>(3)</t>
  </si>
  <si>
    <t>(4)=(2)+(3)</t>
  </si>
  <si>
    <t xml:space="preserve"> Civil and Building Works </t>
  </si>
  <si>
    <t>2.1.1</t>
  </si>
  <si>
    <t>2.1.2</t>
  </si>
  <si>
    <t>Inlet Chamber, Fine Screen Channel, Screen Effluent/ Grit Basin Distribution Channel, chambers,RCC Stair case  etc.</t>
  </si>
  <si>
    <t>2.1.3</t>
  </si>
  <si>
    <t>Vortex Grit Basins &amp; chamber,  Grit Basin effluent channel, Grit Classifier arrangement,chambers,RCC Stair case etc.</t>
  </si>
  <si>
    <t>2.1.4</t>
  </si>
  <si>
    <t>Parshall Flume, drop chamber, connecting arrangement from Inlet works to  Aeration basin,RCC Stair case etc.</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</si>
  <si>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</si>
  <si>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</si>
  <si>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</si>
  <si>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</si>
  <si>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</si>
  <si>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</si>
  <si>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</si>
  <si>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</si>
  <si>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</si>
  <si>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</si>
  <si>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</si>
  <si>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</si>
  <si>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</si>
  <si>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</si>
  <si>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</si>
  <si>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</si>
  <si>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</si>
  <si>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</si>
  <si>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</si>
  <si>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</si>
  <si>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</si>
  <si>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</si>
  <si>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</si>
  <si>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</si>
  <si>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Roads &amp; drains / Internal roads and landscaping</t>
  </si>
  <si>
    <t>2.1.22</t>
  </si>
  <si>
    <t>2.1.23</t>
  </si>
  <si>
    <t>Parking Shed</t>
  </si>
  <si>
    <t>2.1.24</t>
  </si>
  <si>
    <t>2.1.25</t>
  </si>
  <si>
    <t xml:space="preserve">Ground Improvement Plan, Site grading and Piling arrangement  </t>
  </si>
  <si>
    <t>2.1.26</t>
  </si>
  <si>
    <t>2.1.27</t>
  </si>
  <si>
    <t>The bidder shall list here details of any additional items (all area of the works) required for a complete installation</t>
  </si>
  <si>
    <t>2.1.28</t>
  </si>
  <si>
    <t>2.1.29</t>
  </si>
  <si>
    <t>2.1.30</t>
  </si>
  <si>
    <t>Sub Total of 2.1</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</si>
  <si>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</si>
  <si>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</si>
  <si>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</si>
  <si>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</si>
  <si>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</si>
  <si>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</si>
  <si>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</si>
  <si>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</si>
  <si>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</si>
  <si>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2.2.5.1</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</si>
  <si>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</si>
  <si>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</si>
  <si>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</si>
  <si>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</si>
  <si>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</si>
  <si>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</si>
  <si>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</si>
  <si>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</si>
  <si>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</si>
  <si>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</si>
  <si>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</si>
  <si>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</si>
  <si>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</si>
  <si>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</si>
  <si>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</si>
  <si>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</si>
  <si>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</si>
  <si>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</si>
  <si>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</si>
  <si>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</si>
  <si>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</si>
  <si>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</si>
  <si>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</si>
  <si>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</si>
  <si>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</si>
  <si>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</si>
  <si>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</si>
  <si>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</si>
  <si>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</si>
  <si>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</si>
  <si>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</si>
  <si>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</si>
  <si>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</si>
  <si>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</si>
  <si>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</si>
  <si>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</si>
  <si>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</si>
  <si>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</si>
  <si>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</si>
  <si>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</si>
  <si>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</si>
  <si>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</si>
  <si>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</si>
  <si>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</si>
  <si>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</si>
  <si>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</si>
  <si>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</si>
  <si>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</si>
  <si>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</si>
  <si>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</si>
  <si>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</si>
  <si>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</si>
  <si>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</si>
  <si>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</si>
  <si>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2.2.33</t>
  </si>
  <si>
    <t>2.2.34</t>
  </si>
  <si>
    <t>2.2.35</t>
  </si>
  <si>
    <t>Sub Total of 2.2</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</si>
  <si>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</si>
  <si>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</si>
  <si>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</si>
  <si>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</si>
  <si>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</si>
  <si>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</si>
  <si>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</si>
  <si>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</si>
  <si>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</si>
  <si>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</si>
  <si>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</si>
  <si>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</si>
  <si>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</si>
  <si>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</si>
  <si>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</si>
  <si>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</si>
  <si>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</si>
  <si>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</si>
  <si>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</si>
  <si>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</si>
  <si>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</si>
  <si>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</si>
  <si>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</si>
  <si>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</si>
  <si>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</si>
  <si>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</si>
  <si>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</si>
  <si>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</si>
  <si>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</si>
  <si>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</si>
  <si>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</si>
  <si>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</si>
  <si>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</si>
  <si>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</si>
  <si>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</si>
  <si>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</si>
  <si>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</si>
  <si>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</si>
  <si>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</si>
  <si>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</si>
  <si>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</si>
  <si>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</si>
  <si>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</si>
  <si>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</si>
  <si>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</si>
  <si>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</si>
  <si>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</si>
  <si>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</si>
  <si>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</si>
  <si>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</si>
  <si>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</si>
  <si>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</si>
  <si>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</si>
  <si>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</si>
  <si>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</si>
  <si>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</si>
  <si>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</si>
  <si>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</si>
  <si>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</si>
  <si>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</si>
  <si>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</si>
  <si>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</si>
  <si>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</si>
  <si>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</si>
  <si>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</si>
  <si>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</si>
  <si>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</si>
  <si>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</si>
  <si>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</si>
  <si>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</si>
  <si>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</si>
  <si>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</si>
  <si>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</si>
  <si>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</si>
  <si>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</si>
  <si>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</si>
  <si>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</si>
  <si>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</si>
  <si>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</si>
  <si>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</si>
  <si>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</si>
  <si>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</si>
  <si>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</si>
  <si>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</si>
  <si>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</si>
  <si>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</si>
  <si>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</si>
  <si>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</si>
  <si>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</si>
  <si>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</si>
  <si>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</si>
  <si>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</si>
  <si>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</si>
  <si>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</si>
  <si>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</si>
  <si>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</si>
  <si>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</si>
  <si>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</si>
  <si>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</si>
  <si>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Sub Total of 2.3</t>
  </si>
  <si>
    <t>Instrumentation, Control &amp; Automation Systems</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</si>
  <si>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</si>
  <si>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</si>
  <si>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</si>
  <si>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</si>
  <si>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</si>
  <si>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</si>
  <si>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</si>
  <si>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</si>
  <si>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</si>
  <si>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</si>
  <si>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</si>
  <si>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2.4.1</t>
  </si>
  <si>
    <t>The Bidder shall list here details of any additional items required for a complete installation</t>
  </si>
  <si>
    <t>2.4.1.1</t>
  </si>
  <si>
    <t>2.4.1.2</t>
  </si>
  <si>
    <t>2.4.1.3</t>
  </si>
  <si>
    <t>2.4.1.4</t>
  </si>
  <si>
    <t>2.4.1.5</t>
  </si>
  <si>
    <t>Sub Total  of  2.4</t>
  </si>
  <si>
    <t>General Mechanical Systems</t>
  </si>
  <si>
    <t>2.5.1</t>
  </si>
  <si>
    <t>Building Services including domestic water systems The bidder shall list here details of any additional items required for a complete installation</t>
  </si>
  <si>
    <t>2.5.2</t>
  </si>
  <si>
    <t>Sub Total of 2.5</t>
  </si>
  <si>
    <t>Integrated Testing and Commissioning of the Entire System - TSPS, STP</t>
  </si>
  <si>
    <t>Sub Total of 2.6</t>
  </si>
  <si>
    <t xml:space="preserve">Schedule 3A : Plant and Equipment, Supplied from Outside Employer’s Country for STPs </t>
  </si>
  <si>
    <t xml:space="preserve">(9) </t>
  </si>
  <si>
    <t>(10)</t>
  </si>
  <si>
    <t>(11)</t>
  </si>
  <si>
    <t>=(9)+(10)+(11)</t>
  </si>
  <si>
    <t>Supply and Delivery of Plant and Equipment to Site for the following works:</t>
  </si>
  <si>
    <t>Mechanical, Electrical Works and Instrumentation ,Control &amp; Automation  Works</t>
  </si>
  <si>
    <t>Process Plant (except Electrical, Instrumentation ,Control &amp; Automation systems)  To provide the following systems for</t>
  </si>
  <si>
    <t>3.1.1</t>
  </si>
  <si>
    <t>3.1.1.1</t>
  </si>
  <si>
    <t>Wet well with superstructure &amp;  Pumping system, Submersible pumps with suitable valves and piping arrangements and Hardware and all allied works complete</t>
  </si>
  <si>
    <t>3.1.1.2</t>
  </si>
  <si>
    <t>3.1.1.3</t>
  </si>
  <si>
    <t>Miscellaneous works such as flushing arrangements, dewatering and ventilation system   including Hardware  all allied works complete</t>
  </si>
  <si>
    <t>3.1.1.4</t>
  </si>
  <si>
    <t>3.1.1.5</t>
  </si>
  <si>
    <t xml:space="preserve">Screen chamber with  effluent channel, Drain pumiping and Fine screening, Conveyors,  Screening collection arrangement,  flushing arrangement,including Hardware  all allied works complete </t>
  </si>
  <si>
    <t>3.1.1.6</t>
  </si>
  <si>
    <t>3.1.1.7</t>
  </si>
  <si>
    <t>Aeration Basin with Aeration arrangement with piping, Sluice gates and weir gates,Stop logs, flushing arrangement,  including Hardware  all allied works complete</t>
  </si>
  <si>
    <t>3.1.1.8</t>
  </si>
  <si>
    <t>3.1.1.9</t>
  </si>
  <si>
    <t>Anoxic  zone Inlet arrangement Inlet arrangement including pipework,Submersible mixer arrangement,and Handling Equipment, flushing arrangement, Hardware with piping and all allied works complete</t>
  </si>
  <si>
    <t>3.1.1.10</t>
  </si>
  <si>
    <t>Deareation zone Inlet arrangement Inlet arrangement including pipework,Submersible mixer arrangement,and Handling Equipment, flushing arrangement, Hardware with piping and all allied works complete.</t>
  </si>
  <si>
    <t>3.1.1.11</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</si>
  <si>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</si>
  <si>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3.1.1.12</t>
  </si>
  <si>
    <t>Process Air Blower Building with blowers, Air Coolers,EOT Crane, Service water &amp; blower cooling arrangement,  Piping and valves,Handling Equipment,Ventilation system, Hardware and all allied works complete</t>
  </si>
  <si>
    <t>3.1.1.13</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</si>
  <si>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</si>
  <si>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3.1.1.14</t>
  </si>
  <si>
    <t>3.1.1.15</t>
  </si>
  <si>
    <t xml:space="preserve">Inlet &amp; Outlet piping,Disc Filter Influent &amp; Effluent chamber sluice gates,Weir gates, bypass system, Stoplogs,Disc Filter units with chemical cleaning arrangement, Backwash water system and collection arrangement etc. </t>
  </si>
  <si>
    <t>3.1.1.16</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</si>
  <si>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</si>
  <si>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3.1.1.17</t>
  </si>
  <si>
    <t>Chlorine &amp; any chemical dosing arrangement, flushing arrangement, Handling Equipment,Ventilation system, Hardware with piping and all allied works complete</t>
  </si>
  <si>
    <t>3.1.1.18</t>
  </si>
  <si>
    <t>Inlet &amp; Outlet piping,Chlorine Contact Tank &amp; Outfall structure with sluice gates,weir gates,Stop logs, mixing arrangement, hardware with piping, valves and all allied works complete</t>
  </si>
  <si>
    <t>3.1.1.19</t>
  </si>
  <si>
    <t>Sludge feed pumping system- Submersible mixer arrangement, Sludge feed Pumpsets, flushing arrangement,Ventilation system,Handling Equipment and Hardware with piping, valves and all allied works complete</t>
  </si>
  <si>
    <t>3.1.1.20</t>
  </si>
  <si>
    <t>Sludge dewatering systems-Stirrer arrangement, feeding arrangement, Preparation &amp; Storage tanks ,Dosing Pumpsets,flushing arrangement,Handling Equipment,Ventilation system, Hardware with piping and all allied works complete</t>
  </si>
  <si>
    <t>3.1.1.21</t>
  </si>
  <si>
    <t>Solid Bowl dewatering systems, sludge cake conveying system with cut gate arrangement and hopper &amp; Collection system, Handling Equipment for Sludge, flushing arrangement,Ventilation system, Hardware with piping and all allied works complete</t>
  </si>
  <si>
    <t>3.1.1.22</t>
  </si>
  <si>
    <t>Inlet &amp; Outlet piping,Plant Drain Sump and Pump Station,Submersible pumpsets,Handling Equipment, Hardware with piping, Valves and all allied works complete</t>
  </si>
  <si>
    <t>3.1.1.23</t>
  </si>
  <si>
    <t>Inlet &amp; Outlet piping, Treated water storage Pump Station, Submersible pumpsets,Handling Equipment, Hardware with piping, Valves and all allied works complete</t>
  </si>
  <si>
    <t>3.1.1.24</t>
  </si>
  <si>
    <t>Inlet &amp; Outlet piping,Plant water Pump Station,Submersible pumpsets,Handling Equipment, Sluice gates, Weir gates, Stop log gates, Hardware with piping, Valves and all allied works complete</t>
  </si>
  <si>
    <t>3.1.1.25</t>
  </si>
  <si>
    <t>3.1.1.26</t>
  </si>
  <si>
    <t>3.1.1.27</t>
  </si>
  <si>
    <t>3.1.1.28</t>
  </si>
  <si>
    <t>3.1.1.29</t>
  </si>
  <si>
    <t>3.1.1.30</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</si>
  <si>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</si>
  <si>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</si>
  <si>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</si>
  <si>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</si>
  <si>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</si>
  <si>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</si>
  <si>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</si>
  <si>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</si>
  <si>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</si>
  <si>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</si>
  <si>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</si>
  <si>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</si>
  <si>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</si>
  <si>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</si>
  <si>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</si>
  <si>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</si>
  <si>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</si>
  <si>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</si>
  <si>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</si>
  <si>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</si>
  <si>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</si>
  <si>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</si>
  <si>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</si>
  <si>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</si>
  <si>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</si>
  <si>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</si>
  <si>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</si>
  <si>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</si>
  <si>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</si>
  <si>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</si>
  <si>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</si>
  <si>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</si>
  <si>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</si>
  <si>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</si>
  <si>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</si>
  <si>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</si>
  <si>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</si>
  <si>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</si>
  <si>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</si>
  <si>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</si>
  <si>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</si>
  <si>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</si>
  <si>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</si>
  <si>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</si>
  <si>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</si>
  <si>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</si>
  <si>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</si>
  <si>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</si>
  <si>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</si>
  <si>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</si>
  <si>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</si>
  <si>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</si>
  <si>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</si>
  <si>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</si>
  <si>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</si>
  <si>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</si>
  <si>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</si>
  <si>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</si>
  <si>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</si>
  <si>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</si>
  <si>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</si>
  <si>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</si>
  <si>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</si>
  <si>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</si>
  <si>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</si>
  <si>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</si>
  <si>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</si>
  <si>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</si>
  <si>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</si>
  <si>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</si>
  <si>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</si>
  <si>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</si>
  <si>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</si>
  <si>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</si>
  <si>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</si>
  <si>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</si>
  <si>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</si>
  <si>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</si>
  <si>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</si>
  <si>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</si>
  <si>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</si>
  <si>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</si>
  <si>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</si>
  <si>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</si>
  <si>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</si>
  <si>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</si>
  <si>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</si>
  <si>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</si>
  <si>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</si>
  <si>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</si>
  <si>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</si>
  <si>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</si>
  <si>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</si>
  <si>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</si>
  <si>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</si>
  <si>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</si>
  <si>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</si>
  <si>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</si>
  <si>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</si>
  <si>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</si>
  <si>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</si>
  <si>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</si>
  <si>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</si>
  <si>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</si>
  <si>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</si>
  <si>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</si>
  <si>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</si>
  <si>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</si>
  <si>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</si>
  <si>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</si>
  <si>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</si>
  <si>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</si>
  <si>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</si>
  <si>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</si>
  <si>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</si>
  <si>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</si>
  <si>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</si>
  <si>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</si>
  <si>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</si>
  <si>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</si>
  <si>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</si>
  <si>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</si>
  <si>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</si>
  <si>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</si>
  <si>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</si>
  <si>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</si>
  <si>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</si>
  <si>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</si>
  <si>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</si>
  <si>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</si>
  <si>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</si>
  <si>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</si>
  <si>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</si>
  <si>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</si>
  <si>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</si>
  <si>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</si>
  <si>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</si>
  <si>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</si>
  <si>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</si>
  <si>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</si>
  <si>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</si>
  <si>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</si>
  <si>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</si>
  <si>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</si>
  <si>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</si>
  <si>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</si>
  <si>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</si>
  <si>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</si>
  <si>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</si>
  <si>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</si>
  <si>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</si>
  <si>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</si>
  <si>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</si>
  <si>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</si>
  <si>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</si>
  <si>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</si>
  <si>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</si>
  <si>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</si>
  <si>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</si>
  <si>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</si>
  <si>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</si>
  <si>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</si>
  <si>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</si>
  <si>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</si>
  <si>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</si>
  <si>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</si>
  <si>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</si>
  <si>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</si>
  <si>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</si>
  <si>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</si>
  <si>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</si>
  <si>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</si>
  <si>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</si>
  <si>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</si>
  <si>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</si>
  <si>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</si>
  <si>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</si>
  <si>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 xml:space="preserve"> Note:All quantities in lumpsum</t>
  </si>
  <si>
    <t>Price</t>
  </si>
  <si>
    <t>Schedule 3B: Plant and Equipment, Supplied from Within Employer’s Country for STPs</t>
  </si>
  <si>
    <t>GST (INR)</t>
  </si>
  <si>
    <t>Local Transport (INR)</t>
  </si>
  <si>
    <t>Total Price (INR)</t>
  </si>
  <si>
    <t>(4)</t>
  </si>
  <si>
    <t>(6)</t>
  </si>
  <si>
    <t>(7) =(4) +(5) + (6)</t>
  </si>
  <si>
    <t>Wet well with superstructure &amp;  Pumping system Submersible pumps with suitable valves and piping arrangements and Hardware and all allied works complete</t>
  </si>
  <si>
    <t>Miscellaneous works such as flushing arrangements,dewatering and ventilation system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</si>
  <si>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</si>
  <si>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</si>
  <si>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</si>
  <si>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Aeartion Basin with Aeration arrangement with piping, Sluice gates and weir gates,Stop logs, flushing arrangement,  inculding Hardware  all allied works complete</t>
  </si>
  <si>
    <t>Anoxic  zone Inlet arrangement Inlet arrangement including pipework,Subersible mixer arrangement,and Handling Equipment, flushing arrangement, Hardware with piping and all allied works complete</t>
  </si>
  <si>
    <t>Deareation zone  Inlet arrangement Inlet arrangement including pipework,Subersible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</si>
  <si>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</si>
  <si>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</si>
  <si>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</si>
  <si>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</si>
  <si>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</si>
  <si>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 xml:space="preserve">Inlet &amp; Outlet piping,Disc Filter Influent &amp; Effluent chamber sluice gates,Weir gates, Stoplogs,Disc Filter units, Backwash water system and collection arrangement etc. </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</si>
  <si>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</si>
  <si>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</si>
  <si>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</si>
  <si>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</si>
  <si>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</si>
  <si>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</si>
  <si>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</si>
  <si>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</si>
  <si>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3.1.1.31</t>
  </si>
  <si>
    <t>3.2.1.8</t>
  </si>
  <si>
    <t xml:space="preserve">Diesel Generator Set complete  with AMF Control Panel </t>
  </si>
  <si>
    <t>11kV / 0.433kV Transformers</t>
  </si>
  <si>
    <t>L.T cables</t>
  </si>
  <si>
    <t>L.T Cable termination with glands and lugs</t>
  </si>
  <si>
    <t>Earthing Conductors for outdoor equipments  and Junction Boxes</t>
  </si>
  <si>
    <t xml:space="preserve">Schedule 4: Requirement of Office of the Engineer </t>
  </si>
  <si>
    <t>Unit Rate (INR)</t>
  </si>
  <si>
    <t>4.1.1</t>
  </si>
  <si>
    <t>Conference table 10'-0" x 5'-0" with 6 chairs - 1 set complete</t>
  </si>
  <si>
    <t>No</t>
  </si>
  <si>
    <t>4.1.2</t>
  </si>
  <si>
    <t>5' x 3' table with both side drawers (1 on each side) - 1 set complete</t>
  </si>
  <si>
    <t>4.1.3</t>
  </si>
  <si>
    <t>4' x 2 ½'  table with both side drawers (3 on each side) - 1 set complete</t>
  </si>
  <si>
    <t>4.1.4</t>
  </si>
  <si>
    <t>Executive Chairs (approved make) excluding chairs for Computer and Conference -1 set complete</t>
  </si>
  <si>
    <t>4.1.5</t>
  </si>
  <si>
    <t>Steel cupboards (Storewel type or similar approved)  - 2 sets</t>
  </si>
  <si>
    <t>4.1.6</t>
  </si>
  <si>
    <t>Oscillating or wall mounted fan 400 mm dia - 3 Nos.</t>
  </si>
  <si>
    <t>4.1.7</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</si>
  <si>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</si>
  <si>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</si>
  <si>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</si>
  <si>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</si>
  <si>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</si>
  <si>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</si>
  <si>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</si>
  <si>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</si>
  <si>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</si>
  <si>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</si>
  <si>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</si>
  <si>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 xml:space="preserve">Schedule 5: Laboratory Equipments </t>
  </si>
  <si>
    <t>Decription</t>
  </si>
  <si>
    <t>Laboratory Equipments under the contract shall include:</t>
  </si>
  <si>
    <t>5.1.1</t>
  </si>
  <si>
    <t>Comparator test set for residual chlorine or chloroscope</t>
  </si>
  <si>
    <t>1</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</si>
  <si>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</si>
  <si>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</si>
  <si>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</si>
  <si>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</si>
  <si>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</si>
  <si>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</si>
  <si>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</si>
  <si>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</si>
  <si>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</si>
  <si>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</si>
  <si>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</si>
  <si>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</si>
  <si>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</si>
  <si>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</si>
  <si>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</si>
  <si>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Kjeldahl digestion unit</t>
  </si>
  <si>
    <t>5.1.10</t>
  </si>
  <si>
    <t>Hot plates</t>
  </si>
  <si>
    <t>10</t>
  </si>
  <si>
    <t>5.1.11</t>
  </si>
  <si>
    <t>Distilled water plant</t>
  </si>
  <si>
    <t>5.1.12</t>
  </si>
  <si>
    <t>Demineraliser</t>
  </si>
  <si>
    <t>5.1.13</t>
  </si>
  <si>
    <t>Refrigerator (320 litres capacity) double door</t>
  </si>
  <si>
    <t>5.1.14</t>
  </si>
  <si>
    <t>B.O.D. incubator</t>
  </si>
  <si>
    <t>5.1.15</t>
  </si>
  <si>
    <t xml:space="preserve">Muffle furnace </t>
  </si>
  <si>
    <t>5.1.16</t>
  </si>
  <si>
    <t>Electric oven</t>
  </si>
  <si>
    <t>5.1.17</t>
  </si>
  <si>
    <t>Magnetic stirrer</t>
  </si>
  <si>
    <t>5.1.18</t>
  </si>
  <si>
    <t>Monopan balance with digital display</t>
  </si>
  <si>
    <t>5.1.19</t>
  </si>
  <si>
    <t>Jar-Test apparatus with RPM controller and simulatanous addition of Chemicals in all jars</t>
  </si>
  <si>
    <t>5.1.20</t>
  </si>
  <si>
    <t>Centrifuge</t>
  </si>
  <si>
    <t>5.1.21</t>
  </si>
  <si>
    <t xml:space="preserve">Gas cylinder if gas supply is not available </t>
  </si>
  <si>
    <t>5.1.22</t>
  </si>
  <si>
    <t xml:space="preserve"> Fume cupboard/hood</t>
  </si>
  <si>
    <t>2</t>
  </si>
  <si>
    <t>5.1.23</t>
  </si>
  <si>
    <t>Field Test kit for cations and anions</t>
  </si>
  <si>
    <t>5.1.24</t>
  </si>
  <si>
    <t>Depth sampler</t>
  </si>
  <si>
    <t>5.1.25</t>
  </si>
  <si>
    <t>Online Total organic carbon analytical analyser with online feedback to LIMS and SCADA system</t>
  </si>
  <si>
    <t>5.1.26</t>
  </si>
  <si>
    <t>Sieve shaker with standard sieves and Two pan balance, weighing up to 200gm samples</t>
  </si>
  <si>
    <t>5.1.27</t>
  </si>
  <si>
    <t>Weighing Balance (Max. 10 kg)</t>
  </si>
  <si>
    <t>5.1.28</t>
  </si>
  <si>
    <t>Durham tubes and Imhoff cones (1 lot)</t>
  </si>
  <si>
    <t>5.1.29</t>
  </si>
  <si>
    <t>D.O meter</t>
  </si>
  <si>
    <t>5.1.30</t>
  </si>
  <si>
    <t>LIMS Software &amp; PC based system as per specifications</t>
  </si>
  <si>
    <t>5.1.31</t>
  </si>
  <si>
    <t>Specified Gravity meter</t>
  </si>
  <si>
    <t>5.1.32</t>
  </si>
  <si>
    <t>Consumables -disposable &amp; Re usable type</t>
  </si>
  <si>
    <t>Lot</t>
  </si>
  <si>
    <t>Equipment Needed For Bacteriological Examination</t>
  </si>
  <si>
    <t>5.2.1</t>
  </si>
  <si>
    <t>Hot Air Oven</t>
  </si>
  <si>
    <t>5.2.2</t>
  </si>
  <si>
    <t>Autoclave</t>
  </si>
  <si>
    <t>5.2.3</t>
  </si>
  <si>
    <t xml:space="preserve">Incubator 37°C or 44°C (Water/Air-Jacketed) </t>
  </si>
  <si>
    <t>5.2.4</t>
  </si>
  <si>
    <t>Binocular microscope</t>
  </si>
  <si>
    <t>5.2.5</t>
  </si>
  <si>
    <t>Digital pH Meter</t>
  </si>
  <si>
    <t>5.2.6</t>
  </si>
  <si>
    <t>Pipette Box (Stainless Steel)</t>
  </si>
  <si>
    <t>5.2.7</t>
  </si>
  <si>
    <t>Wooden Racks/Aluminum Racks</t>
  </si>
  <si>
    <t>5</t>
  </si>
  <si>
    <t>5.2.8</t>
  </si>
  <si>
    <t>Wire Baskets</t>
  </si>
  <si>
    <t>5.2.9</t>
  </si>
  <si>
    <t>Cotton/ Aluminum Foils</t>
  </si>
  <si>
    <t>5.2.10</t>
  </si>
  <si>
    <t>Burners (Bunsen) With Pilot Lamp</t>
  </si>
  <si>
    <t>3</t>
  </si>
  <si>
    <t>5.2.11</t>
  </si>
  <si>
    <t>Suction Flask (1 Litre Cap)</t>
  </si>
  <si>
    <t>5.2.12</t>
  </si>
  <si>
    <t>Suction Pump</t>
  </si>
  <si>
    <t>5.2.13</t>
  </si>
  <si>
    <t xml:space="preserve">Sampling Bottles </t>
  </si>
  <si>
    <t>5.2.14</t>
  </si>
  <si>
    <t>Measuring Cylinders (1000 Ml, 500 Ml, 200 Ml, 100 Ml, 50 Ml, 25 Ml)</t>
  </si>
  <si>
    <t>5.2.15</t>
  </si>
  <si>
    <t>Vacume pump</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</si>
  <si>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</si>
  <si>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</si>
  <si>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</si>
  <si>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</si>
  <si>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</si>
  <si>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</si>
  <si>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</si>
  <si>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</si>
  <si>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</si>
  <si>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</si>
  <si>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</si>
  <si>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</si>
  <si>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</si>
  <si>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</si>
  <si>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</si>
  <si>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</si>
  <si>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5.3.8</t>
  </si>
  <si>
    <t>5.3.9</t>
  </si>
  <si>
    <t>5.3.10</t>
  </si>
  <si>
    <t>5.3.11</t>
  </si>
  <si>
    <t xml:space="preserve">The above mentioned items is listed for one STP </t>
  </si>
  <si>
    <t xml:space="preserve">Schedule 6: Operation and Maintenance </t>
  </si>
  <si>
    <t>Unit rate (INR)</t>
  </si>
  <si>
    <t>First Year of O&amp;M</t>
  </si>
  <si>
    <t>6.1.1</t>
  </si>
  <si>
    <t>Manpower +</t>
  </si>
  <si>
    <t>Per year</t>
  </si>
  <si>
    <t>6.1.2</t>
  </si>
  <si>
    <t xml:space="preserve">Chemical Usage </t>
  </si>
  <si>
    <t>6.1.2.1</t>
  </si>
  <si>
    <t>Chlorine ++    
Total quantity ----------- Tonne per year. ( Bidder to mention the quantity )</t>
  </si>
  <si>
    <t>6.1.2.2</t>
  </si>
  <si>
    <t>Poly Electrolyte++    
Total quantity ----------- Tonne per year. ( Bidder to mention the quantity )</t>
  </si>
  <si>
    <t>6.1.2.3</t>
  </si>
  <si>
    <t>Alum++    
Total quantity ----------- Tonne per year. ( Bidder to mention  the quantity )</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</si>
  <si>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</si>
  <si>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</si>
  <si>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</si>
  <si>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</si>
  <si>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</si>
  <si>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</si>
  <si>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</si>
  <si>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</si>
  <si>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</si>
  <si>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</si>
  <si>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</si>
  <si>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</si>
  <si>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The Bidder shall list here details of any additional items required for O &amp; M</t>
  </si>
  <si>
    <t>6.1.6.1</t>
  </si>
  <si>
    <t>6.1.6.2</t>
  </si>
  <si>
    <t>6.1.6.3</t>
  </si>
  <si>
    <t>Sub Total of 6.1 for First Year O &amp; M</t>
  </si>
  <si>
    <t>Total for Seven Years O &amp; M (Based on First Year O &amp; M) =    First Year O &amp; M x 7 Years</t>
  </si>
  <si>
    <t>Per Year</t>
  </si>
  <si>
    <t>Training of BWSSB personnel and all other inspection, Testing, Repair, and Handing over activities required during sixth year of O &amp; M or as directed</t>
  </si>
  <si>
    <t>Notes:</t>
  </si>
  <si>
    <t xml:space="preserve"> + The bidder shall quote the cost for manpower which includes man month rate including accommodation, transportation allowance, etc. complete</t>
  </si>
  <si>
    <t>** Payment for Electrical Usage will be made directly to KPTCL by Employer.</t>
  </si>
  <si>
    <t>5=(1)+(4)</t>
  </si>
  <si>
    <t xml:space="preserve">Inlet manhole &amp; chamber, Coarse Screen channels, Effluent chamber, Overflow chamber, Wetwell with superstructure, Valve &amp; Flowmeter chambers, Thrust block and Anchor blocks  etc. </t>
  </si>
  <si>
    <t>Guard Room (Security Room)</t>
  </si>
  <si>
    <t>Approach Road to STP, TSPS</t>
  </si>
  <si>
    <t>Compound Wall with gates, Chain link fencing</t>
  </si>
  <si>
    <t>Gabion wall, Site retaining structure and pile foundation , electric cable trenches inside STP site.</t>
  </si>
  <si>
    <t>1.2.30</t>
  </si>
  <si>
    <t>1.2.31</t>
  </si>
  <si>
    <t>Note:</t>
  </si>
  <si>
    <t>Tests on Completion of Design-Build as defined in Volume 2 of Bidding Document</t>
  </si>
  <si>
    <t xml:space="preserve">Inlet manhole &amp; chamber, Screen channels, Effluent chamber, Overflow chamber, Wetwell with superstructure, Pump House, Valve &amp; Flowmeter chambers, Thrust block and Anchor blocks, Epoxy painting etc. </t>
  </si>
  <si>
    <t>Compound Wall with gates</t>
  </si>
  <si>
    <t xml:space="preserve">Gabion wall, Site retaining structure and pile foundation </t>
  </si>
  <si>
    <t>2.1.31</t>
  </si>
  <si>
    <t>2.1.32</t>
  </si>
  <si>
    <t>2.1.33</t>
  </si>
  <si>
    <t>Mechanical, Electrical Works and Instrumentation &amp; Control Works</t>
  </si>
  <si>
    <t>Complete Installation, testing and commissioning  of  Mechanical system as per the Bid specifications</t>
  </si>
  <si>
    <t>Electrical Systems for TSPS &amp; STP</t>
  </si>
  <si>
    <t>Complete Installation, testing and commissioning  of  Electrical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</si>
  <si>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</si>
  <si>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3.1.1.32</t>
  </si>
  <si>
    <t>( 3)</t>
  </si>
  <si>
    <t>(7)=(4) X(5) + (6)</t>
  </si>
  <si>
    <t>The following equipment, furniture and furnishings for each Proposed STP under the contract shall include:</t>
  </si>
  <si>
    <t>Office furniture shall be of Godrej or Featherlite</t>
  </si>
  <si>
    <t>(5) = (2) X (3)+ (4)</t>
  </si>
  <si>
    <t xml:space="preserve"> (3 )</t>
  </si>
  <si>
    <t>(4 )</t>
  </si>
  <si>
    <t xml:space="preserve">( 5) </t>
  </si>
  <si>
    <t>( 6 )</t>
  </si>
  <si>
    <t>(7 )=(4 ) X ( 5 )+ (6)</t>
  </si>
  <si>
    <t>Local Currency  (INR)</t>
  </si>
  <si>
    <t>Schedule 7 STP : Grand Summary of HEROHALLI STP</t>
  </si>
  <si>
    <t>GRAND TOTAL FOR HEROHALLI STP to be carry forwarded to Schedule No STP5 OF Grand Summary for CP 27</t>
  </si>
  <si>
    <t>Name of STP : HEROHALLI</t>
  </si>
  <si>
    <t>Total Schedule 1 (Sub 1.1+1.2+1.3+1.4+1.5+1.6+1.7+1.8+1.9+1.10) (Total Carried to Schedule 7, Grand Summary of HEROHALLI STP</t>
  </si>
  <si>
    <t xml:space="preserve">          Mechanical  Design, Drawings, and Documentation as defined in Volume 2 of Bidding Document</t>
  </si>
  <si>
    <t xml:space="preserve"> Other Documentation</t>
  </si>
  <si>
    <t>Bidder shall list here details of additional items required</t>
  </si>
  <si>
    <t>Total of Schedule 2 (Sub Total 2.1+Sub Total 2.2+Sub Total 2.3+Sub Total 2.4+Sub Total 2.5+Sub Total 2.6) Carried to Schedule 7 - Grand Summary of HEROHALLI STP</t>
  </si>
  <si>
    <t>Total of Schedule 3A (Sub Total 3.1+Sub Total 3.2+Sub Total 3.3+Sub Total 3.4) Carried to Schedule 7 - Grand Summary of HEROHALLI STP</t>
  </si>
  <si>
    <t>Price in INR</t>
  </si>
  <si>
    <t>3.2.1.6</t>
  </si>
  <si>
    <t>3.2.1.7</t>
  </si>
  <si>
    <t>3.2.3.9</t>
  </si>
  <si>
    <t>Ex. Works ( INR)</t>
  </si>
  <si>
    <t>(5</t>
  </si>
  <si>
    <t>Piping</t>
  </si>
  <si>
    <t>3.2..3.9</t>
  </si>
  <si>
    <t>Total to be Carried to Schedule 7,  Grand Summary of HEROHALLI STP</t>
  </si>
  <si>
    <t>HEROHALLI STP</t>
  </si>
  <si>
    <t>To be Carried to Schedule 7 - Grand Summary of HEROHALLI STP</t>
  </si>
  <si>
    <t>Tonne Per year for 3 mld</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</si>
  <si>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</si>
  <si>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Total of Schedule 6 (Sub Total 6.3+Sub Total 6.4) Carried to Schedule 7 - Grand Summary of HEROHALLI STP</t>
  </si>
  <si>
    <t xml:space="preserve"> + + The payment for the chemicals will be made to the Contractor as per actual consumption during the O&amp;M period and as contract provision</t>
  </si>
  <si>
    <t>Price  quoted for the first year of O&amp;M  shall  be considered for payment for subsequesnt years O &amp; M as per price adjustment clause stated in Volume 1 of the bid upto 7 years of O&amp;M period</t>
  </si>
</sst>
</file>

<file path=xl/styles.xml><?xml version="1.0" encoding="utf-8"?>
<styleSheet xmlns="http://schemas.openxmlformats.org/spreadsheetml/2006/main">
  <numFmts count="3">
    <numFmt numFmtId="43" formatCode="_(* #,##0.00_);_(* \(#,##0.00\);_(* &quot;-&quot;??_);_(@_)"/>
    <numFmt numFmtId="164" formatCode="&quot;Rs&quot;#,##0_);\(&quot;Rs&quot;#,##0\)"/>
    <numFmt numFmtId="165" formatCode="_-* #,##0.00_-;\-* #,##0.00_-;_-* &quot;-&quot;??_-;_-@_-"/>
  </numFmts>
  <fonts count="1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0"/>
      <name val="Arial"/>
      <family val="2"/>
    </font>
    <font>
      <sz val="12"/>
      <name val="Arial"/>
      <family val="2"/>
    </font>
    <font>
      <sz val="11"/>
      <name val="Times New Roman"/>
      <family val="1"/>
    </font>
    <font>
      <b/>
      <sz val="11"/>
      <name val="Times New Roman"/>
      <family val="1"/>
    </font>
  </fonts>
  <fills count="10">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95">
    <xf numFmtId="0" fontId="0" fillId="0" borderId="0"/>
    <xf numFmtId="0" fontId="1" fillId="2" borderId="0" applyNumberFormat="0" applyFont="0" applyBorder="0" applyAlignment="0" applyProtection="0"/>
    <xf numFmtId="0" fontId="1" fillId="0" borderId="0"/>
    <xf numFmtId="164"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0" fontId="1" fillId="0" borderId="0"/>
  </cellStyleXfs>
  <cellXfs count="342">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protection locked="0"/>
    </xf>
    <xf numFmtId="0" fontId="1" fillId="0" borderId="0" xfId="0" applyFont="1"/>
    <xf numFmtId="0" fontId="6" fillId="5" borderId="1" xfId="0" applyFont="1" applyFill="1" applyBorder="1" applyAlignment="1" applyProtection="1">
      <alignment horizontal="center" vertical="center"/>
    </xf>
    <xf numFmtId="0" fontId="6" fillId="0" borderId="1" xfId="0"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xf>
    <xf numFmtId="0" fontId="1" fillId="6" borderId="1" xfId="0" applyFont="1" applyFill="1" applyBorder="1" applyAlignment="1" applyProtection="1">
      <alignment horizontal="center" vertical="center"/>
    </xf>
    <xf numFmtId="0" fontId="5" fillId="6" borderId="1" xfId="0" applyFont="1" applyFill="1" applyBorder="1" applyAlignment="1" applyProtection="1">
      <alignment horizontal="justify" vertical="center"/>
    </xf>
    <xf numFmtId="0" fontId="6" fillId="6" borderId="0" xfId="0" applyFont="1" applyFill="1" applyBorder="1" applyAlignment="1" applyProtection="1">
      <alignment horizontal="center" vertical="center" wrapText="1"/>
    </xf>
    <xf numFmtId="0" fontId="5" fillId="5" borderId="1" xfId="0" applyFont="1" applyFill="1" applyBorder="1" applyAlignment="1" applyProtection="1">
      <alignment vertical="center"/>
    </xf>
    <xf numFmtId="0" fontId="6" fillId="5" borderId="1" xfId="0" applyFont="1" applyFill="1" applyBorder="1" applyAlignment="1" applyProtection="1">
      <alignment vertical="center" wrapText="1"/>
    </xf>
    <xf numFmtId="0" fontId="6" fillId="5" borderId="1" xfId="0" applyFont="1" applyFill="1" applyBorder="1" applyAlignment="1" applyProtection="1">
      <alignment horizontal="center" vertical="center" shrinkToFit="1"/>
    </xf>
    <xf numFmtId="0" fontId="5" fillId="5" borderId="1" xfId="0" applyFont="1" applyFill="1" applyBorder="1" applyAlignment="1" applyProtection="1">
      <alignment vertical="center" shrinkToFit="1"/>
    </xf>
    <xf numFmtId="0" fontId="6" fillId="0" borderId="0" xfId="0" applyFont="1" applyFill="1" applyBorder="1" applyAlignment="1" applyProtection="1">
      <alignment horizontal="center" vertical="center" shrinkToFit="1"/>
    </xf>
    <xf numFmtId="0" fontId="5" fillId="0" borderId="1" xfId="0" applyFont="1" applyFill="1" applyBorder="1" applyAlignment="1" applyProtection="1">
      <alignment vertical="center" wrapText="1"/>
    </xf>
    <xf numFmtId="0" fontId="6" fillId="0" borderId="1"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wrapText="1"/>
    </xf>
    <xf numFmtId="43" fontId="5" fillId="6" borderId="1" xfId="293" applyFont="1" applyFill="1" applyBorder="1" applyAlignment="1" applyProtection="1">
      <alignment horizontal="justify" vertical="center" wrapText="1"/>
    </xf>
    <xf numFmtId="43" fontId="5" fillId="5" borderId="1" xfId="293" applyFont="1" applyFill="1" applyBorder="1" applyAlignment="1" applyProtection="1">
      <alignment vertical="center"/>
    </xf>
    <xf numFmtId="0" fontId="6" fillId="5" borderId="1" xfId="0" applyFont="1" applyFill="1" applyBorder="1" applyAlignment="1" applyProtection="1">
      <alignment horizontal="justify" vertical="center"/>
    </xf>
    <xf numFmtId="43" fontId="6" fillId="5" borderId="1" xfId="293" applyFont="1" applyFill="1" applyBorder="1" applyAlignment="1" applyProtection="1">
      <alignment horizontal="center" vertical="center"/>
    </xf>
    <xf numFmtId="0" fontId="6" fillId="7" borderId="0" xfId="0" applyFont="1" applyFill="1" applyBorder="1" applyAlignment="1" applyProtection="1">
      <alignment horizontal="center" vertical="center" wrapText="1"/>
    </xf>
    <xf numFmtId="43" fontId="5" fillId="5" borderId="1" xfId="293" applyFont="1" applyFill="1" applyBorder="1" applyAlignment="1" applyProtection="1">
      <alignment horizontal="justify" vertical="center"/>
    </xf>
    <xf numFmtId="0" fontId="6" fillId="8" borderId="0"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shrinkToFit="1"/>
    </xf>
    <xf numFmtId="0" fontId="6" fillId="5" borderId="1" xfId="0" applyFont="1" applyFill="1" applyBorder="1" applyAlignment="1" applyProtection="1">
      <alignment vertical="top"/>
    </xf>
    <xf numFmtId="4" fontId="5" fillId="0" borderId="1" xfId="0" applyNumberFormat="1"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vertical="center" wrapText="1"/>
      <protection locked="0"/>
    </xf>
    <xf numFmtId="0" fontId="6" fillId="0" borderId="5" xfId="0" applyFont="1" applyFill="1" applyBorder="1" applyAlignment="1" applyProtection="1">
      <alignment horizontal="center" vertical="center" wrapText="1"/>
    </xf>
    <xf numFmtId="0" fontId="6" fillId="6" borderId="8" xfId="0" applyFont="1" applyFill="1" applyBorder="1" applyAlignment="1" applyProtection="1">
      <alignment horizontal="center" vertical="center" wrapText="1"/>
    </xf>
    <xf numFmtId="0" fontId="6" fillId="7" borderId="0" xfId="0" applyFont="1" applyFill="1" applyAlignment="1" applyProtection="1">
      <alignment horizontal="center" vertical="center" wrapText="1"/>
    </xf>
    <xf numFmtId="4" fontId="5" fillId="6" borderId="1" xfId="0" applyNumberFormat="1" applyFont="1" applyFill="1" applyBorder="1" applyAlignment="1" applyProtection="1">
      <alignment horizontal="center" vertical="center" wrapText="1"/>
    </xf>
    <xf numFmtId="0" fontId="6" fillId="6" borderId="0" xfId="0" applyFont="1" applyFill="1" applyAlignment="1" applyProtection="1">
      <alignment horizontal="center" vertical="center" wrapText="1"/>
    </xf>
    <xf numFmtId="0" fontId="6" fillId="5" borderId="1" xfId="0" applyFont="1" applyFill="1" applyBorder="1" applyAlignment="1">
      <alignment horizontal="justify" vertical="top"/>
    </xf>
    <xf numFmtId="0" fontId="7" fillId="5" borderId="1" xfId="284" applyFont="1" applyFill="1" applyBorder="1" applyAlignment="1" applyProtection="1">
      <alignment horizontal="justify"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0" fontId="6" fillId="0" borderId="9" xfId="0" applyFont="1" applyFill="1" applyBorder="1" applyAlignment="1" applyProtection="1">
      <alignment horizontal="center" vertical="center" wrapText="1"/>
    </xf>
    <xf numFmtId="0" fontId="5" fillId="5" borderId="0" xfId="0" applyFont="1" applyFill="1" applyBorder="1" applyAlignment="1" applyProtection="1">
      <alignment horizontal="left" vertical="center" wrapText="1"/>
    </xf>
    <xf numFmtId="0" fontId="6" fillId="5" borderId="0"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top"/>
      <protection locked="0"/>
    </xf>
    <xf numFmtId="0" fontId="1" fillId="0" borderId="0" xfId="0" applyFont="1" applyFill="1" applyProtection="1"/>
    <xf numFmtId="0" fontId="7" fillId="0" borderId="0" xfId="0" applyFont="1" applyFill="1" applyProtection="1"/>
    <xf numFmtId="0" fontId="6" fillId="6" borderId="10" xfId="0"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top" wrapText="1"/>
    </xf>
    <xf numFmtId="4" fontId="5" fillId="5" borderId="1" xfId="0" applyNumberFormat="1" applyFont="1" applyFill="1" applyBorder="1" applyAlignment="1" applyProtection="1">
      <alignment horizontal="left" vertical="center" wrapText="1"/>
    </xf>
    <xf numFmtId="4" fontId="6" fillId="5" borderId="1" xfId="0" applyNumberFormat="1" applyFont="1" applyFill="1" applyBorder="1" applyAlignment="1" applyProtection="1">
      <alignment horizontal="left" vertical="center" wrapText="1"/>
    </xf>
    <xf numFmtId="0" fontId="6" fillId="5" borderId="1" xfId="0" applyFont="1" applyFill="1" applyBorder="1" applyAlignment="1">
      <alignment wrapText="1"/>
    </xf>
    <xf numFmtId="0" fontId="5" fillId="5" borderId="1" xfId="0" applyFont="1" applyFill="1" applyBorder="1" applyAlignment="1" applyProtection="1">
      <alignment vertical="top" wrapText="1"/>
    </xf>
    <xf numFmtId="0" fontId="6" fillId="5" borderId="1" xfId="0" applyFont="1" applyFill="1" applyBorder="1" applyAlignment="1">
      <alignment vertical="top" wrapText="1"/>
    </xf>
    <xf numFmtId="0" fontId="6" fillId="5" borderId="1" xfId="0" applyFont="1" applyFill="1" applyBorder="1" applyAlignment="1">
      <alignment vertical="center" wrapText="1"/>
    </xf>
    <xf numFmtId="0" fontId="6" fillId="5" borderId="1" xfId="0" applyFont="1" applyFill="1" applyBorder="1" applyAlignment="1">
      <alignment horizontal="justify" vertical="top" wrapText="1"/>
    </xf>
    <xf numFmtId="0" fontId="5"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0" fontId="1" fillId="0" borderId="1" xfId="0" applyFont="1" applyFill="1" applyBorder="1" applyProtection="1"/>
    <xf numFmtId="4" fontId="5" fillId="0"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protection locked="0"/>
    </xf>
    <xf numFmtId="0" fontId="6" fillId="6" borderId="1" xfId="0" applyFont="1" applyFill="1" applyBorder="1" applyAlignment="1" applyProtection="1">
      <alignment horizontal="center" vertical="center"/>
    </xf>
    <xf numFmtId="0" fontId="5" fillId="5" borderId="1" xfId="0" applyFont="1" applyFill="1" applyBorder="1" applyAlignment="1">
      <alignment horizontal="left" vertical="center" wrapText="1"/>
    </xf>
    <xf numFmtId="0" fontId="8" fillId="5" borderId="1" xfId="0" applyFont="1" applyFill="1" applyBorder="1" applyAlignment="1">
      <alignment vertical="center" wrapText="1"/>
    </xf>
    <xf numFmtId="0" fontId="5" fillId="5" borderId="1" xfId="0" applyFont="1" applyFill="1" applyBorder="1" applyAlignment="1">
      <alignment vertical="top" wrapText="1"/>
    </xf>
    <xf numFmtId="0" fontId="5" fillId="5" borderId="1" xfId="0" applyFont="1" applyFill="1" applyBorder="1" applyAlignment="1" applyProtection="1">
      <alignment horizontal="left" vertical="top"/>
    </xf>
    <xf numFmtId="0" fontId="9" fillId="5" borderId="1" xfId="0" applyFont="1" applyFill="1" applyBorder="1" applyAlignment="1" applyProtection="1">
      <alignment horizontal="justify" vertical="top" wrapText="1"/>
    </xf>
    <xf numFmtId="0" fontId="5" fillId="0" borderId="6" xfId="0" applyFont="1" applyFill="1" applyBorder="1" applyAlignment="1" applyProtection="1">
      <alignment horizontal="center" vertical="center" wrapText="1"/>
    </xf>
    <xf numFmtId="0" fontId="1" fillId="0" borderId="0" xfId="0" applyFont="1" applyFill="1"/>
    <xf numFmtId="49" fontId="6"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protection locked="0"/>
    </xf>
    <xf numFmtId="49" fontId="5" fillId="6"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wrapText="1"/>
    </xf>
    <xf numFmtId="0" fontId="10" fillId="0" borderId="1" xfId="0" applyFont="1" applyFill="1" applyBorder="1" applyAlignment="1" applyProtection="1">
      <alignment horizontal="justify" vertical="center" wrapText="1"/>
      <protection locked="0"/>
    </xf>
    <xf numFmtId="0" fontId="6" fillId="5" borderId="5" xfId="0" applyFont="1" applyFill="1" applyBorder="1" applyAlignment="1" applyProtection="1">
      <alignment horizontal="center" vertical="center" wrapText="1"/>
    </xf>
    <xf numFmtId="0" fontId="5" fillId="5" borderId="0" xfId="0" applyFont="1" applyFill="1" applyBorder="1" applyAlignment="1" applyProtection="1">
      <alignment horizontal="center" vertical="center" wrapText="1"/>
    </xf>
    <xf numFmtId="0" fontId="5" fillId="5" borderId="0" xfId="0" applyFont="1" applyFill="1" applyBorder="1" applyAlignment="1" applyProtection="1">
      <alignment horizontal="justify" vertical="center" wrapText="1"/>
    </xf>
    <xf numFmtId="0" fontId="6" fillId="0" borderId="0" xfId="0" applyFont="1" applyFill="1" applyAlignment="1" applyProtection="1">
      <alignment horizontal="center" vertical="center" wrapText="1"/>
      <protection locked="0"/>
    </xf>
    <xf numFmtId="0" fontId="4" fillId="0" borderId="1" xfId="0" applyFont="1" applyFill="1" applyBorder="1" applyAlignment="1" applyProtection="1">
      <alignment vertical="center"/>
    </xf>
    <xf numFmtId="43" fontId="5" fillId="0" borderId="1" xfId="293" applyFont="1" applyFill="1" applyBorder="1" applyAlignment="1" applyProtection="1">
      <alignment horizontal="center" vertical="center" wrapText="1"/>
    </xf>
    <xf numFmtId="43" fontId="5" fillId="0" borderId="1" xfId="293" applyFont="1" applyFill="1" applyBorder="1" applyAlignment="1" applyProtection="1">
      <alignment horizontal="right" vertical="center" wrapText="1"/>
    </xf>
    <xf numFmtId="43" fontId="5" fillId="0" borderId="1" xfId="293" applyFont="1" applyFill="1" applyBorder="1" applyAlignment="1" applyProtection="1">
      <alignment horizontal="right" vertical="center"/>
    </xf>
    <xf numFmtId="0" fontId="5" fillId="5" borderId="1" xfId="0" applyFont="1" applyFill="1" applyBorder="1" applyAlignment="1" applyProtection="1">
      <alignment horizontal="left" vertical="center"/>
    </xf>
    <xf numFmtId="2" fontId="5" fillId="0" borderId="1" xfId="293" applyNumberFormat="1" applyFont="1" applyFill="1" applyBorder="1" applyAlignment="1" applyProtection="1">
      <alignment horizontal="center" vertical="center" wrapText="1"/>
    </xf>
    <xf numFmtId="2" fontId="5" fillId="0" borderId="1" xfId="293" applyNumberFormat="1" applyFont="1" applyFill="1" applyBorder="1" applyAlignment="1" applyProtection="1">
      <alignment horizontal="right" vertical="center" wrapText="1"/>
    </xf>
    <xf numFmtId="2" fontId="5" fillId="0" borderId="1" xfId="293" applyNumberFormat="1" applyFont="1" applyFill="1" applyBorder="1" applyAlignment="1" applyProtection="1">
      <alignment horizontal="right" vertical="center"/>
    </xf>
    <xf numFmtId="2"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3" xfId="0" applyFont="1" applyFill="1" applyBorder="1" applyAlignment="1" applyProtection="1">
      <alignment vertical="center"/>
    </xf>
    <xf numFmtId="0" fontId="6" fillId="5" borderId="12" xfId="0" applyFont="1" applyFill="1" applyBorder="1" applyAlignment="1" applyProtection="1">
      <alignment horizontal="justify" vertical="center" wrapText="1"/>
    </xf>
    <xf numFmtId="0" fontId="5" fillId="0" borderId="1" xfId="0" applyFont="1" applyFill="1" applyBorder="1" applyAlignment="1" applyProtection="1">
      <alignment vertical="center"/>
      <protection locked="0"/>
    </xf>
    <xf numFmtId="0" fontId="5" fillId="0" borderId="1" xfId="0" applyFont="1" applyFill="1" applyBorder="1" applyAlignment="1" applyProtection="1">
      <alignment horizontal="left" vertical="top"/>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left" vertical="center" wrapText="1"/>
      <protection locked="0"/>
    </xf>
    <xf numFmtId="0" fontId="5" fillId="6" borderId="6" xfId="0" applyFont="1" applyFill="1" applyBorder="1" applyAlignment="1" applyProtection="1">
      <alignment horizontal="center" vertical="center" wrapText="1"/>
    </xf>
    <xf numFmtId="0" fontId="1" fillId="6" borderId="13" xfId="0" applyFont="1" applyFill="1" applyBorder="1" applyAlignment="1" applyProtection="1">
      <alignment horizontal="center" vertical="center" wrapText="1"/>
    </xf>
    <xf numFmtId="4" fontId="5" fillId="6" borderId="7"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center" vertical="center"/>
    </xf>
    <xf numFmtId="4" fontId="5" fillId="5" borderId="7" xfId="0" applyNumberFormat="1" applyFont="1" applyFill="1" applyBorder="1" applyAlignment="1" applyProtection="1">
      <alignment horizontal="left" vertical="center" wrapText="1"/>
    </xf>
    <xf numFmtId="4" fontId="5" fillId="5" borderId="7" xfId="0" applyNumberFormat="1" applyFont="1" applyFill="1" applyBorder="1" applyAlignment="1" applyProtection="1">
      <alignment horizontal="center" vertical="center" wrapText="1"/>
    </xf>
    <xf numFmtId="4" fontId="5" fillId="5" borderId="3" xfId="0" applyNumberFormat="1" applyFont="1" applyFill="1" applyBorder="1" applyAlignment="1" applyProtection="1">
      <alignment horizontal="left" vertical="center" wrapText="1"/>
    </xf>
    <xf numFmtId="0" fontId="6" fillId="5" borderId="0" xfId="0" applyFont="1" applyFill="1" applyAlignment="1" applyProtection="1">
      <alignment vertical="top" wrapText="1"/>
    </xf>
    <xf numFmtId="0" fontId="5" fillId="6" borderId="3" xfId="0" applyFont="1" applyFill="1" applyBorder="1" applyAlignment="1" applyProtection="1">
      <alignment horizontal="center" vertical="center" wrapText="1"/>
    </xf>
    <xf numFmtId="0" fontId="1" fillId="6" borderId="2" xfId="0" applyFont="1" applyFill="1" applyBorder="1" applyAlignment="1" applyProtection="1">
      <alignment horizontal="center" vertical="center" wrapText="1"/>
    </xf>
    <xf numFmtId="0" fontId="6" fillId="0" borderId="2" xfId="0" applyFont="1" applyFill="1" applyBorder="1" applyAlignment="1" applyProtection="1">
      <alignment horizontal="center" vertical="center" wrapText="1"/>
      <protection locked="0"/>
    </xf>
    <xf numFmtId="0" fontId="6" fillId="5" borderId="12" xfId="0" applyFont="1" applyFill="1" applyBorder="1" applyAlignment="1" applyProtection="1">
      <alignment horizontal="center" vertical="center" wrapText="1"/>
    </xf>
    <xf numFmtId="0" fontId="6" fillId="0" borderId="14" xfId="0" applyFont="1" applyFill="1" applyBorder="1" applyAlignment="1" applyProtection="1">
      <alignment horizontal="center" vertical="center" wrapText="1"/>
      <protection locked="0"/>
    </xf>
    <xf numFmtId="4" fontId="5" fillId="5" borderId="17" xfId="0" applyNumberFormat="1" applyFont="1" applyFill="1" applyBorder="1" applyAlignment="1" applyProtection="1">
      <alignment horizontal="center" vertical="center" wrapText="1"/>
    </xf>
    <xf numFmtId="0" fontId="5" fillId="6" borderId="18" xfId="0" applyFont="1" applyFill="1" applyBorder="1" applyAlignment="1" applyProtection="1">
      <alignment horizontal="center" vertical="center" wrapText="1"/>
    </xf>
    <xf numFmtId="0" fontId="1" fillId="6" borderId="19" xfId="0" applyFont="1" applyFill="1" applyBorder="1" applyAlignment="1" applyProtection="1">
      <alignment horizontal="center" vertical="center" wrapText="1"/>
    </xf>
    <xf numFmtId="4" fontId="5" fillId="6" borderId="20"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justify" vertical="center" wrapText="1"/>
    </xf>
    <xf numFmtId="0" fontId="5" fillId="6" borderId="21" xfId="0" applyFont="1" applyFill="1" applyBorder="1" applyAlignment="1" applyProtection="1">
      <alignment horizontal="center" vertical="center" wrapText="1"/>
    </xf>
    <xf numFmtId="0" fontId="1" fillId="6" borderId="22" xfId="0" applyFont="1" applyFill="1" applyBorder="1" applyAlignment="1" applyProtection="1">
      <alignment horizontal="center" vertical="center" wrapText="1"/>
    </xf>
    <xf numFmtId="4" fontId="5" fillId="6" borderId="23" xfId="0" applyNumberFormat="1" applyFont="1" applyFill="1" applyBorder="1" applyAlignment="1" applyProtection="1">
      <alignment horizontal="center" vertical="center" wrapText="1"/>
    </xf>
    <xf numFmtId="0" fontId="5" fillId="5" borderId="17" xfId="0" applyFont="1" applyFill="1" applyBorder="1" applyAlignment="1" applyProtection="1">
      <alignment horizontal="center" vertical="center" wrapText="1"/>
    </xf>
    <xf numFmtId="0" fontId="6" fillId="6" borderId="20" xfId="0" applyFont="1" applyFill="1" applyBorder="1" applyAlignment="1" applyProtection="1">
      <alignment horizontal="center" vertical="center"/>
    </xf>
    <xf numFmtId="0" fontId="5" fillId="6" borderId="20" xfId="0" applyFont="1" applyFill="1" applyBorder="1" applyAlignment="1" applyProtection="1">
      <alignment horizontal="center" vertical="center" wrapText="1"/>
    </xf>
    <xf numFmtId="0" fontId="6" fillId="5" borderId="17" xfId="0" applyFont="1" applyFill="1" applyBorder="1" applyAlignment="1" applyProtection="1">
      <alignment horizontal="center" vertical="center"/>
    </xf>
    <xf numFmtId="0" fontId="5" fillId="5" borderId="0" xfId="0" applyFont="1" applyFill="1" applyBorder="1" applyAlignment="1" applyProtection="1">
      <alignment horizontal="left" vertical="top" wrapText="1"/>
    </xf>
    <xf numFmtId="4" fontId="5" fillId="5" borderId="0" xfId="0" applyNumberFormat="1" applyFont="1" applyFill="1" applyBorder="1" applyAlignment="1" applyProtection="1">
      <alignment horizontal="center" vertical="center" wrapText="1"/>
    </xf>
    <xf numFmtId="4" fontId="6" fillId="5" borderId="12" xfId="0" applyNumberFormat="1" applyFont="1" applyFill="1" applyBorder="1" applyAlignment="1" applyProtection="1">
      <alignment horizontal="center" vertical="center" wrapText="1"/>
    </xf>
    <xf numFmtId="0" fontId="5" fillId="0" borderId="1" xfId="0" quotePrefix="1" applyFont="1" applyFill="1" applyBorder="1" applyAlignment="1" applyProtection="1">
      <alignment horizontal="center" vertical="center" wrapText="1"/>
    </xf>
    <xf numFmtId="0" fontId="6" fillId="0" borderId="1" xfId="0" applyFont="1" applyFill="1" applyBorder="1" applyAlignment="1" applyProtection="1">
      <alignment horizontal="justify" vertical="center" shrinkToFit="1"/>
    </xf>
    <xf numFmtId="0" fontId="6" fillId="7" borderId="1" xfId="0" applyFont="1" applyFill="1" applyBorder="1" applyAlignment="1" applyProtection="1">
      <alignment horizontal="center" vertical="center" wrapText="1"/>
    </xf>
    <xf numFmtId="0" fontId="6" fillId="9" borderId="1"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5" fillId="0" borderId="1" xfId="0" applyFont="1" applyFill="1" applyBorder="1" applyAlignment="1" applyProtection="1">
      <alignment horizontal="left" vertical="top"/>
    </xf>
    <xf numFmtId="0" fontId="5" fillId="0" borderId="1" xfId="0" applyFont="1" applyFill="1" applyBorder="1" applyAlignment="1" applyProtection="1">
      <alignment horizontal="left" vertical="top" wrapText="1"/>
    </xf>
    <xf numFmtId="0" fontId="5" fillId="0" borderId="1" xfId="0" applyFont="1" applyFill="1" applyBorder="1" applyAlignment="1" applyProtection="1">
      <alignment horizontal="left" vertical="top" wrapText="1"/>
      <protection locked="0"/>
    </xf>
    <xf numFmtId="43" fontId="6" fillId="0" borderId="1" xfId="293" applyFont="1" applyFill="1" applyBorder="1" applyAlignment="1" applyProtection="1">
      <alignment horizontal="center" vertical="center" wrapText="1"/>
    </xf>
    <xf numFmtId="43" fontId="6" fillId="0" borderId="0" xfId="293" applyFont="1" applyFill="1" applyBorder="1" applyAlignment="1" applyProtection="1">
      <alignment horizontal="center" vertical="center" wrapText="1"/>
      <protection locked="0"/>
    </xf>
    <xf numFmtId="43" fontId="6" fillId="0" borderId="0" xfId="293" applyFont="1" applyFill="1" applyBorder="1" applyAlignment="1" applyProtection="1">
      <alignment horizontal="center" vertical="center" wrapText="1"/>
    </xf>
    <xf numFmtId="43" fontId="1" fillId="0" borderId="0" xfId="293" applyFont="1" applyFill="1"/>
    <xf numFmtId="2" fontId="6" fillId="0" borderId="1" xfId="293"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center" vertical="center" wrapText="1"/>
      <protection locked="0"/>
    </xf>
    <xf numFmtId="2" fontId="6" fillId="0" borderId="0" xfId="293" applyNumberFormat="1" applyFont="1" applyFill="1" applyBorder="1" applyAlignment="1" applyProtection="1">
      <alignment horizontal="center" vertical="center" wrapText="1"/>
      <protection locked="0"/>
    </xf>
    <xf numFmtId="2" fontId="6" fillId="0" borderId="0" xfId="293" applyNumberFormat="1" applyFont="1" applyFill="1" applyBorder="1" applyAlignment="1" applyProtection="1">
      <alignment horizontal="center" vertical="center" wrapText="1"/>
    </xf>
    <xf numFmtId="2" fontId="1" fillId="0" borderId="0" xfId="293" applyNumberFormat="1" applyFont="1" applyFill="1"/>
    <xf numFmtId="0" fontId="5" fillId="5" borderId="7" xfId="0" applyFont="1" applyFill="1" applyBorder="1" applyAlignment="1" applyProtection="1">
      <alignment horizontal="left" vertical="center" wrapText="1"/>
    </xf>
    <xf numFmtId="0" fontId="10" fillId="0" borderId="12" xfId="0" applyFont="1" applyFill="1" applyBorder="1" applyAlignment="1" applyProtection="1">
      <alignment horizontal="justify" vertical="center" wrapText="1"/>
      <protection locked="0"/>
    </xf>
    <xf numFmtId="0" fontId="6" fillId="5" borderId="17" xfId="0" applyFont="1" applyFill="1" applyBorder="1" applyAlignment="1" applyProtection="1">
      <alignment horizontal="center" vertical="center" wrapText="1"/>
    </xf>
    <xf numFmtId="0" fontId="5" fillId="5" borderId="24" xfId="0" applyFont="1" applyFill="1" applyBorder="1" applyAlignment="1" applyProtection="1">
      <alignment horizontal="center" vertical="center" wrapText="1"/>
    </xf>
    <xf numFmtId="0" fontId="5" fillId="5" borderId="25" xfId="0" applyFont="1" applyFill="1" applyBorder="1" applyAlignment="1" applyProtection="1">
      <alignment horizontal="center" vertical="center" wrapText="1"/>
    </xf>
    <xf numFmtId="0" fontId="6" fillId="5" borderId="25"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justify" vertical="center"/>
    </xf>
    <xf numFmtId="0" fontId="4" fillId="0" borderId="1" xfId="0"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2" fontId="6" fillId="9" borderId="1" xfId="293" applyNumberFormat="1" applyFont="1" applyFill="1" applyBorder="1" applyAlignment="1" applyProtection="1">
      <alignment horizontal="right" vertical="center" wrapText="1"/>
    </xf>
    <xf numFmtId="2" fontId="5" fillId="9" borderId="17" xfId="293" applyNumberFormat="1" applyFont="1" applyFill="1" applyBorder="1" applyAlignment="1" applyProtection="1">
      <alignment horizontal="right" vertical="center" wrapText="1"/>
    </xf>
    <xf numFmtId="2" fontId="5" fillId="9" borderId="26" xfId="293" applyNumberFormat="1" applyFont="1" applyFill="1" applyBorder="1" applyAlignment="1" applyProtection="1">
      <alignment horizontal="right" vertical="center" wrapText="1"/>
    </xf>
    <xf numFmtId="2" fontId="6" fillId="9" borderId="7" xfId="293" applyNumberFormat="1" applyFont="1" applyFill="1" applyBorder="1" applyAlignment="1" applyProtection="1">
      <alignment horizontal="right" vertical="center" wrapText="1"/>
    </xf>
    <xf numFmtId="2" fontId="5" fillId="9" borderId="7" xfId="293" applyNumberFormat="1" applyFont="1" applyFill="1" applyBorder="1" applyAlignment="1" applyProtection="1">
      <alignment horizontal="right"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43" fontId="5" fillId="5" borderId="1" xfId="293" applyFont="1" applyFill="1" applyBorder="1" applyAlignment="1" applyProtection="1">
      <alignment horizontal="right" vertical="center" wrapText="1"/>
    </xf>
    <xf numFmtId="2" fontId="4" fillId="0" borderId="1" xfId="0" applyNumberFormat="1" applyFont="1" applyFill="1" applyBorder="1" applyAlignment="1" applyProtection="1">
      <alignment horizontal="center" vertical="center"/>
    </xf>
    <xf numFmtId="2" fontId="5" fillId="5" borderId="1" xfId="293" applyNumberFormat="1" applyFont="1" applyFill="1" applyBorder="1" applyAlignment="1" applyProtection="1">
      <alignment horizontal="right" vertical="center" wrapText="1"/>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1" fillId="0" borderId="0" xfId="0" applyNumberFormat="1" applyFont="1"/>
    <xf numFmtId="43" fontId="4" fillId="0" borderId="1" xfId="293" applyFont="1" applyFill="1" applyBorder="1" applyAlignment="1" applyProtection="1">
      <alignment vertical="center"/>
    </xf>
    <xf numFmtId="43" fontId="6" fillId="0" borderId="1" xfId="293" applyFont="1" applyFill="1" applyBorder="1" applyAlignment="1" applyProtection="1">
      <alignment horizontal="right" vertical="center" wrapText="1"/>
      <protection locked="0"/>
    </xf>
    <xf numFmtId="43" fontId="6" fillId="0" borderId="1" xfId="293" applyFont="1" applyFill="1" applyBorder="1" applyAlignment="1" applyProtection="1">
      <alignment horizontal="right" vertical="center" wrapText="1"/>
    </xf>
    <xf numFmtId="43" fontId="6" fillId="0" borderId="1" xfId="293" applyFont="1" applyFill="1" applyBorder="1" applyAlignment="1" applyProtection="1">
      <alignment horizontal="right" vertical="center"/>
      <protection locked="0"/>
    </xf>
    <xf numFmtId="43" fontId="5" fillId="0" borderId="1" xfId="293" applyFont="1" applyFill="1" applyBorder="1" applyAlignment="1" applyProtection="1">
      <alignment horizontal="right" vertical="center" shrinkToFit="1"/>
    </xf>
    <xf numFmtId="0" fontId="5" fillId="0" borderId="1" xfId="0" applyFont="1" applyFill="1" applyBorder="1" applyAlignment="1" applyProtection="1">
      <alignment horizontal="left" vertical="center"/>
    </xf>
    <xf numFmtId="0" fontId="5" fillId="6" borderId="1" xfId="0" applyFont="1" applyFill="1" applyBorder="1" applyAlignment="1" applyProtection="1">
      <alignment horizontal="justify" vertical="center" wrapText="1"/>
    </xf>
    <xf numFmtId="43" fontId="5" fillId="0" borderId="1" xfId="293" applyFont="1" applyFill="1" applyBorder="1" applyAlignment="1" applyProtection="1">
      <alignment horizontal="right" vertical="center" wrapText="1"/>
      <protection locked="0"/>
    </xf>
    <xf numFmtId="43" fontId="6" fillId="5" borderId="1" xfId="293" applyFont="1" applyFill="1" applyBorder="1" applyAlignment="1" applyProtection="1">
      <alignment horizontal="center" vertical="center" wrapText="1"/>
    </xf>
    <xf numFmtId="43" fontId="5" fillId="5" borderId="1" xfId="293" applyFont="1" applyFill="1" applyBorder="1" applyAlignment="1" applyProtection="1">
      <alignment vertical="center" wrapText="1"/>
    </xf>
    <xf numFmtId="43" fontId="5" fillId="0" borderId="1" xfId="293" applyFont="1" applyFill="1" applyBorder="1" applyAlignment="1" applyProtection="1">
      <alignment vertical="center"/>
      <protection locked="0"/>
    </xf>
    <xf numFmtId="43" fontId="5" fillId="0" borderId="1" xfId="293"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2" fontId="4" fillId="0" borderId="1" xfId="293" applyNumberFormat="1" applyFont="1" applyFill="1" applyBorder="1" applyAlignment="1" applyProtection="1">
      <alignment vertical="center"/>
    </xf>
    <xf numFmtId="2" fontId="6" fillId="0" borderId="1" xfId="293" applyNumberFormat="1" applyFont="1" applyFill="1" applyBorder="1" applyAlignment="1" applyProtection="1">
      <alignment horizontal="right" vertical="center" wrapText="1"/>
      <protection locked="0"/>
    </xf>
    <xf numFmtId="2" fontId="6" fillId="0" borderId="1" xfId="293" applyNumberFormat="1" applyFont="1" applyFill="1" applyBorder="1" applyAlignment="1" applyProtection="1">
      <alignment horizontal="right" vertical="center"/>
      <protection locked="0"/>
    </xf>
    <xf numFmtId="2" fontId="5" fillId="0" borderId="1" xfId="293" applyNumberFormat="1" applyFont="1" applyFill="1" applyBorder="1" applyAlignment="1" applyProtection="1">
      <alignment horizontal="right" vertical="center" shrinkToFit="1"/>
    </xf>
    <xf numFmtId="2" fontId="6" fillId="0" borderId="1" xfId="293" applyNumberFormat="1" applyFont="1" applyFill="1" applyBorder="1" applyAlignment="1" applyProtection="1">
      <alignment horizontal="right" vertical="center" wrapText="1"/>
    </xf>
    <xf numFmtId="2" fontId="5" fillId="0" borderId="1" xfId="293" applyNumberFormat="1" applyFont="1" applyFill="1" applyBorder="1" applyAlignment="1" applyProtection="1">
      <alignment horizontal="right" vertical="center" wrapText="1"/>
      <protection locked="0"/>
    </xf>
    <xf numFmtId="2" fontId="6" fillId="5" borderId="1" xfId="293" applyNumberFormat="1" applyFont="1" applyFill="1" applyBorder="1" applyAlignment="1" applyProtection="1">
      <alignment horizontal="center" vertical="center" wrapText="1"/>
    </xf>
    <xf numFmtId="2" fontId="5" fillId="5" borderId="1" xfId="293" applyNumberFormat="1" applyFont="1" applyFill="1" applyBorder="1" applyAlignment="1" applyProtection="1">
      <alignment vertical="center" wrapText="1"/>
    </xf>
    <xf numFmtId="2" fontId="5" fillId="0" borderId="1" xfId="293" applyNumberFormat="1" applyFont="1" applyFill="1" applyBorder="1" applyAlignment="1" applyProtection="1">
      <alignment vertical="center"/>
      <protection locked="0"/>
    </xf>
    <xf numFmtId="2" fontId="5" fillId="0" borderId="1" xfId="293" applyNumberFormat="1" applyFont="1" applyFill="1" applyBorder="1" applyAlignment="1" applyProtection="1">
      <alignment horizontal="center" vertical="center" wrapText="1"/>
      <protection locked="0"/>
    </xf>
    <xf numFmtId="2" fontId="4" fillId="0" borderId="1" xfId="0" applyNumberFormat="1" applyFont="1" applyFill="1" applyBorder="1" applyAlignment="1" applyProtection="1">
      <alignment vertical="center"/>
    </xf>
    <xf numFmtId="2" fontId="5" fillId="0" borderId="1" xfId="0" applyNumberFormat="1" applyFont="1" applyFill="1" applyBorder="1" applyAlignment="1" applyProtection="1">
      <alignment horizontal="center" vertical="center"/>
    </xf>
    <xf numFmtId="2" fontId="6" fillId="0" borderId="1" xfId="293" applyNumberFormat="1" applyFont="1" applyFill="1" applyBorder="1" applyAlignment="1" applyProtection="1">
      <alignment horizontal="right" vertical="center" shrinkToFit="1"/>
    </xf>
    <xf numFmtId="2" fontId="5" fillId="0" borderId="1" xfId="293" applyNumberFormat="1" applyFont="1" applyFill="1" applyBorder="1" applyAlignment="1" applyProtection="1">
      <alignment horizontal="right" vertical="center"/>
      <protection locked="0"/>
    </xf>
    <xf numFmtId="2" fontId="6" fillId="0" borderId="1" xfId="293" applyNumberFormat="1" applyFont="1" applyFill="1" applyBorder="1" applyAlignment="1" applyProtection="1">
      <alignment horizontal="right" vertical="center"/>
    </xf>
    <xf numFmtId="2" fontId="6" fillId="5" borderId="1" xfId="0" applyNumberFormat="1" applyFont="1" applyFill="1" applyBorder="1" applyAlignment="1" applyProtection="1">
      <alignment horizontal="center" vertical="center" wrapText="1"/>
    </xf>
    <xf numFmtId="2" fontId="5" fillId="5" borderId="1" xfId="0" applyNumberFormat="1" applyFont="1" applyFill="1" applyBorder="1" applyAlignment="1" applyProtection="1">
      <alignment horizontal="justify" vertical="center" wrapText="1"/>
    </xf>
    <xf numFmtId="2" fontId="5" fillId="0" borderId="1" xfId="0" applyNumberFormat="1" applyFont="1" applyFill="1" applyBorder="1" applyAlignment="1" applyProtection="1">
      <alignment vertical="center"/>
      <protection locked="0"/>
    </xf>
    <xf numFmtId="2" fontId="6" fillId="0" borderId="1" xfId="0" applyNumberFormat="1" applyFont="1" applyFill="1" applyBorder="1" applyAlignment="1" applyProtection="1">
      <alignment horizontal="center" vertical="center" wrapText="1"/>
      <protection locked="0"/>
    </xf>
    <xf numFmtId="2" fontId="6" fillId="0" borderId="0"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xf>
    <xf numFmtId="43" fontId="5" fillId="0" borderId="7" xfId="293" applyFont="1" applyFill="1" applyBorder="1" applyAlignment="1" applyProtection="1">
      <alignment horizontal="right" vertical="center" wrapText="1"/>
    </xf>
    <xf numFmtId="43" fontId="6" fillId="0" borderId="7" xfId="293" applyFont="1" applyFill="1" applyBorder="1" applyAlignment="1" applyProtection="1">
      <alignment horizontal="right" vertical="center" wrapText="1"/>
    </xf>
    <xf numFmtId="43" fontId="5" fillId="0" borderId="23" xfId="293" applyFont="1" applyFill="1" applyBorder="1" applyAlignment="1" applyProtection="1">
      <alignment horizontal="right" vertical="center" wrapText="1"/>
    </xf>
    <xf numFmtId="43" fontId="6" fillId="0" borderId="7" xfId="293" applyFont="1" applyFill="1" applyBorder="1" applyAlignment="1" applyProtection="1">
      <alignment horizontal="right" vertical="center" wrapText="1"/>
      <protection locked="0"/>
    </xf>
    <xf numFmtId="43" fontId="6" fillId="5" borderId="0" xfId="293" applyFont="1" applyFill="1" applyBorder="1" applyAlignment="1" applyProtection="1">
      <alignment horizontal="center" vertical="center" wrapText="1"/>
    </xf>
    <xf numFmtId="2" fontId="6" fillId="5" borderId="0" xfId="0" applyNumberFormat="1" applyFont="1" applyFill="1" applyBorder="1" applyAlignment="1" applyProtection="1">
      <alignment horizontal="center" vertical="center" wrapText="1"/>
    </xf>
    <xf numFmtId="43" fontId="1" fillId="0" borderId="0" xfId="293" applyFont="1" applyFill="1" applyProtection="1"/>
    <xf numFmtId="2" fontId="1" fillId="0" borderId="0" xfId="0" applyNumberFormat="1" applyFont="1" applyFill="1" applyProtection="1"/>
    <xf numFmtId="43" fontId="5" fillId="0" borderId="12" xfId="293" applyFont="1" applyFill="1" applyBorder="1" applyAlignment="1" applyProtection="1">
      <alignment horizontal="right" vertical="center" wrapText="1"/>
    </xf>
    <xf numFmtId="2" fontId="5" fillId="0" borderId="7" xfId="293" applyNumberFormat="1" applyFont="1" applyFill="1" applyBorder="1" applyAlignment="1" applyProtection="1">
      <alignment horizontal="right" vertical="center" wrapText="1"/>
    </xf>
    <xf numFmtId="2" fontId="6" fillId="0" borderId="7" xfId="293" applyNumberFormat="1" applyFont="1" applyFill="1" applyBorder="1" applyAlignment="1" applyProtection="1">
      <alignment horizontal="right" vertical="center" wrapText="1"/>
    </xf>
    <xf numFmtId="2" fontId="5" fillId="0" borderId="17" xfId="293" applyNumberFormat="1" applyFont="1" applyFill="1" applyBorder="1" applyAlignment="1" applyProtection="1">
      <alignment horizontal="right" vertical="center" wrapText="1"/>
    </xf>
    <xf numFmtId="2" fontId="5" fillId="0" borderId="20" xfId="293" applyNumberFormat="1" applyFont="1" applyFill="1" applyBorder="1" applyAlignment="1" applyProtection="1">
      <alignment horizontal="right" vertical="center" wrapText="1"/>
    </xf>
    <xf numFmtId="2" fontId="5" fillId="0" borderId="23" xfId="293" applyNumberFormat="1" applyFont="1" applyFill="1" applyBorder="1" applyAlignment="1" applyProtection="1">
      <alignment horizontal="right" vertical="center" wrapText="1"/>
    </xf>
    <xf numFmtId="2" fontId="6" fillId="0" borderId="7" xfId="293" applyNumberFormat="1" applyFont="1" applyFill="1" applyBorder="1" applyAlignment="1" applyProtection="1">
      <alignment horizontal="right" vertical="center" wrapText="1"/>
      <protection locked="0"/>
    </xf>
    <xf numFmtId="2" fontId="6" fillId="5" borderId="0" xfId="293" applyNumberFormat="1" applyFont="1" applyFill="1" applyBorder="1" applyAlignment="1" applyProtection="1">
      <alignment horizontal="center" vertical="center" wrapText="1"/>
    </xf>
    <xf numFmtId="2" fontId="1" fillId="0" borderId="0" xfId="293" applyNumberFormat="1" applyFont="1" applyFill="1" applyProtection="1"/>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6" fillId="7" borderId="0" xfId="0" applyFont="1" applyFill="1" applyAlignment="1" applyProtection="1">
      <alignment horizontal="center" vertical="center"/>
    </xf>
    <xf numFmtId="4" fontId="6" fillId="5" borderId="17" xfId="0" applyNumberFormat="1" applyFont="1" applyFill="1" applyBorder="1" applyAlignment="1" applyProtection="1">
      <alignment horizontal="center" vertical="center" wrapText="1"/>
      <protection locked="0"/>
    </xf>
    <xf numFmtId="4" fontId="6" fillId="5" borderId="17" xfId="0" applyNumberFormat="1" applyFont="1" applyFill="1" applyBorder="1" applyAlignment="1" applyProtection="1">
      <alignment horizontal="center" vertical="center" wrapText="1"/>
    </xf>
    <xf numFmtId="0" fontId="6" fillId="5" borderId="9" xfId="0" applyFont="1" applyFill="1" applyBorder="1" applyAlignment="1" applyProtection="1">
      <alignment horizontal="center" vertical="center"/>
    </xf>
    <xf numFmtId="4" fontId="6" fillId="6" borderId="20" xfId="0" applyNumberFormat="1" applyFont="1" applyFill="1" applyBorder="1" applyAlignment="1" applyProtection="1">
      <alignment horizontal="center" vertical="center" wrapText="1"/>
    </xf>
    <xf numFmtId="0" fontId="6" fillId="6" borderId="8" xfId="0" applyFont="1" applyFill="1" applyBorder="1" applyAlignment="1" applyProtection="1">
      <alignment horizontal="center" vertical="center"/>
    </xf>
    <xf numFmtId="4" fontId="6" fillId="0" borderId="7" xfId="0" applyNumberFormat="1" applyFont="1" applyFill="1" applyBorder="1" applyAlignment="1" applyProtection="1">
      <alignment horizontal="center" vertical="center" wrapText="1"/>
    </xf>
    <xf numFmtId="0" fontId="6" fillId="5" borderId="5" xfId="0" applyFont="1" applyFill="1" applyBorder="1" applyAlignment="1" applyProtection="1">
      <alignment horizontal="center" vertical="center"/>
    </xf>
    <xf numFmtId="4" fontId="6" fillId="5" borderId="7"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xf>
    <xf numFmtId="0" fontId="6" fillId="5" borderId="0" xfId="0" applyFont="1" applyFill="1" applyBorder="1" applyAlignment="1" applyProtection="1">
      <alignment horizontal="left" vertical="top" wrapText="1"/>
    </xf>
    <xf numFmtId="0" fontId="6"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xf>
    <xf numFmtId="0" fontId="6" fillId="5" borderId="11" xfId="0" applyFont="1" applyFill="1" applyBorder="1" applyAlignment="1" applyProtection="1">
      <alignment horizontal="center" vertical="center"/>
    </xf>
    <xf numFmtId="2" fontId="5" fillId="5" borderId="17" xfId="0" applyNumberFormat="1" applyFont="1" applyFill="1" applyBorder="1" applyAlignment="1" applyProtection="1">
      <alignment horizontal="center" vertical="center" wrapText="1"/>
    </xf>
    <xf numFmtId="2" fontId="5" fillId="6" borderId="20" xfId="0" applyNumberFormat="1" applyFont="1" applyFill="1" applyBorder="1" applyAlignment="1" applyProtection="1">
      <alignment horizontal="center" vertical="center" wrapText="1"/>
    </xf>
    <xf numFmtId="2" fontId="6" fillId="0" borderId="7" xfId="0" applyNumberFormat="1" applyFont="1" applyFill="1" applyBorder="1" applyAlignment="1" applyProtection="1">
      <alignment horizontal="center" vertical="center" wrapText="1"/>
    </xf>
    <xf numFmtId="2" fontId="5" fillId="5" borderId="7" xfId="0" applyNumberFormat="1" applyFont="1" applyFill="1" applyBorder="1" applyAlignment="1" applyProtection="1">
      <alignment horizontal="center" vertical="center" wrapText="1"/>
    </xf>
    <xf numFmtId="2" fontId="6" fillId="5" borderId="0" xfId="0" applyNumberFormat="1" applyFont="1" applyFill="1" applyBorder="1" applyAlignment="1" applyProtection="1">
      <alignment horizontal="left" vertical="top" wrapText="1"/>
    </xf>
    <xf numFmtId="2" fontId="6" fillId="0" borderId="0" xfId="0" applyNumberFormat="1" applyFont="1" applyFill="1" applyBorder="1" applyAlignment="1" applyProtection="1">
      <alignment horizontal="left" vertical="top" wrapText="1"/>
      <protection locked="0"/>
    </xf>
    <xf numFmtId="2" fontId="6" fillId="0" borderId="0" xfId="0" applyNumberFormat="1" applyFont="1" applyFill="1" applyBorder="1" applyAlignment="1" applyProtection="1">
      <alignment horizontal="left" vertical="top" wrapText="1"/>
    </xf>
    <xf numFmtId="43" fontId="6" fillId="9" borderId="1" xfId="293" applyFont="1" applyFill="1" applyBorder="1" applyAlignment="1" applyProtection="1">
      <alignment horizontal="right" vertical="center" wrapText="1"/>
    </xf>
    <xf numFmtId="43" fontId="6" fillId="9" borderId="1" xfId="293" applyFont="1" applyFill="1" applyBorder="1" applyAlignment="1" applyProtection="1">
      <alignment horizontal="right" vertical="center" wrapText="1"/>
      <protection locked="0"/>
    </xf>
    <xf numFmtId="2" fontId="8" fillId="0" borderId="1" xfId="293" applyNumberFormat="1" applyFont="1" applyFill="1" applyBorder="1" applyAlignment="1" applyProtection="1">
      <alignment horizontal="center" vertical="center" wrapText="1"/>
    </xf>
    <xf numFmtId="2" fontId="5" fillId="0" borderId="1" xfId="293" quotePrefix="1" applyNumberFormat="1" applyFont="1" applyFill="1" applyBorder="1" applyAlignment="1" applyProtection="1">
      <alignment horizontal="center" vertical="center" wrapText="1"/>
    </xf>
    <xf numFmtId="2" fontId="1" fillId="0" borderId="1" xfId="293" applyNumberFormat="1" applyFont="1" applyBorder="1" applyAlignment="1" applyProtection="1">
      <alignment vertical="center" shrinkToFit="1"/>
    </xf>
    <xf numFmtId="2" fontId="6" fillId="9" borderId="1" xfId="293" applyNumberFormat="1" applyFont="1" applyFill="1" applyBorder="1" applyAlignment="1" applyProtection="1">
      <alignment horizontal="right" vertical="center" wrapText="1"/>
      <protection locked="0"/>
    </xf>
    <xf numFmtId="2" fontId="5" fillId="9" borderId="1" xfId="293" applyNumberFormat="1" applyFont="1" applyFill="1" applyBorder="1" applyAlignment="1" applyProtection="1">
      <alignment horizontal="right" vertical="center" wrapText="1"/>
    </xf>
    <xf numFmtId="2" fontId="6" fillId="5" borderId="1" xfId="293" applyNumberFormat="1" applyFont="1" applyFill="1" applyBorder="1" applyAlignment="1" applyProtection="1">
      <alignment horizontal="center" vertical="center"/>
    </xf>
    <xf numFmtId="2" fontId="6" fillId="0" borderId="1" xfId="293" applyNumberFormat="1" applyFont="1" applyFill="1" applyBorder="1" applyAlignment="1" applyProtection="1">
      <alignment horizontal="center" vertical="center"/>
      <protection locked="0"/>
    </xf>
    <xf numFmtId="2" fontId="6" fillId="0" borderId="1" xfId="293" applyNumberFormat="1" applyFont="1" applyFill="1" applyBorder="1" applyAlignment="1" applyProtection="1">
      <alignment horizontal="center" vertical="center"/>
    </xf>
    <xf numFmtId="2" fontId="1" fillId="0" borderId="1" xfId="293" applyNumberFormat="1" applyFont="1" applyFill="1" applyBorder="1" applyProtection="1"/>
    <xf numFmtId="2" fontId="1" fillId="9" borderId="1" xfId="293" applyNumberFormat="1" applyFont="1" applyFill="1" applyBorder="1" applyAlignment="1" applyProtection="1">
      <alignment horizontal="right" vertical="center" wrapText="1"/>
      <protection locked="0"/>
    </xf>
    <xf numFmtId="2" fontId="1" fillId="9" borderId="1" xfId="293" applyNumberFormat="1" applyFont="1" applyFill="1" applyBorder="1" applyAlignment="1" applyProtection="1">
      <alignment horizontal="right" vertical="center" shrinkToFit="1"/>
    </xf>
    <xf numFmtId="2" fontId="6" fillId="9" borderId="1" xfId="293" applyNumberFormat="1" applyFont="1" applyFill="1" applyBorder="1" applyAlignment="1" applyProtection="1">
      <alignment horizontal="right" vertical="center" shrinkToFit="1"/>
    </xf>
    <xf numFmtId="2" fontId="6" fillId="9" borderId="1" xfId="293" applyNumberFormat="1" applyFont="1" applyFill="1" applyBorder="1" applyAlignment="1" applyProtection="1">
      <alignment horizontal="right" vertical="center" shrinkToFit="1"/>
      <protection locked="0"/>
    </xf>
    <xf numFmtId="2" fontId="6" fillId="9" borderId="1" xfId="293" applyNumberFormat="1" applyFont="1" applyFill="1" applyBorder="1" applyAlignment="1" applyProtection="1">
      <alignment horizontal="center" vertical="center" wrapText="1"/>
      <protection locked="0"/>
    </xf>
    <xf numFmtId="2" fontId="5" fillId="9" borderId="1" xfId="293" applyNumberFormat="1" applyFont="1" applyFill="1" applyBorder="1" applyAlignment="1" applyProtection="1">
      <alignment horizontal="right" vertical="center" wrapText="1"/>
      <protection locked="0"/>
    </xf>
    <xf numFmtId="2" fontId="4" fillId="0" borderId="1" xfId="0" applyNumberFormat="1" applyFont="1" applyFill="1" applyBorder="1" applyAlignment="1" applyProtection="1">
      <alignment horizontal="center" vertical="center" wrapText="1"/>
    </xf>
    <xf numFmtId="2" fontId="5" fillId="0" borderId="1" xfId="0" quotePrefix="1" applyNumberFormat="1" applyFont="1" applyFill="1" applyBorder="1" applyAlignment="1" applyProtection="1">
      <alignment horizontal="center" vertical="center" wrapText="1"/>
    </xf>
    <xf numFmtId="2" fontId="1" fillId="0" borderId="1" xfId="0" applyNumberFormat="1" applyFont="1" applyBorder="1" applyAlignment="1" applyProtection="1">
      <alignment vertical="center" shrinkToFit="1"/>
    </xf>
    <xf numFmtId="2" fontId="6" fillId="9" borderId="1" xfId="0" applyNumberFormat="1" applyFont="1" applyFill="1" applyBorder="1" applyAlignment="1" applyProtection="1">
      <alignment horizontal="center" vertical="center" wrapText="1"/>
      <protection locked="0"/>
    </xf>
    <xf numFmtId="2" fontId="1" fillId="0" borderId="1" xfId="0" applyNumberFormat="1" applyFont="1" applyFill="1" applyBorder="1" applyProtection="1"/>
    <xf numFmtId="2" fontId="1" fillId="0" borderId="0" xfId="0" applyNumberFormat="1" applyFont="1" applyFill="1"/>
    <xf numFmtId="2" fontId="5" fillId="0" borderId="0" xfId="0" applyNumberFormat="1" applyFont="1" applyFill="1" applyBorder="1" applyAlignment="1" applyProtection="1">
      <alignment horizontal="center" vertical="center" wrapText="1"/>
      <protection locked="0"/>
    </xf>
    <xf numFmtId="43" fontId="5" fillId="6" borderId="1" xfId="293" applyFont="1" applyFill="1" applyBorder="1" applyAlignment="1" applyProtection="1">
      <alignment horizontal="right" vertical="center" wrapText="1"/>
    </xf>
    <xf numFmtId="43" fontId="5" fillId="5" borderId="7" xfId="293" applyFont="1" applyFill="1" applyBorder="1" applyAlignment="1" applyProtection="1">
      <alignment horizontal="right" vertical="center" wrapText="1"/>
    </xf>
    <xf numFmtId="2" fontId="5" fillId="0" borderId="0" xfId="0" applyNumberFormat="1" applyFont="1" applyFill="1" applyAlignment="1" applyProtection="1">
      <alignment horizontal="center" vertical="center" wrapText="1"/>
    </xf>
    <xf numFmtId="2" fontId="5" fillId="6" borderId="1" xfId="0" applyNumberFormat="1" applyFont="1" applyFill="1" applyBorder="1" applyAlignment="1" applyProtection="1">
      <alignment horizontal="center" vertical="center" wrapText="1"/>
    </xf>
    <xf numFmtId="2" fontId="5" fillId="6" borderId="1" xfId="293" applyNumberFormat="1" applyFont="1" applyFill="1" applyBorder="1" applyAlignment="1" applyProtection="1">
      <alignment horizontal="right" vertical="center" wrapText="1"/>
    </xf>
    <xf numFmtId="2" fontId="5" fillId="5" borderId="7" xfId="293" applyNumberFormat="1" applyFont="1" applyFill="1" applyBorder="1" applyAlignment="1" applyProtection="1">
      <alignment horizontal="right" vertical="center" wrapText="1"/>
    </xf>
    <xf numFmtId="2" fontId="5" fillId="0" borderId="1" xfId="293" applyNumberFormat="1" applyFont="1" applyFill="1" applyBorder="1" applyAlignment="1" applyProtection="1">
      <alignment vertical="center" wrapText="1"/>
    </xf>
    <xf numFmtId="2" fontId="6" fillId="6" borderId="1" xfId="293" applyNumberFormat="1" applyFont="1" applyFill="1" applyBorder="1" applyAlignment="1" applyProtection="1">
      <alignment horizontal="right" vertical="center" wrapText="1"/>
    </xf>
    <xf numFmtId="43" fontId="6" fillId="9" borderId="12" xfId="293" applyFont="1" applyFill="1" applyBorder="1" applyAlignment="1" applyProtection="1">
      <alignment horizontal="right" vertical="center" wrapText="1"/>
      <protection locked="0"/>
    </xf>
    <xf numFmtId="43" fontId="5" fillId="9" borderId="17" xfId="293" applyFont="1" applyFill="1" applyBorder="1" applyAlignment="1" applyProtection="1">
      <alignment horizontal="right" vertical="center" wrapText="1"/>
    </xf>
    <xf numFmtId="43" fontId="5" fillId="9" borderId="26" xfId="293" applyFont="1" applyFill="1" applyBorder="1" applyAlignment="1" applyProtection="1">
      <alignment horizontal="right" vertical="center" wrapText="1"/>
    </xf>
    <xf numFmtId="43" fontId="6" fillId="9" borderId="7" xfId="293" applyFont="1" applyFill="1" applyBorder="1" applyAlignment="1" applyProtection="1">
      <alignment horizontal="right" vertical="center" wrapText="1"/>
      <protection locked="0"/>
    </xf>
    <xf numFmtId="43" fontId="5" fillId="9" borderId="7" xfId="293" applyFont="1" applyFill="1" applyBorder="1" applyAlignment="1" applyProtection="1">
      <alignment horizontal="right" vertical="center" wrapText="1"/>
    </xf>
    <xf numFmtId="2" fontId="5" fillId="5" borderId="25" xfId="0" applyNumberFormat="1" applyFont="1" applyFill="1" applyBorder="1" applyAlignment="1" applyProtection="1">
      <alignment horizontal="center" vertical="center" wrapText="1"/>
    </xf>
    <xf numFmtId="2" fontId="6" fillId="5" borderId="7" xfId="0" applyNumberFormat="1" applyFont="1" applyFill="1" applyBorder="1" applyAlignment="1" applyProtection="1">
      <alignment horizontal="center" vertical="center" wrapText="1"/>
    </xf>
    <xf numFmtId="2" fontId="6" fillId="9" borderId="12" xfId="293" applyNumberFormat="1" applyFont="1" applyFill="1" applyBorder="1" applyAlignment="1" applyProtection="1">
      <alignment horizontal="right" vertical="center" wrapText="1"/>
      <protection locked="0"/>
    </xf>
    <xf numFmtId="2" fontId="6" fillId="9" borderId="7" xfId="293" applyNumberFormat="1" applyFont="1" applyFill="1" applyBorder="1" applyAlignment="1" applyProtection="1">
      <alignment horizontal="right" vertical="center" wrapText="1"/>
      <protection locked="0"/>
    </xf>
    <xf numFmtId="0" fontId="0" fillId="0" borderId="0" xfId="0" applyAlignment="1">
      <alignment horizontal="center" vertical="center"/>
    </xf>
    <xf numFmtId="0" fontId="4" fillId="0" borderId="3"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5"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0" fontId="1"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1" fillId="5" borderId="1" xfId="0" applyFont="1" applyFill="1" applyBorder="1" applyAlignment="1" applyProtection="1">
      <alignment horizontal="center" vertical="center" wrapText="1"/>
    </xf>
    <xf numFmtId="0" fontId="5" fillId="5" borderId="3" xfId="0" applyFont="1" applyFill="1" applyBorder="1" applyAlignment="1" applyProtection="1">
      <alignment horizontal="center" vertical="center" wrapText="1"/>
    </xf>
    <xf numFmtId="0" fontId="5" fillId="5" borderId="2"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5" fillId="5" borderId="1" xfId="0" applyFont="1" applyFill="1" applyBorder="1" applyAlignment="1" applyProtection="1">
      <alignment horizontal="left" vertical="center"/>
    </xf>
    <xf numFmtId="0" fontId="5" fillId="5" borderId="1" xfId="0" applyFont="1" applyFill="1" applyBorder="1" applyAlignment="1" applyProtection="1">
      <alignment horizontal="justify" vertical="center"/>
    </xf>
    <xf numFmtId="0" fontId="5" fillId="5" borderId="3" xfId="0" applyFont="1" applyFill="1" applyBorder="1" applyAlignment="1" applyProtection="1">
      <alignment horizontal="center" vertical="center"/>
    </xf>
    <xf numFmtId="0" fontId="5" fillId="5" borderId="2" xfId="0" applyFont="1" applyFill="1" applyBorder="1" applyAlignment="1" applyProtection="1">
      <alignment horizontal="center" vertical="center"/>
    </xf>
    <xf numFmtId="0" fontId="1" fillId="5" borderId="2"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5" fillId="5" borderId="15" xfId="0" applyFont="1" applyFill="1" applyBorder="1" applyAlignment="1" applyProtection="1">
      <alignment horizontal="center" vertical="center" wrapText="1"/>
    </xf>
    <xf numFmtId="0" fontId="1" fillId="5" borderId="16"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6" fillId="5" borderId="1" xfId="0" applyFont="1" applyFill="1" applyBorder="1" applyAlignment="1" applyProtection="1">
      <alignment horizontal="justify"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6" fillId="0" borderId="0" xfId="0" applyFont="1" applyFill="1" applyBorder="1" applyAlignment="1" applyProtection="1">
      <alignment horizontal="left" vertical="center" wrapText="1"/>
    </xf>
    <xf numFmtId="0" fontId="6" fillId="5" borderId="0" xfId="0" applyFont="1" applyFill="1" applyBorder="1" applyAlignment="1" applyProtection="1">
      <alignment horizontal="left" vertical="center" wrapText="1"/>
    </xf>
  </cellXfs>
  <cellStyles count="295">
    <cellStyle name="Comma 10 2" xfId="293"/>
    <cellStyle name="Comma 11 2 3" xfId="290"/>
    <cellStyle name="Comma 2" xfId="286"/>
    <cellStyle name="Comma 3 2 2 3 2 2" xfId="288"/>
    <cellStyle name="GreyOrWhite" xfId="1"/>
    <cellStyle name="Normal" xfId="0" builtinId="0"/>
    <cellStyle name="Normal 10 2 2 2" xfId="291"/>
    <cellStyle name="Normal 11" xfId="287"/>
    <cellStyle name="Normal 2" xfId="2"/>
    <cellStyle name="Normal 2 2" xfId="5"/>
    <cellStyle name="Normal 2 2 2 2 2 2 2 2" xfId="289"/>
    <cellStyle name="Normal 2 2 2 2 3 2 2" xfId="292"/>
    <cellStyle name="Normal 2 2 4 2" xfId="285"/>
    <cellStyle name="Normal 3" xfId="6"/>
    <cellStyle name="Normal 3 10" xfId="7"/>
    <cellStyle name="Normal 3 100" xfId="49"/>
    <cellStyle name="Normal 3 101" xfId="50"/>
    <cellStyle name="Normal 3 102" xfId="51"/>
    <cellStyle name="Normal 3 103" xfId="52"/>
    <cellStyle name="Normal 3 104" xfId="53"/>
    <cellStyle name="Normal 3 105" xfId="54"/>
    <cellStyle name="Normal 3 106" xfId="55"/>
    <cellStyle name="Normal 3 107" xfId="56"/>
    <cellStyle name="Normal 3 108" xfId="57"/>
    <cellStyle name="Normal 3 109" xfId="58"/>
    <cellStyle name="Normal 3 11" xfId="8"/>
    <cellStyle name="Normal 3 110" xfId="59"/>
    <cellStyle name="Normal 3 111" xfId="60"/>
    <cellStyle name="Normal 3 112" xfId="61"/>
    <cellStyle name="Normal 3 113" xfId="62"/>
    <cellStyle name="Normal 3 114" xfId="63"/>
    <cellStyle name="Normal 3 115" xfId="64"/>
    <cellStyle name="Normal 3 116" xfId="65"/>
    <cellStyle name="Normal 3 117" xfId="66"/>
    <cellStyle name="Normal 3 118" xfId="67"/>
    <cellStyle name="Normal 3 119" xfId="68"/>
    <cellStyle name="Normal 3 12" xfId="9"/>
    <cellStyle name="Normal 3 120" xfId="69"/>
    <cellStyle name="Normal 3 121" xfId="70"/>
    <cellStyle name="Normal 3 122" xfId="71"/>
    <cellStyle name="Normal 3 123" xfId="72"/>
    <cellStyle name="Normal 3 124" xfId="73"/>
    <cellStyle name="Normal 3 125" xfId="74"/>
    <cellStyle name="Normal 3 126" xfId="75"/>
    <cellStyle name="Normal 3 127" xfId="76"/>
    <cellStyle name="Normal 3 128" xfId="77"/>
    <cellStyle name="Normal 3 129" xfId="78"/>
    <cellStyle name="Normal 3 13" xfId="10"/>
    <cellStyle name="Normal 3 130" xfId="79"/>
    <cellStyle name="Normal 3 131" xfId="80"/>
    <cellStyle name="Normal 3 132" xfId="81"/>
    <cellStyle name="Normal 3 133" xfId="82"/>
    <cellStyle name="Normal 3 134" xfId="83"/>
    <cellStyle name="Normal 3 135" xfId="84"/>
    <cellStyle name="Normal 3 136" xfId="85"/>
    <cellStyle name="Normal 3 137" xfId="86"/>
    <cellStyle name="Normal 3 138" xfId="87"/>
    <cellStyle name="Normal 3 139" xfId="88"/>
    <cellStyle name="Normal 3 14" xfId="11"/>
    <cellStyle name="Normal 3 140" xfId="89"/>
    <cellStyle name="Normal 3 141" xfId="90"/>
    <cellStyle name="Normal 3 142" xfId="91"/>
    <cellStyle name="Normal 3 143" xfId="92"/>
    <cellStyle name="Normal 3 144" xfId="93"/>
    <cellStyle name="Normal 3 145" xfId="94"/>
    <cellStyle name="Normal 3 146" xfId="95"/>
    <cellStyle name="Normal 3 147" xfId="96"/>
    <cellStyle name="Normal 3 148" xfId="97"/>
    <cellStyle name="Normal 3 149" xfId="98"/>
    <cellStyle name="Normal 3 15" xfId="12"/>
    <cellStyle name="Normal 3 150" xfId="99"/>
    <cellStyle name="Normal 3 151" xfId="100"/>
    <cellStyle name="Normal 3 152" xfId="101"/>
    <cellStyle name="Normal 3 153" xfId="102"/>
    <cellStyle name="Normal 3 154" xfId="103"/>
    <cellStyle name="Normal 3 155" xfId="104"/>
    <cellStyle name="Normal 3 156" xfId="105"/>
    <cellStyle name="Normal 3 157" xfId="106"/>
    <cellStyle name="Normal 3 158" xfId="107"/>
    <cellStyle name="Normal 3 159" xfId="108"/>
    <cellStyle name="Normal 3 16" xfId="13"/>
    <cellStyle name="Normal 3 160" xfId="109"/>
    <cellStyle name="Normal 3 161" xfId="110"/>
    <cellStyle name="Normal 3 162" xfId="111"/>
    <cellStyle name="Normal 3 163" xfId="112"/>
    <cellStyle name="Normal 3 164" xfId="113"/>
    <cellStyle name="Normal 3 165" xfId="114"/>
    <cellStyle name="Normal 3 166" xfId="115"/>
    <cellStyle name="Normal 3 167" xfId="116"/>
    <cellStyle name="Normal 3 168" xfId="117"/>
    <cellStyle name="Normal 3 169" xfId="118"/>
    <cellStyle name="Normal 3 17" xfId="14"/>
    <cellStyle name="Normal 3 170" xfId="119"/>
    <cellStyle name="Normal 3 171" xfId="120"/>
    <cellStyle name="Normal 3 172" xfId="121"/>
    <cellStyle name="Normal 3 173" xfId="122"/>
    <cellStyle name="Normal 3 174" xfId="123"/>
    <cellStyle name="Normal 3 175" xfId="124"/>
    <cellStyle name="Normal 3 176" xfId="125"/>
    <cellStyle name="Normal 3 177" xfId="126"/>
    <cellStyle name="Normal 3 178" xfId="127"/>
    <cellStyle name="Normal 3 179" xfId="128"/>
    <cellStyle name="Normal 3 18" xfId="15"/>
    <cellStyle name="Normal 3 180" xfId="129"/>
    <cellStyle name="Normal 3 181" xfId="130"/>
    <cellStyle name="Normal 3 182" xfId="131"/>
    <cellStyle name="Normal 3 183" xfId="132"/>
    <cellStyle name="Normal 3 184" xfId="133"/>
    <cellStyle name="Normal 3 185" xfId="134"/>
    <cellStyle name="Normal 3 186" xfId="135"/>
    <cellStyle name="Normal 3 187" xfId="136"/>
    <cellStyle name="Normal 3 188" xfId="137"/>
    <cellStyle name="Normal 3 189" xfId="138"/>
    <cellStyle name="Normal 3 19" xfId="16"/>
    <cellStyle name="Normal 3 190" xfId="139"/>
    <cellStyle name="Normal 3 191" xfId="140"/>
    <cellStyle name="Normal 3 192" xfId="141"/>
    <cellStyle name="Normal 3 193" xfId="142"/>
    <cellStyle name="Normal 3 194" xfId="143"/>
    <cellStyle name="Normal 3 195" xfId="144"/>
    <cellStyle name="Normal 3 196" xfId="145"/>
    <cellStyle name="Normal 3 197" xfId="146"/>
    <cellStyle name="Normal 3 198" xfId="147"/>
    <cellStyle name="Normal 3 199" xfId="148"/>
    <cellStyle name="Normal 3 2" xfId="17"/>
    <cellStyle name="Normal 3 20" xfId="18"/>
    <cellStyle name="Normal 3 200" xfId="149"/>
    <cellStyle name="Normal 3 21" xfId="19"/>
    <cellStyle name="Normal 3 22" xfId="20"/>
    <cellStyle name="Normal 3 23" xfId="21"/>
    <cellStyle name="Normal 3 24" xfId="22"/>
    <cellStyle name="Normal 3 25" xfId="23"/>
    <cellStyle name="Normal 3 26" xfId="24"/>
    <cellStyle name="Normal 3 27" xfId="25"/>
    <cellStyle name="Normal 3 28" xfId="150"/>
    <cellStyle name="Normal 3 29" xfId="151"/>
    <cellStyle name="Normal 3 3" xfId="26"/>
    <cellStyle name="Normal 3 30" xfId="152"/>
    <cellStyle name="Normal 3 31" xfId="153"/>
    <cellStyle name="Normal 3 32" xfId="154"/>
    <cellStyle name="Normal 3 33" xfId="155"/>
    <cellStyle name="Normal 3 34" xfId="156"/>
    <cellStyle name="Normal 3 35" xfId="157"/>
    <cellStyle name="Normal 3 36" xfId="158"/>
    <cellStyle name="Normal 3 37" xfId="159"/>
    <cellStyle name="Normal 3 38" xfId="160"/>
    <cellStyle name="Normal 3 39" xfId="161"/>
    <cellStyle name="Normal 3 4" xfId="27"/>
    <cellStyle name="Normal 3 40" xfId="162"/>
    <cellStyle name="Normal 3 41" xfId="163"/>
    <cellStyle name="Normal 3 42" xfId="164"/>
    <cellStyle name="Normal 3 43" xfId="165"/>
    <cellStyle name="Normal 3 44" xfId="166"/>
    <cellStyle name="Normal 3 45" xfId="167"/>
    <cellStyle name="Normal 3 46" xfId="168"/>
    <cellStyle name="Normal 3 47" xfId="169"/>
    <cellStyle name="Normal 3 48" xfId="170"/>
    <cellStyle name="Normal 3 49" xfId="171"/>
    <cellStyle name="Normal 3 5" xfId="28"/>
    <cellStyle name="Normal 3 50" xfId="172"/>
    <cellStyle name="Normal 3 51" xfId="173"/>
    <cellStyle name="Normal 3 52" xfId="174"/>
    <cellStyle name="Normal 3 53" xfId="175"/>
    <cellStyle name="Normal 3 54" xfId="176"/>
    <cellStyle name="Normal 3 55" xfId="177"/>
    <cellStyle name="Normal 3 56" xfId="178"/>
    <cellStyle name="Normal 3 57" xfId="179"/>
    <cellStyle name="Normal 3 58" xfId="180"/>
    <cellStyle name="Normal 3 59" xfId="181"/>
    <cellStyle name="Normal 3 6" xfId="29"/>
    <cellStyle name="Normal 3 60" xfId="182"/>
    <cellStyle name="Normal 3 61" xfId="183"/>
    <cellStyle name="Normal 3 62" xfId="184"/>
    <cellStyle name="Normal 3 63" xfId="185"/>
    <cellStyle name="Normal 3 64" xfId="186"/>
    <cellStyle name="Normal 3 65" xfId="187"/>
    <cellStyle name="Normal 3 66" xfId="188"/>
    <cellStyle name="Normal 3 67" xfId="189"/>
    <cellStyle name="Normal 3 68" xfId="190"/>
    <cellStyle name="Normal 3 69" xfId="191"/>
    <cellStyle name="Normal 3 7" xfId="30"/>
    <cellStyle name="Normal 3 70" xfId="192"/>
    <cellStyle name="Normal 3 71" xfId="193"/>
    <cellStyle name="Normal 3 72" xfId="194"/>
    <cellStyle name="Normal 3 73" xfId="195"/>
    <cellStyle name="Normal 3 74" xfId="196"/>
    <cellStyle name="Normal 3 75" xfId="197"/>
    <cellStyle name="Normal 3 76" xfId="198"/>
    <cellStyle name="Normal 3 77" xfId="199"/>
    <cellStyle name="Normal 3 78" xfId="200"/>
    <cellStyle name="Normal 3 79" xfId="201"/>
    <cellStyle name="Normal 3 8" xfId="31"/>
    <cellStyle name="Normal 3 80" xfId="202"/>
    <cellStyle name="Normal 3 81" xfId="203"/>
    <cellStyle name="Normal 3 82" xfId="204"/>
    <cellStyle name="Normal 3 83" xfId="205"/>
    <cellStyle name="Normal 3 84" xfId="206"/>
    <cellStyle name="Normal 3 85" xfId="207"/>
    <cellStyle name="Normal 3 86" xfId="208"/>
    <cellStyle name="Normal 3 87" xfId="209"/>
    <cellStyle name="Normal 3 88" xfId="210"/>
    <cellStyle name="Normal 3 89" xfId="211"/>
    <cellStyle name="Normal 3 9" xfId="32"/>
    <cellStyle name="Normal 3 90" xfId="212"/>
    <cellStyle name="Normal 3 91" xfId="213"/>
    <cellStyle name="Normal 3 92" xfId="214"/>
    <cellStyle name="Normal 3 93" xfId="215"/>
    <cellStyle name="Normal 3 94" xfId="216"/>
    <cellStyle name="Normal 3 95" xfId="217"/>
    <cellStyle name="Normal 3 96" xfId="218"/>
    <cellStyle name="Normal 3 97" xfId="219"/>
    <cellStyle name="Normal 3 98" xfId="220"/>
    <cellStyle name="Normal 3 99" xfId="221"/>
    <cellStyle name="Normal 4" xfId="33"/>
    <cellStyle name="Normal 4 10" xfId="34"/>
    <cellStyle name="Normal 4 11" xfId="35"/>
    <cellStyle name="Normal 4 12" xfId="36"/>
    <cellStyle name="Normal 4 13" xfId="37"/>
    <cellStyle name="Normal 4 14" xfId="38"/>
    <cellStyle name="Normal 4 15" xfId="39"/>
    <cellStyle name="Normal 4 16" xfId="40"/>
    <cellStyle name="Normal 4 17" xfId="222"/>
    <cellStyle name="Normal 4 18" xfId="223"/>
    <cellStyle name="Normal 4 19" xfId="224"/>
    <cellStyle name="Normal 4 2" xfId="41"/>
    <cellStyle name="Normal 4 20" xfId="225"/>
    <cellStyle name="Normal 4 21" xfId="226"/>
    <cellStyle name="Normal 4 22" xfId="227"/>
    <cellStyle name="Normal 4 23" xfId="228"/>
    <cellStyle name="Normal 4 24" xfId="229"/>
    <cellStyle name="Normal 4 25" xfId="230"/>
    <cellStyle name="Normal 4 26" xfId="231"/>
    <cellStyle name="Normal 4 27" xfId="232"/>
    <cellStyle name="Normal 4 28" xfId="233"/>
    <cellStyle name="Normal 4 29" xfId="234"/>
    <cellStyle name="Normal 4 3" xfId="42"/>
    <cellStyle name="Normal 4 30" xfId="235"/>
    <cellStyle name="Normal 4 31" xfId="236"/>
    <cellStyle name="Normal 4 32" xfId="237"/>
    <cellStyle name="Normal 4 33" xfId="238"/>
    <cellStyle name="Normal 4 34" xfId="239"/>
    <cellStyle name="Normal 4 35" xfId="240"/>
    <cellStyle name="Normal 4 36" xfId="241"/>
    <cellStyle name="Normal 4 37" xfId="242"/>
    <cellStyle name="Normal 4 38" xfId="243"/>
    <cellStyle name="Normal 4 39" xfId="244"/>
    <cellStyle name="Normal 4 4" xfId="43"/>
    <cellStyle name="Normal 4 40" xfId="245"/>
    <cellStyle name="Normal 4 41" xfId="246"/>
    <cellStyle name="Normal 4 42" xfId="247"/>
    <cellStyle name="Normal 4 43" xfId="248"/>
    <cellStyle name="Normal 4 44" xfId="249"/>
    <cellStyle name="Normal 4 45" xfId="250"/>
    <cellStyle name="Normal 4 46" xfId="251"/>
    <cellStyle name="Normal 4 47" xfId="252"/>
    <cellStyle name="Normal 4 48" xfId="253"/>
    <cellStyle name="Normal 4 49" xfId="254"/>
    <cellStyle name="Normal 4 5" xfId="44"/>
    <cellStyle name="Normal 4 50" xfId="255"/>
    <cellStyle name="Normal 4 51" xfId="256"/>
    <cellStyle name="Normal 4 52" xfId="257"/>
    <cellStyle name="Normal 4 53" xfId="258"/>
    <cellStyle name="Normal 4 54" xfId="259"/>
    <cellStyle name="Normal 4 55" xfId="260"/>
    <cellStyle name="Normal 4 56" xfId="261"/>
    <cellStyle name="Normal 4 57" xfId="262"/>
    <cellStyle name="Normal 4 58" xfId="263"/>
    <cellStyle name="Normal 4 59" xfId="264"/>
    <cellStyle name="Normal 4 6" xfId="45"/>
    <cellStyle name="Normal 4 60" xfId="265"/>
    <cellStyle name="Normal 4 61" xfId="266"/>
    <cellStyle name="Normal 4 62" xfId="267"/>
    <cellStyle name="Normal 4 63" xfId="268"/>
    <cellStyle name="Normal 4 64" xfId="269"/>
    <cellStyle name="Normal 4 65" xfId="270"/>
    <cellStyle name="Normal 4 66" xfId="271"/>
    <cellStyle name="Normal 4 67" xfId="272"/>
    <cellStyle name="Normal 4 68" xfId="273"/>
    <cellStyle name="Normal 4 69" xfId="274"/>
    <cellStyle name="Normal 4 7" xfId="46"/>
    <cellStyle name="Normal 4 70" xfId="275"/>
    <cellStyle name="Normal 4 71" xfId="276"/>
    <cellStyle name="Normal 4 72" xfId="277"/>
    <cellStyle name="Normal 4 73" xfId="278"/>
    <cellStyle name="Normal 4 74" xfId="279"/>
    <cellStyle name="Normal 4 75" xfId="280"/>
    <cellStyle name="Normal 4 76" xfId="281"/>
    <cellStyle name="Normal 4 77" xfId="282"/>
    <cellStyle name="Normal 4 78" xfId="283"/>
    <cellStyle name="Normal 4 8" xfId="47"/>
    <cellStyle name="Normal 4 9" xfId="48"/>
    <cellStyle name="Normal 5" xfId="3"/>
    <cellStyle name="Normal 7 2 2" xfId="284"/>
    <cellStyle name="Normal 8 3" xfId="294"/>
    <cellStyle name="Yellow"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I-trust/Excels_Processing/Nikhil/Raw_Files/CP-27_Final%20BOQ/5.%20CP-27-Price%20Schedule%20Latest%20HEROHALL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chedule 1"/>
      <sheetName val="Schedule 2"/>
      <sheetName val="Schedule 3A"/>
      <sheetName val="Schedule 3B"/>
      <sheetName val="Schedule 4"/>
      <sheetName val="Schedule 5"/>
      <sheetName val="Schedule 6"/>
      <sheetName val="Schedule 7"/>
      <sheetName val="Schedule 8 A"/>
      <sheetName val="Schedule 8B "/>
      <sheetName val="Schedule 9"/>
    </sheetNames>
    <sheetDataSet>
      <sheetData sheetId="0">
        <row r="135">
          <cell r="H135">
            <v>1590960</v>
          </cell>
        </row>
      </sheetData>
      <sheetData sheetId="1">
        <row r="174">
          <cell r="F174">
            <v>108417008</v>
          </cell>
        </row>
      </sheetData>
      <sheetData sheetId="2">
        <row r="165">
          <cell r="N165">
            <v>0</v>
          </cell>
        </row>
      </sheetData>
      <sheetData sheetId="3">
        <row r="166">
          <cell r="G166">
            <v>139973695.84</v>
          </cell>
        </row>
      </sheetData>
      <sheetData sheetId="4">
        <row r="18">
          <cell r="G18">
            <v>473760</v>
          </cell>
        </row>
      </sheetData>
      <sheetData sheetId="5">
        <row r="69">
          <cell r="G69">
            <v>1745818</v>
          </cell>
        </row>
      </sheetData>
      <sheetData sheetId="6">
        <row r="24">
          <cell r="G24">
            <v>44901900.399999999</v>
          </cell>
        </row>
      </sheetData>
      <sheetData sheetId="7"/>
      <sheetData sheetId="8"/>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8"/>
  <sheetViews>
    <sheetView workbookViewId="0">
      <selection activeCell="D11" sqref="D11"/>
    </sheetView>
  </sheetViews>
  <sheetFormatPr defaultColWidth="8.7109375" defaultRowHeight="12.75"/>
  <cols>
    <col min="1" max="1" width="17.85546875" style="8" customWidth="1"/>
    <col min="2" max="2" width="15.7109375" style="8" customWidth="1"/>
    <col min="3" max="3" width="91.42578125" style="8" customWidth="1"/>
    <col min="4" max="4" width="49.7109375" style="190" customWidth="1"/>
    <col min="5" max="16384" width="8.7109375" style="8"/>
  </cols>
  <sheetData>
    <row r="1" spans="1:7" s="1" customFormat="1" ht="34.9" customHeight="1">
      <c r="B1" s="310" t="s">
        <v>971</v>
      </c>
      <c r="C1" s="311"/>
      <c r="D1" s="312"/>
      <c r="E1" s="183"/>
      <c r="F1" s="183"/>
      <c r="G1" s="183"/>
    </row>
    <row r="2" spans="1:7" s="1" customFormat="1" ht="34.9" customHeight="1">
      <c r="B2" s="167"/>
      <c r="C2" s="167" t="s">
        <v>6</v>
      </c>
      <c r="D2" s="186"/>
      <c r="E2" s="183"/>
      <c r="F2" s="183"/>
      <c r="G2" s="183"/>
    </row>
    <row r="3" spans="1:7" s="2" customFormat="1" ht="34.9" customHeight="1">
      <c r="B3" s="313"/>
      <c r="C3" s="313"/>
      <c r="D3" s="168"/>
      <c r="E3" s="184"/>
      <c r="F3" s="184"/>
      <c r="G3" s="184"/>
    </row>
    <row r="4" spans="1:7" s="2" customFormat="1" ht="31.5" customHeight="1">
      <c r="A4" s="2" t="s">
        <v>4</v>
      </c>
      <c r="B4" s="164" t="s">
        <v>7</v>
      </c>
      <c r="C4" s="164" t="s">
        <v>0</v>
      </c>
      <c r="D4" s="103" t="s">
        <v>8</v>
      </c>
      <c r="E4" s="184" t="s">
        <v>9</v>
      </c>
      <c r="F4" s="184" t="s">
        <v>712</v>
      </c>
      <c r="G4" s="184"/>
    </row>
    <row r="5" spans="1:7" s="2" customFormat="1" ht="21" customHeight="1">
      <c r="A5" s="2" t="s">
        <v>22</v>
      </c>
      <c r="B5" s="177">
        <v>1</v>
      </c>
      <c r="C5" s="174" t="s">
        <v>10</v>
      </c>
      <c r="D5" s="187">
        <f>'[14]Schedule 1'!H135</f>
        <v>1590960</v>
      </c>
      <c r="E5" s="184">
        <v>0</v>
      </c>
      <c r="F5" s="184">
        <v>0</v>
      </c>
      <c r="G5" s="184"/>
    </row>
    <row r="6" spans="1:7" s="2" customFormat="1" ht="20.25" customHeight="1">
      <c r="A6" s="2" t="s">
        <v>23</v>
      </c>
      <c r="B6" s="177">
        <v>2</v>
      </c>
      <c r="C6" s="174" t="s">
        <v>11</v>
      </c>
      <c r="D6" s="187">
        <f>'[14]Schedule 2'!F174</f>
        <v>108417008</v>
      </c>
      <c r="E6" s="184">
        <v>0</v>
      </c>
      <c r="F6" s="184">
        <v>0</v>
      </c>
      <c r="G6" s="184"/>
    </row>
    <row r="7" spans="1:7" s="2" customFormat="1" ht="21.75" customHeight="1">
      <c r="A7" s="2" t="s">
        <v>24</v>
      </c>
      <c r="B7" s="177" t="s">
        <v>12</v>
      </c>
      <c r="C7" s="174" t="s">
        <v>13</v>
      </c>
      <c r="D7" s="187">
        <f>'[14]Schedule 3A'!N165</f>
        <v>0</v>
      </c>
      <c r="E7" s="184">
        <v>0</v>
      </c>
      <c r="F7" s="184">
        <v>0</v>
      </c>
    </row>
    <row r="8" spans="1:7" s="2" customFormat="1" ht="27.75" customHeight="1">
      <c r="A8" s="2" t="s">
        <v>25</v>
      </c>
      <c r="B8" s="177" t="s">
        <v>14</v>
      </c>
      <c r="C8" s="174" t="s">
        <v>15</v>
      </c>
      <c r="D8" s="187">
        <f>'[14]Schedule 3B'!G166</f>
        <v>139973695.84</v>
      </c>
      <c r="E8" s="184">
        <v>0</v>
      </c>
      <c r="F8" s="184">
        <v>0</v>
      </c>
    </row>
    <row r="9" spans="1:7" s="2" customFormat="1" ht="22.5" customHeight="1">
      <c r="A9" s="2" t="s">
        <v>26</v>
      </c>
      <c r="B9" s="177">
        <v>4</v>
      </c>
      <c r="C9" s="174" t="s">
        <v>16</v>
      </c>
      <c r="D9" s="187">
        <f>'[14]Schedule 4'!G18</f>
        <v>473760</v>
      </c>
      <c r="E9" s="184">
        <v>0</v>
      </c>
      <c r="F9" s="184">
        <v>0</v>
      </c>
    </row>
    <row r="10" spans="1:7" s="2" customFormat="1" ht="22.5" customHeight="1">
      <c r="A10" s="2" t="s">
        <v>27</v>
      </c>
      <c r="B10" s="177">
        <v>5</v>
      </c>
      <c r="C10" s="174" t="s">
        <v>17</v>
      </c>
      <c r="D10" s="187">
        <f>'[14]Schedule 5'!G69</f>
        <v>1745818</v>
      </c>
      <c r="E10" s="184">
        <v>0</v>
      </c>
      <c r="F10" s="184">
        <v>0</v>
      </c>
    </row>
    <row r="11" spans="1:7" s="2" customFormat="1" ht="54.75" customHeight="1">
      <c r="A11" s="2" t="s">
        <v>28</v>
      </c>
      <c r="B11" s="177">
        <v>6</v>
      </c>
      <c r="C11" s="174" t="s">
        <v>18</v>
      </c>
      <c r="D11" s="187">
        <f>'[14]Schedule 6'!G24</f>
        <v>44901900.399999999</v>
      </c>
      <c r="E11" s="184">
        <v>0</v>
      </c>
      <c r="F11" s="184">
        <v>0</v>
      </c>
    </row>
    <row r="12" spans="1:7" s="2" customFormat="1" ht="37.15" customHeight="1">
      <c r="B12" s="177">
        <v>7</v>
      </c>
      <c r="C12" s="3" t="s">
        <v>972</v>
      </c>
      <c r="D12" s="187">
        <f>SUM(D5:D11)</f>
        <v>297103142.24000001</v>
      </c>
      <c r="E12" s="184">
        <v>0</v>
      </c>
      <c r="F12" s="184">
        <v>0</v>
      </c>
    </row>
    <row r="13" spans="1:7" s="2" customFormat="1" ht="24" customHeight="1">
      <c r="B13" s="4"/>
      <c r="C13" s="4"/>
      <c r="D13" s="188"/>
    </row>
    <row r="14" spans="1:7" s="2" customFormat="1" ht="24.75" customHeight="1">
      <c r="B14" s="4"/>
      <c r="C14" s="5"/>
      <c r="D14" s="188"/>
    </row>
    <row r="15" spans="1:7" s="2" customFormat="1" ht="21.75" customHeight="1">
      <c r="B15" s="6"/>
      <c r="C15" s="6"/>
      <c r="D15" s="189"/>
    </row>
    <row r="16" spans="1:7" s="2" customFormat="1" ht="24.75" customHeight="1">
      <c r="B16" s="6"/>
      <c r="C16" s="7" t="s">
        <v>19</v>
      </c>
      <c r="D16" s="189"/>
    </row>
    <row r="17" spans="2:4" s="2" customFormat="1" ht="26.25" customHeight="1">
      <c r="B17" s="6"/>
      <c r="C17" s="7" t="s">
        <v>20</v>
      </c>
      <c r="D17" s="189"/>
    </row>
    <row r="18" spans="2:4" s="2" customFormat="1" ht="15">
      <c r="B18" s="6"/>
      <c r="C18" s="7" t="s">
        <v>21</v>
      </c>
      <c r="D18" s="189"/>
    </row>
  </sheetData>
  <mergeCells count="2">
    <mergeCell ref="B1:D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00B050"/>
  </sheetPr>
  <dimension ref="A1:M134"/>
  <sheetViews>
    <sheetView view="pageBreakPreview" topLeftCell="A7" zoomScale="70" zoomScaleNormal="77" zoomScaleSheetLayoutView="70" zoomScalePageLayoutView="96" workbookViewId="0">
      <selection activeCell="J109" sqref="J109"/>
    </sheetView>
  </sheetViews>
  <sheetFormatPr defaultColWidth="10.42578125" defaultRowHeight="20.100000000000001" customHeight="1"/>
  <cols>
    <col min="1" max="1" width="10.42578125" style="12"/>
    <col min="2" max="2" width="12.7109375" style="36" customWidth="1"/>
    <col min="3" max="3" width="107.28515625" style="12" customWidth="1"/>
    <col min="4" max="5" width="15.7109375" style="4" customWidth="1"/>
    <col min="6" max="6" width="20.5703125" style="155" customWidth="1"/>
    <col min="7" max="9" width="20.5703125" style="150" customWidth="1"/>
    <col min="10" max="10" width="16.42578125" style="223" customWidth="1"/>
    <col min="11" max="11" width="18.5703125" style="223" customWidth="1"/>
    <col min="12" max="16384" width="10.42578125" style="12"/>
  </cols>
  <sheetData>
    <row r="1" spans="1:11" s="4" customFormat="1" ht="20.100000000000001" customHeight="1">
      <c r="B1" s="314" t="s">
        <v>29</v>
      </c>
      <c r="C1" s="314"/>
      <c r="D1" s="314"/>
      <c r="E1" s="314"/>
      <c r="F1" s="314"/>
      <c r="G1" s="314"/>
      <c r="H1" s="314"/>
      <c r="I1" s="314"/>
      <c r="J1" s="314"/>
      <c r="K1" s="314"/>
    </row>
    <row r="2" spans="1:11" s="4" customFormat="1" ht="20.100000000000001" customHeight="1">
      <c r="B2" s="167"/>
      <c r="C2" s="167" t="s">
        <v>973</v>
      </c>
      <c r="D2" s="95"/>
      <c r="E2" s="95"/>
      <c r="F2" s="204"/>
      <c r="G2" s="191"/>
      <c r="H2" s="191"/>
      <c r="I2" s="191"/>
      <c r="J2" s="214"/>
      <c r="K2" s="214"/>
    </row>
    <row r="3" spans="1:11" s="4" customFormat="1" ht="45" customHeight="1">
      <c r="A3" s="4" t="s">
        <v>5</v>
      </c>
      <c r="B3" s="165" t="s">
        <v>2</v>
      </c>
      <c r="C3" s="164" t="s">
        <v>0</v>
      </c>
      <c r="D3" s="164" t="s">
        <v>3</v>
      </c>
      <c r="E3" s="164" t="s">
        <v>1</v>
      </c>
      <c r="F3" s="100" t="s">
        <v>31</v>
      </c>
      <c r="G3" s="96" t="s">
        <v>221</v>
      </c>
      <c r="H3" s="96" t="s">
        <v>222</v>
      </c>
      <c r="I3" s="96" t="s">
        <v>223</v>
      </c>
      <c r="J3" s="215" t="s">
        <v>30</v>
      </c>
      <c r="K3" s="168" t="s">
        <v>230</v>
      </c>
    </row>
    <row r="4" spans="1:11" s="4" customFormat="1" ht="30" customHeight="1">
      <c r="B4" s="165"/>
      <c r="C4" s="164"/>
      <c r="D4" s="164"/>
      <c r="E4" s="164"/>
      <c r="F4" s="100" t="s">
        <v>231</v>
      </c>
      <c r="G4" s="96"/>
      <c r="H4" s="96"/>
      <c r="I4" s="96"/>
      <c r="J4" s="168" t="s">
        <v>717</v>
      </c>
      <c r="K4" s="168" t="s">
        <v>938</v>
      </c>
    </row>
    <row r="5" spans="1:11" s="4" customFormat="1" ht="20.100000000000001" customHeight="1">
      <c r="A5" s="4">
        <v>2</v>
      </c>
      <c r="B5" s="165">
        <v>1.1000000000000001</v>
      </c>
      <c r="C5" s="169" t="s">
        <v>32</v>
      </c>
      <c r="D5" s="164"/>
      <c r="E5" s="164"/>
      <c r="F5" s="101"/>
      <c r="G5" s="97"/>
      <c r="H5" s="97"/>
      <c r="I5" s="97"/>
      <c r="J5" s="101"/>
      <c r="K5" s="101"/>
    </row>
    <row r="6" spans="1:11" ht="28.5" customHeight="1">
      <c r="A6" s="12">
        <v>3</v>
      </c>
      <c r="B6" s="9" t="s">
        <v>33</v>
      </c>
      <c r="C6" s="174" t="s">
        <v>34</v>
      </c>
      <c r="D6" s="9">
        <v>1</v>
      </c>
      <c r="E6" s="9" t="s">
        <v>35</v>
      </c>
      <c r="F6" s="205">
        <v>20000</v>
      </c>
      <c r="G6" s="192"/>
      <c r="H6" s="192"/>
      <c r="I6" s="192"/>
      <c r="J6" s="205">
        <f>F6*12%</f>
        <v>2400</v>
      </c>
      <c r="K6" s="208">
        <f>F6+J6</f>
        <v>22400</v>
      </c>
    </row>
    <row r="7" spans="1:11" ht="28.5" customHeight="1">
      <c r="A7" s="12">
        <v>3</v>
      </c>
      <c r="B7" s="9" t="s">
        <v>36</v>
      </c>
      <c r="C7" s="174" t="s">
        <v>37</v>
      </c>
      <c r="D7" s="9">
        <v>1</v>
      </c>
      <c r="E7" s="9" t="s">
        <v>35</v>
      </c>
      <c r="F7" s="205">
        <v>20000</v>
      </c>
      <c r="G7" s="192"/>
      <c r="H7" s="192"/>
      <c r="I7" s="192"/>
      <c r="J7" s="205">
        <f>F7*12%</f>
        <v>2400</v>
      </c>
      <c r="K7" s="208">
        <f>F7+J7</f>
        <v>22400</v>
      </c>
    </row>
    <row r="8" spans="1:11" ht="20.100000000000001" customHeight="1">
      <c r="A8" s="12">
        <v>3</v>
      </c>
      <c r="B8" s="9" t="s">
        <v>38</v>
      </c>
      <c r="C8" s="174" t="s">
        <v>39</v>
      </c>
      <c r="D8" s="9">
        <v>1</v>
      </c>
      <c r="E8" s="9" t="s">
        <v>35</v>
      </c>
      <c r="F8" s="205">
        <v>10000</v>
      </c>
      <c r="G8" s="192"/>
      <c r="H8" s="192"/>
      <c r="I8" s="192"/>
      <c r="J8" s="205">
        <f>F8*12%</f>
        <v>1200</v>
      </c>
      <c r="K8" s="208">
        <f>F8+J8</f>
        <v>11200</v>
      </c>
    </row>
    <row r="9" spans="1:11" ht="30" customHeight="1">
      <c r="A9" s="12">
        <v>3</v>
      </c>
      <c r="B9" s="9" t="s">
        <v>40</v>
      </c>
      <c r="C9" s="174" t="s">
        <v>41</v>
      </c>
      <c r="D9" s="9">
        <v>1</v>
      </c>
      <c r="E9" s="9" t="s">
        <v>35</v>
      </c>
      <c r="F9" s="205">
        <v>20000</v>
      </c>
      <c r="G9" s="192"/>
      <c r="H9" s="192"/>
      <c r="I9" s="192"/>
      <c r="J9" s="205">
        <f>F9*12%</f>
        <v>2400</v>
      </c>
      <c r="K9" s="208">
        <f>F9+J9</f>
        <v>22400</v>
      </c>
    </row>
    <row r="10" spans="1:11" ht="28.5" customHeight="1">
      <c r="A10" s="12">
        <v>3</v>
      </c>
      <c r="B10" s="9" t="s">
        <v>42</v>
      </c>
      <c r="C10" s="174" t="s">
        <v>43</v>
      </c>
      <c r="D10" s="9">
        <v>1</v>
      </c>
      <c r="E10" s="9" t="s">
        <v>35</v>
      </c>
      <c r="F10" s="205"/>
      <c r="G10" s="192"/>
      <c r="H10" s="192"/>
      <c r="I10" s="192"/>
      <c r="J10" s="205">
        <f>F10*12%</f>
        <v>0</v>
      </c>
      <c r="K10" s="208">
        <f>F10+J10</f>
        <v>0</v>
      </c>
    </row>
    <row r="11" spans="1:11" ht="20.100000000000001" customHeight="1">
      <c r="B11" s="315" t="s">
        <v>44</v>
      </c>
      <c r="C11" s="316"/>
      <c r="D11" s="9">
        <v>1</v>
      </c>
      <c r="E11" s="166"/>
      <c r="F11" s="101">
        <f>SUM(F6:F10)</f>
        <v>70000</v>
      </c>
      <c r="G11" s="97"/>
      <c r="H11" s="97"/>
      <c r="I11" s="97"/>
      <c r="J11" s="101">
        <f>SUM(J6:J10)</f>
        <v>8400</v>
      </c>
      <c r="K11" s="101">
        <f>SUM(K6:K10)</f>
        <v>78400</v>
      </c>
    </row>
    <row r="12" spans="1:11" s="16" customFormat="1" ht="12.75" customHeight="1">
      <c r="B12" s="13"/>
      <c r="C12" s="14"/>
      <c r="D12" s="9">
        <v>1</v>
      </c>
      <c r="E12" s="15"/>
      <c r="F12" s="101"/>
      <c r="G12" s="97"/>
      <c r="H12" s="97"/>
      <c r="I12" s="97"/>
      <c r="J12" s="101"/>
      <c r="K12" s="101"/>
    </row>
    <row r="13" spans="1:11" ht="27.75" customHeight="1">
      <c r="A13" s="12">
        <v>2</v>
      </c>
      <c r="B13" s="165">
        <v>1.2</v>
      </c>
      <c r="C13" s="3" t="s">
        <v>45</v>
      </c>
      <c r="D13" s="9">
        <v>1</v>
      </c>
      <c r="E13" s="17"/>
      <c r="F13" s="102"/>
      <c r="G13" s="98"/>
      <c r="H13" s="98"/>
      <c r="I13" s="98"/>
      <c r="J13" s="102"/>
      <c r="K13" s="208"/>
    </row>
    <row r="14" spans="1:11" ht="20.100000000000001" customHeight="1">
      <c r="B14" s="165"/>
      <c r="C14" s="3" t="s">
        <v>46</v>
      </c>
      <c r="D14" s="9">
        <v>1</v>
      </c>
      <c r="E14" s="17"/>
      <c r="F14" s="102"/>
      <c r="G14" s="98"/>
      <c r="H14" s="98"/>
      <c r="I14" s="98"/>
      <c r="J14" s="102"/>
      <c r="K14" s="208"/>
    </row>
    <row r="15" spans="1:11" ht="31.5" customHeight="1">
      <c r="A15" s="12">
        <v>3</v>
      </c>
      <c r="B15" s="9" t="s">
        <v>47</v>
      </c>
      <c r="C15" s="18" t="s">
        <v>939</v>
      </c>
      <c r="D15" s="9">
        <v>1</v>
      </c>
      <c r="E15" s="9" t="s">
        <v>35</v>
      </c>
      <c r="F15" s="206">
        <v>56000</v>
      </c>
      <c r="G15" s="194"/>
      <c r="H15" s="194"/>
      <c r="I15" s="194"/>
      <c r="J15" s="206">
        <f>F15*12%</f>
        <v>6720</v>
      </c>
      <c r="K15" s="208">
        <f>F15+J15</f>
        <v>62720</v>
      </c>
    </row>
    <row r="16" spans="1:11" s="21" customFormat="1" ht="20.100000000000001" customHeight="1">
      <c r="B16" s="19"/>
      <c r="C16" s="20" t="s">
        <v>48</v>
      </c>
      <c r="D16" s="9">
        <v>1</v>
      </c>
      <c r="E16" s="20"/>
      <c r="F16" s="207"/>
      <c r="G16" s="195"/>
      <c r="H16" s="195"/>
      <c r="I16" s="195"/>
      <c r="J16" s="216"/>
      <c r="K16" s="207"/>
    </row>
    <row r="17" spans="1:11" ht="28.5" customHeight="1">
      <c r="A17" s="12">
        <v>3</v>
      </c>
      <c r="B17" s="9" t="s">
        <v>49</v>
      </c>
      <c r="C17" s="174" t="s">
        <v>50</v>
      </c>
      <c r="D17" s="9">
        <v>1</v>
      </c>
      <c r="E17" s="9" t="s">
        <v>35</v>
      </c>
      <c r="F17" s="205">
        <v>10000</v>
      </c>
      <c r="G17" s="192"/>
      <c r="H17" s="192"/>
      <c r="I17" s="192"/>
      <c r="J17" s="206">
        <f>F17*12%</f>
        <v>1200</v>
      </c>
      <c r="K17" s="208">
        <f>F17+J17</f>
        <v>11200</v>
      </c>
    </row>
    <row r="18" spans="1:11" ht="28.5" customHeight="1">
      <c r="A18" s="12">
        <v>3</v>
      </c>
      <c r="B18" s="9" t="s">
        <v>51</v>
      </c>
      <c r="C18" s="174" t="s">
        <v>52</v>
      </c>
      <c r="D18" s="9">
        <v>1</v>
      </c>
      <c r="E18" s="9" t="s">
        <v>35</v>
      </c>
      <c r="F18" s="205">
        <v>7500</v>
      </c>
      <c r="G18" s="192"/>
      <c r="H18" s="192"/>
      <c r="I18" s="192"/>
      <c r="J18" s="206">
        <f>F18*12%</f>
        <v>900</v>
      </c>
      <c r="K18" s="208">
        <f>F18+J18</f>
        <v>8400</v>
      </c>
    </row>
    <row r="19" spans="1:11" ht="28.5" customHeight="1">
      <c r="A19" s="12">
        <v>3</v>
      </c>
      <c r="B19" s="9" t="s">
        <v>53</v>
      </c>
      <c r="C19" s="174" t="s">
        <v>54</v>
      </c>
      <c r="D19" s="9">
        <v>1</v>
      </c>
      <c r="E19" s="9" t="s">
        <v>35</v>
      </c>
      <c r="F19" s="205">
        <v>5000</v>
      </c>
      <c r="G19" s="192"/>
      <c r="H19" s="192"/>
      <c r="I19" s="192"/>
      <c r="J19" s="206">
        <f>F19*12%</f>
        <v>600</v>
      </c>
      <c r="K19" s="208">
        <f>F19+J19</f>
        <v>5600</v>
      </c>
    </row>
    <row r="20" spans="1:11" ht="20.100000000000001" customHeight="1">
      <c r="B20" s="9"/>
      <c r="C20" s="3" t="s">
        <v>55</v>
      </c>
      <c r="D20" s="9">
        <v>1</v>
      </c>
      <c r="E20" s="3"/>
      <c r="F20" s="101"/>
      <c r="G20" s="97"/>
      <c r="H20" s="97"/>
      <c r="I20" s="97"/>
      <c r="J20" s="208"/>
      <c r="K20" s="101"/>
    </row>
    <row r="21" spans="1:11" ht="42.75">
      <c r="A21" s="12">
        <v>3</v>
      </c>
      <c r="B21" s="9" t="s">
        <v>56</v>
      </c>
      <c r="C21" s="174" t="s">
        <v>57</v>
      </c>
      <c r="D21" s="9">
        <v>1</v>
      </c>
      <c r="E21" s="9" t="s">
        <v>35</v>
      </c>
      <c r="F21" s="205">
        <v>150000</v>
      </c>
      <c r="G21" s="192"/>
      <c r="H21" s="192"/>
      <c r="I21" s="192"/>
      <c r="J21" s="206">
        <f>F21*12%</f>
        <v>18000</v>
      </c>
      <c r="K21" s="208">
        <f>F21+J21</f>
        <v>168000</v>
      </c>
    </row>
    <row r="22" spans="1:11" ht="20.100000000000001" customHeight="1">
      <c r="B22" s="9"/>
      <c r="C22" s="173" t="s">
        <v>58</v>
      </c>
      <c r="D22" s="9">
        <v>1</v>
      </c>
      <c r="E22" s="173"/>
      <c r="F22" s="208"/>
      <c r="G22" s="193"/>
      <c r="H22" s="193"/>
      <c r="I22" s="193"/>
      <c r="J22" s="208"/>
      <c r="K22" s="208"/>
    </row>
    <row r="23" spans="1:11" ht="20.100000000000001" customHeight="1">
      <c r="A23" s="12">
        <v>3</v>
      </c>
      <c r="B23" s="9" t="s">
        <v>59</v>
      </c>
      <c r="C23" s="174" t="s">
        <v>60</v>
      </c>
      <c r="D23" s="9">
        <v>1</v>
      </c>
      <c r="E23" s="9" t="s">
        <v>35</v>
      </c>
      <c r="F23" s="205">
        <v>150000</v>
      </c>
      <c r="G23" s="192"/>
      <c r="H23" s="192"/>
      <c r="I23" s="192"/>
      <c r="J23" s="206">
        <f>F23*12%</f>
        <v>18000</v>
      </c>
      <c r="K23" s="208">
        <f>F23+J23</f>
        <v>168000</v>
      </c>
    </row>
    <row r="24" spans="1:11" ht="20.100000000000001" customHeight="1">
      <c r="B24" s="9"/>
      <c r="C24" s="3" t="s">
        <v>61</v>
      </c>
      <c r="D24" s="9">
        <v>1</v>
      </c>
      <c r="E24" s="3"/>
      <c r="F24" s="207"/>
      <c r="G24" s="195"/>
      <c r="H24" s="195"/>
      <c r="I24" s="195"/>
      <c r="J24" s="216"/>
      <c r="K24" s="101"/>
    </row>
    <row r="25" spans="1:11" ht="28.5" customHeight="1">
      <c r="A25" s="12">
        <v>3</v>
      </c>
      <c r="B25" s="9" t="s">
        <v>62</v>
      </c>
      <c r="C25" s="174" t="s">
        <v>63</v>
      </c>
      <c r="D25" s="9">
        <v>1</v>
      </c>
      <c r="E25" s="9" t="s">
        <v>35</v>
      </c>
      <c r="F25" s="205">
        <v>300000</v>
      </c>
      <c r="G25" s="192"/>
      <c r="H25" s="192"/>
      <c r="I25" s="192"/>
      <c r="J25" s="206">
        <f>F25*12%</f>
        <v>36000</v>
      </c>
      <c r="K25" s="208">
        <f>F25+J25</f>
        <v>336000</v>
      </c>
    </row>
    <row r="26" spans="1:11" ht="20.100000000000001" customHeight="1">
      <c r="A26" s="12">
        <v>3</v>
      </c>
      <c r="B26" s="9" t="s">
        <v>64</v>
      </c>
      <c r="C26" s="174" t="s">
        <v>65</v>
      </c>
      <c r="D26" s="9">
        <v>1</v>
      </c>
      <c r="E26" s="9" t="s">
        <v>35</v>
      </c>
      <c r="F26" s="205">
        <v>30000</v>
      </c>
      <c r="G26" s="192"/>
      <c r="H26" s="192"/>
      <c r="I26" s="192"/>
      <c r="J26" s="206">
        <f>F26*12%</f>
        <v>3600</v>
      </c>
      <c r="K26" s="208">
        <f>F26+J26</f>
        <v>33600</v>
      </c>
    </row>
    <row r="27" spans="1:11" ht="20.100000000000001" customHeight="1">
      <c r="B27" s="9"/>
      <c r="C27" s="173" t="s">
        <v>66</v>
      </c>
      <c r="D27" s="9">
        <v>1</v>
      </c>
      <c r="E27" s="164"/>
      <c r="F27" s="208"/>
      <c r="G27" s="193"/>
      <c r="H27" s="193"/>
      <c r="I27" s="193"/>
      <c r="J27" s="208"/>
      <c r="K27" s="208"/>
    </row>
    <row r="28" spans="1:11" ht="28.5" customHeight="1">
      <c r="A28" s="12">
        <v>3</v>
      </c>
      <c r="B28" s="9" t="s">
        <v>67</v>
      </c>
      <c r="C28" s="174" t="s">
        <v>68</v>
      </c>
      <c r="D28" s="9">
        <v>1</v>
      </c>
      <c r="E28" s="9" t="s">
        <v>35</v>
      </c>
      <c r="F28" s="205">
        <v>20000</v>
      </c>
      <c r="G28" s="192"/>
      <c r="H28" s="192"/>
      <c r="I28" s="192"/>
      <c r="J28" s="206">
        <f>F28*12%</f>
        <v>2400</v>
      </c>
      <c r="K28" s="208">
        <f>F28+J28</f>
        <v>22400</v>
      </c>
    </row>
    <row r="29" spans="1:11" ht="28.5" customHeight="1">
      <c r="A29" s="12">
        <v>3</v>
      </c>
      <c r="B29" s="9" t="s">
        <v>69</v>
      </c>
      <c r="C29" s="174" t="s">
        <v>70</v>
      </c>
      <c r="D29" s="9">
        <v>1</v>
      </c>
      <c r="E29" s="9" t="s">
        <v>35</v>
      </c>
      <c r="F29" s="205">
        <v>30000</v>
      </c>
      <c r="G29" s="192"/>
      <c r="H29" s="192"/>
      <c r="I29" s="192"/>
      <c r="J29" s="206">
        <f>F29*12%</f>
        <v>3600</v>
      </c>
      <c r="K29" s="208">
        <f>F29+J29</f>
        <v>33600</v>
      </c>
    </row>
    <row r="30" spans="1:11" ht="19.5" customHeight="1">
      <c r="A30" s="12">
        <v>3</v>
      </c>
      <c r="B30" s="9" t="s">
        <v>71</v>
      </c>
      <c r="C30" s="174" t="s">
        <v>72</v>
      </c>
      <c r="D30" s="9">
        <v>1</v>
      </c>
      <c r="E30" s="9" t="s">
        <v>35</v>
      </c>
      <c r="F30" s="205">
        <v>10000</v>
      </c>
      <c r="G30" s="192"/>
      <c r="H30" s="192"/>
      <c r="I30" s="192"/>
      <c r="J30" s="206">
        <f>F30*12%</f>
        <v>1200</v>
      </c>
      <c r="K30" s="208">
        <f>F30+J30</f>
        <v>11200</v>
      </c>
    </row>
    <row r="31" spans="1:11" ht="20.100000000000001" customHeight="1">
      <c r="B31" s="9"/>
      <c r="C31" s="3" t="s">
        <v>73</v>
      </c>
      <c r="D31" s="9">
        <v>1</v>
      </c>
      <c r="E31" s="164"/>
      <c r="F31" s="207"/>
      <c r="G31" s="195"/>
      <c r="H31" s="195"/>
      <c r="I31" s="195"/>
      <c r="J31" s="216"/>
      <c r="K31" s="101"/>
    </row>
    <row r="32" spans="1:11" ht="28.5" customHeight="1">
      <c r="A32" s="12">
        <v>3</v>
      </c>
      <c r="B32" s="9" t="s">
        <v>74</v>
      </c>
      <c r="C32" s="174" t="s">
        <v>75</v>
      </c>
      <c r="D32" s="9">
        <v>1</v>
      </c>
      <c r="E32" s="9" t="s">
        <v>35</v>
      </c>
      <c r="F32" s="205">
        <v>10000</v>
      </c>
      <c r="G32" s="192"/>
      <c r="H32" s="192"/>
      <c r="I32" s="192"/>
      <c r="J32" s="206">
        <f>F32*12%</f>
        <v>1200</v>
      </c>
      <c r="K32" s="208">
        <f>F32+J32</f>
        <v>11200</v>
      </c>
    </row>
    <row r="33" spans="1:11" ht="20.100000000000001" customHeight="1">
      <c r="B33" s="3"/>
      <c r="C33" s="3" t="s">
        <v>76</v>
      </c>
      <c r="D33" s="9">
        <v>1</v>
      </c>
      <c r="E33" s="164"/>
      <c r="F33" s="101"/>
      <c r="G33" s="97"/>
      <c r="H33" s="97"/>
      <c r="I33" s="97"/>
      <c r="J33" s="208"/>
      <c r="K33" s="101"/>
    </row>
    <row r="34" spans="1:11" ht="20.100000000000001" customHeight="1">
      <c r="A34" s="12">
        <v>3</v>
      </c>
      <c r="B34" s="9" t="s">
        <v>77</v>
      </c>
      <c r="C34" s="174" t="s">
        <v>78</v>
      </c>
      <c r="D34" s="9">
        <v>1</v>
      </c>
      <c r="E34" s="9" t="s">
        <v>35</v>
      </c>
      <c r="F34" s="205">
        <v>15000</v>
      </c>
      <c r="G34" s="192"/>
      <c r="H34" s="192"/>
      <c r="I34" s="192"/>
      <c r="J34" s="206">
        <f>F34*12%</f>
        <v>1800</v>
      </c>
      <c r="K34" s="208">
        <f>F34+J34</f>
        <v>16800</v>
      </c>
    </row>
    <row r="35" spans="1:11" ht="20.100000000000001" customHeight="1">
      <c r="A35" s="12">
        <v>3</v>
      </c>
      <c r="B35" s="9" t="s">
        <v>79</v>
      </c>
      <c r="C35" s="174" t="s">
        <v>80</v>
      </c>
      <c r="D35" s="9">
        <v>1</v>
      </c>
      <c r="E35" s="9" t="s">
        <v>35</v>
      </c>
      <c r="F35" s="205">
        <v>7500</v>
      </c>
      <c r="G35" s="192"/>
      <c r="H35" s="192"/>
      <c r="I35" s="192"/>
      <c r="J35" s="206">
        <f>F35*12%</f>
        <v>900</v>
      </c>
      <c r="K35" s="208">
        <f>F35+J35</f>
        <v>8400</v>
      </c>
    </row>
    <row r="36" spans="1:11" ht="20.100000000000001" customHeight="1">
      <c r="A36" s="12">
        <v>3</v>
      </c>
      <c r="B36" s="9" t="s">
        <v>81</v>
      </c>
      <c r="C36" s="174" t="s">
        <v>82</v>
      </c>
      <c r="D36" s="9">
        <v>1</v>
      </c>
      <c r="E36" s="9" t="s">
        <v>35</v>
      </c>
      <c r="F36" s="205">
        <v>2000</v>
      </c>
      <c r="G36" s="192"/>
      <c r="H36" s="192"/>
      <c r="I36" s="192"/>
      <c r="J36" s="206">
        <f>F36*12%</f>
        <v>240</v>
      </c>
      <c r="K36" s="208">
        <f>F36+J36</f>
        <v>2240</v>
      </c>
    </row>
    <row r="37" spans="1:11" ht="20.100000000000001" customHeight="1">
      <c r="A37" s="12">
        <v>3</v>
      </c>
      <c r="B37" s="9" t="s">
        <v>83</v>
      </c>
      <c r="C37" s="174" t="s">
        <v>84</v>
      </c>
      <c r="D37" s="9">
        <v>1</v>
      </c>
      <c r="E37" s="9" t="s">
        <v>35</v>
      </c>
      <c r="F37" s="205">
        <v>2000</v>
      </c>
      <c r="G37" s="192"/>
      <c r="H37" s="192"/>
      <c r="I37" s="192"/>
      <c r="J37" s="206">
        <f>F37*12%</f>
        <v>240</v>
      </c>
      <c r="K37" s="208">
        <f>F37+J37</f>
        <v>2240</v>
      </c>
    </row>
    <row r="38" spans="1:11" ht="20.100000000000001" customHeight="1">
      <c r="B38" s="9"/>
      <c r="C38" s="173" t="s">
        <v>85</v>
      </c>
      <c r="D38" s="9">
        <v>1</v>
      </c>
      <c r="E38" s="164"/>
      <c r="F38" s="101"/>
      <c r="G38" s="97"/>
      <c r="H38" s="97"/>
      <c r="I38" s="97"/>
      <c r="J38" s="208"/>
      <c r="K38" s="208"/>
    </row>
    <row r="39" spans="1:11" ht="20.100000000000001" customHeight="1">
      <c r="A39" s="12">
        <v>3</v>
      </c>
      <c r="B39" s="9" t="s">
        <v>86</v>
      </c>
      <c r="C39" s="174" t="s">
        <v>87</v>
      </c>
      <c r="D39" s="9">
        <v>1</v>
      </c>
      <c r="E39" s="9" t="s">
        <v>35</v>
      </c>
      <c r="F39" s="205">
        <v>10000</v>
      </c>
      <c r="G39" s="192"/>
      <c r="H39" s="192"/>
      <c r="I39" s="192"/>
      <c r="J39" s="206">
        <f>F39*12%</f>
        <v>1200</v>
      </c>
      <c r="K39" s="208">
        <f>F39+J39</f>
        <v>11200</v>
      </c>
    </row>
    <row r="40" spans="1:11" ht="20.100000000000001" customHeight="1">
      <c r="A40" s="12">
        <v>3</v>
      </c>
      <c r="B40" s="9" t="s">
        <v>88</v>
      </c>
      <c r="C40" s="174" t="s">
        <v>89</v>
      </c>
      <c r="D40" s="9">
        <v>1</v>
      </c>
      <c r="E40" s="9" t="s">
        <v>35</v>
      </c>
      <c r="F40" s="205">
        <v>2000</v>
      </c>
      <c r="G40" s="192"/>
      <c r="H40" s="192"/>
      <c r="I40" s="192"/>
      <c r="J40" s="206">
        <f>F40*12%</f>
        <v>240</v>
      </c>
      <c r="K40" s="208">
        <f>F40+J40</f>
        <v>2240</v>
      </c>
    </row>
    <row r="41" spans="1:11" ht="20.100000000000001" customHeight="1">
      <c r="B41" s="9"/>
      <c r="C41" s="20" t="s">
        <v>90</v>
      </c>
      <c r="D41" s="9">
        <v>1</v>
      </c>
      <c r="E41" s="20"/>
      <c r="F41" s="207"/>
      <c r="G41" s="195"/>
      <c r="H41" s="195"/>
      <c r="I41" s="195"/>
      <c r="J41" s="216"/>
      <c r="K41" s="207"/>
    </row>
    <row r="42" spans="1:11" ht="20.100000000000001" customHeight="1">
      <c r="A42" s="12">
        <v>3</v>
      </c>
      <c r="B42" s="9" t="s">
        <v>91</v>
      </c>
      <c r="C42" s="174" t="s">
        <v>92</v>
      </c>
      <c r="D42" s="9">
        <v>1</v>
      </c>
      <c r="E42" s="9" t="s">
        <v>35</v>
      </c>
      <c r="F42" s="205">
        <v>3000</v>
      </c>
      <c r="G42" s="192"/>
      <c r="H42" s="192"/>
      <c r="I42" s="192"/>
      <c r="J42" s="206">
        <f>F42*12%</f>
        <v>360</v>
      </c>
      <c r="K42" s="208">
        <f>F42+J42</f>
        <v>3360</v>
      </c>
    </row>
    <row r="43" spans="1:11" ht="30.75" customHeight="1">
      <c r="A43" s="12">
        <v>3</v>
      </c>
      <c r="B43" s="9" t="s">
        <v>93</v>
      </c>
      <c r="C43" s="174" t="s">
        <v>94</v>
      </c>
      <c r="D43" s="9">
        <v>1</v>
      </c>
      <c r="E43" s="9" t="s">
        <v>35</v>
      </c>
      <c r="F43" s="205">
        <v>10000</v>
      </c>
      <c r="G43" s="192"/>
      <c r="H43" s="192"/>
      <c r="I43" s="192"/>
      <c r="J43" s="206">
        <f>F43*12%</f>
        <v>1200</v>
      </c>
      <c r="K43" s="208">
        <f>F43+J43</f>
        <v>11200</v>
      </c>
    </row>
    <row r="44" spans="1:11" ht="19.5" customHeight="1">
      <c r="A44" s="12">
        <v>3</v>
      </c>
      <c r="B44" s="9" t="s">
        <v>96</v>
      </c>
      <c r="C44" s="174" t="s">
        <v>940</v>
      </c>
      <c r="D44" s="9">
        <v>1</v>
      </c>
      <c r="E44" s="9" t="s">
        <v>35</v>
      </c>
      <c r="F44" s="205">
        <v>2000</v>
      </c>
      <c r="G44" s="192"/>
      <c r="H44" s="192"/>
      <c r="I44" s="192"/>
      <c r="J44" s="206">
        <f>F44*12%</f>
        <v>240</v>
      </c>
      <c r="K44" s="208">
        <f>F44+J44</f>
        <v>2240</v>
      </c>
    </row>
    <row r="45" spans="1:11" ht="20.100000000000001" customHeight="1">
      <c r="B45" s="317" t="s">
        <v>95</v>
      </c>
      <c r="C45" s="317"/>
      <c r="D45" s="9">
        <v>1</v>
      </c>
      <c r="E45" s="164"/>
      <c r="F45" s="101"/>
      <c r="G45" s="97"/>
      <c r="H45" s="97"/>
      <c r="I45" s="97"/>
      <c r="J45" s="208"/>
      <c r="K45" s="101"/>
    </row>
    <row r="46" spans="1:11" ht="20.100000000000001" customHeight="1">
      <c r="A46" s="12">
        <v>3</v>
      </c>
      <c r="B46" s="9" t="s">
        <v>98</v>
      </c>
      <c r="C46" s="174" t="s">
        <v>97</v>
      </c>
      <c r="D46" s="9">
        <v>1</v>
      </c>
      <c r="E46" s="9" t="s">
        <v>35</v>
      </c>
      <c r="F46" s="205">
        <v>10000</v>
      </c>
      <c r="G46" s="192"/>
      <c r="H46" s="192"/>
      <c r="I46" s="192"/>
      <c r="J46" s="206">
        <f t="shared" ref="J46:J55" si="0">F46*12%</f>
        <v>1200</v>
      </c>
      <c r="K46" s="208">
        <f t="shared" ref="K46:K55" si="1">F46+J46</f>
        <v>11200</v>
      </c>
    </row>
    <row r="47" spans="1:11" ht="20.100000000000001" customHeight="1">
      <c r="A47" s="12">
        <v>3</v>
      </c>
      <c r="B47" s="9" t="s">
        <v>100</v>
      </c>
      <c r="C47" s="174" t="s">
        <v>941</v>
      </c>
      <c r="D47" s="9">
        <v>1</v>
      </c>
      <c r="E47" s="9" t="s">
        <v>35</v>
      </c>
      <c r="F47" s="205">
        <v>10000</v>
      </c>
      <c r="G47" s="192"/>
      <c r="H47" s="192"/>
      <c r="I47" s="192"/>
      <c r="J47" s="206">
        <f t="shared" si="0"/>
        <v>1200</v>
      </c>
      <c r="K47" s="208">
        <f t="shared" si="1"/>
        <v>11200</v>
      </c>
    </row>
    <row r="48" spans="1:11" ht="20.100000000000001" customHeight="1">
      <c r="A48" s="12">
        <v>3</v>
      </c>
      <c r="B48" s="9" t="s">
        <v>101</v>
      </c>
      <c r="C48" s="174" t="s">
        <v>99</v>
      </c>
      <c r="D48" s="9">
        <v>1</v>
      </c>
      <c r="E48" s="9" t="s">
        <v>35</v>
      </c>
      <c r="F48" s="205">
        <v>4000</v>
      </c>
      <c r="G48" s="192"/>
      <c r="H48" s="192"/>
      <c r="I48" s="192"/>
      <c r="J48" s="206">
        <f t="shared" si="0"/>
        <v>480</v>
      </c>
      <c r="K48" s="208">
        <f t="shared" si="1"/>
        <v>4480</v>
      </c>
    </row>
    <row r="49" spans="1:11" ht="20.100000000000001" customHeight="1">
      <c r="A49" s="12">
        <v>3</v>
      </c>
      <c r="B49" s="9" t="s">
        <v>103</v>
      </c>
      <c r="C49" s="174" t="s">
        <v>942</v>
      </c>
      <c r="D49" s="9">
        <v>1</v>
      </c>
      <c r="E49" s="9" t="s">
        <v>35</v>
      </c>
      <c r="F49" s="205">
        <v>10000</v>
      </c>
      <c r="G49" s="192"/>
      <c r="H49" s="192"/>
      <c r="I49" s="192"/>
      <c r="J49" s="206">
        <f t="shared" si="0"/>
        <v>1200</v>
      </c>
      <c r="K49" s="208">
        <f t="shared" si="1"/>
        <v>11200</v>
      </c>
    </row>
    <row r="50" spans="1:11" ht="20.100000000000001" customHeight="1">
      <c r="A50" s="12">
        <v>3</v>
      </c>
      <c r="B50" s="9" t="s">
        <v>105</v>
      </c>
      <c r="C50" s="174" t="s">
        <v>102</v>
      </c>
      <c r="D50" s="9">
        <v>1</v>
      </c>
      <c r="E50" s="9" t="s">
        <v>35</v>
      </c>
      <c r="F50" s="205">
        <v>5000</v>
      </c>
      <c r="G50" s="192"/>
      <c r="H50" s="192"/>
      <c r="I50" s="192"/>
      <c r="J50" s="206">
        <f t="shared" si="0"/>
        <v>600</v>
      </c>
      <c r="K50" s="208">
        <f t="shared" si="1"/>
        <v>5600</v>
      </c>
    </row>
    <row r="51" spans="1:11" ht="20.100000000000001" customHeight="1">
      <c r="A51" s="12">
        <v>3</v>
      </c>
      <c r="B51" s="9" t="s">
        <v>106</v>
      </c>
      <c r="C51" s="174" t="s">
        <v>104</v>
      </c>
      <c r="D51" s="9">
        <v>1</v>
      </c>
      <c r="E51" s="9" t="s">
        <v>35</v>
      </c>
      <c r="F51" s="205">
        <v>1500</v>
      </c>
      <c r="G51" s="192"/>
      <c r="H51" s="192"/>
      <c r="I51" s="192"/>
      <c r="J51" s="206">
        <f t="shared" si="0"/>
        <v>180</v>
      </c>
      <c r="K51" s="208">
        <f t="shared" si="1"/>
        <v>1680</v>
      </c>
    </row>
    <row r="52" spans="1:11" ht="20.100000000000001" customHeight="1">
      <c r="A52" s="12">
        <v>3</v>
      </c>
      <c r="B52" s="9" t="s">
        <v>108</v>
      </c>
      <c r="C52" s="174" t="s">
        <v>943</v>
      </c>
      <c r="D52" s="9">
        <v>1</v>
      </c>
      <c r="E52" s="9" t="s">
        <v>35</v>
      </c>
      <c r="F52" s="205">
        <v>2000</v>
      </c>
      <c r="G52" s="192"/>
      <c r="H52" s="192"/>
      <c r="I52" s="192"/>
      <c r="J52" s="206">
        <f t="shared" si="0"/>
        <v>240</v>
      </c>
      <c r="K52" s="208">
        <f t="shared" si="1"/>
        <v>2240</v>
      </c>
    </row>
    <row r="53" spans="1:11" ht="20.100000000000001" customHeight="1">
      <c r="A53" s="12">
        <v>3</v>
      </c>
      <c r="B53" s="9" t="s">
        <v>110</v>
      </c>
      <c r="C53" s="174" t="s">
        <v>107</v>
      </c>
      <c r="D53" s="9">
        <v>1</v>
      </c>
      <c r="E53" s="9" t="s">
        <v>35</v>
      </c>
      <c r="F53" s="205">
        <v>5000</v>
      </c>
      <c r="G53" s="192"/>
      <c r="H53" s="192"/>
      <c r="I53" s="192"/>
      <c r="J53" s="206">
        <f t="shared" si="0"/>
        <v>600</v>
      </c>
      <c r="K53" s="208">
        <f t="shared" si="1"/>
        <v>5600</v>
      </c>
    </row>
    <row r="54" spans="1:11" ht="21" customHeight="1">
      <c r="A54" s="12">
        <v>3</v>
      </c>
      <c r="B54" s="9" t="s">
        <v>944</v>
      </c>
      <c r="C54" s="174" t="s">
        <v>109</v>
      </c>
      <c r="D54" s="9">
        <v>1</v>
      </c>
      <c r="E54" s="9" t="s">
        <v>35</v>
      </c>
      <c r="F54" s="205">
        <v>2000</v>
      </c>
      <c r="G54" s="192"/>
      <c r="H54" s="192"/>
      <c r="I54" s="192"/>
      <c r="J54" s="206">
        <f t="shared" si="0"/>
        <v>240</v>
      </c>
      <c r="K54" s="208">
        <f t="shared" si="1"/>
        <v>2240</v>
      </c>
    </row>
    <row r="55" spans="1:11" ht="31.5" customHeight="1">
      <c r="A55" s="12">
        <v>3</v>
      </c>
      <c r="B55" s="9" t="s">
        <v>945</v>
      </c>
      <c r="C55" s="174" t="s">
        <v>111</v>
      </c>
      <c r="D55" s="9">
        <v>1</v>
      </c>
      <c r="E55" s="9" t="s">
        <v>35</v>
      </c>
      <c r="F55" s="205"/>
      <c r="G55" s="192"/>
      <c r="H55" s="192"/>
      <c r="I55" s="192"/>
      <c r="J55" s="217">
        <f t="shared" si="0"/>
        <v>0</v>
      </c>
      <c r="K55" s="208">
        <f t="shared" si="1"/>
        <v>0</v>
      </c>
    </row>
    <row r="56" spans="1:11" ht="20.100000000000001" customHeight="1">
      <c r="B56" s="317" t="s">
        <v>112</v>
      </c>
      <c r="C56" s="318"/>
      <c r="D56" s="9">
        <v>1</v>
      </c>
      <c r="E56" s="173"/>
      <c r="F56" s="101">
        <f>SUM(F15:F55)</f>
        <v>881500</v>
      </c>
      <c r="G56" s="97"/>
      <c r="H56" s="97"/>
      <c r="I56" s="97"/>
      <c r="J56" s="101">
        <f>SUM(J15:J55)</f>
        <v>105780</v>
      </c>
      <c r="K56" s="101">
        <f>SUM(K15:K55)</f>
        <v>987280</v>
      </c>
    </row>
    <row r="57" spans="1:11" s="16" customFormat="1" ht="15" customHeight="1">
      <c r="A57" s="16">
        <v>2</v>
      </c>
      <c r="B57" s="24">
        <v>1.3</v>
      </c>
      <c r="C57" s="17" t="s">
        <v>975</v>
      </c>
      <c r="D57" s="9">
        <v>1</v>
      </c>
      <c r="E57" s="25"/>
      <c r="F57" s="101"/>
      <c r="G57" s="97"/>
      <c r="H57" s="97"/>
      <c r="I57" s="97"/>
      <c r="J57" s="101"/>
      <c r="K57" s="208"/>
    </row>
    <row r="58" spans="1:11" ht="20.100000000000001" customHeight="1">
      <c r="B58" s="166"/>
      <c r="C58" s="17" t="s">
        <v>113</v>
      </c>
      <c r="D58" s="9">
        <v>1</v>
      </c>
      <c r="E58" s="26"/>
      <c r="F58" s="102"/>
      <c r="G58" s="98"/>
      <c r="H58" s="98"/>
      <c r="I58" s="98"/>
      <c r="J58" s="102"/>
      <c r="K58" s="102"/>
    </row>
    <row r="59" spans="1:11" ht="42.75" customHeight="1">
      <c r="A59" s="12">
        <v>3</v>
      </c>
      <c r="B59" s="9" t="s">
        <v>114</v>
      </c>
      <c r="C59" s="27" t="s">
        <v>115</v>
      </c>
      <c r="D59" s="9">
        <v>1</v>
      </c>
      <c r="E59" s="28" t="s">
        <v>35</v>
      </c>
      <c r="F59" s="205">
        <v>10000</v>
      </c>
      <c r="G59" s="192"/>
      <c r="H59" s="192"/>
      <c r="I59" s="192"/>
      <c r="J59" s="206">
        <f>F59*12%</f>
        <v>1200</v>
      </c>
      <c r="K59" s="208">
        <f>F59+J59</f>
        <v>11200</v>
      </c>
    </row>
    <row r="60" spans="1:11" ht="28.5" customHeight="1">
      <c r="A60" s="12">
        <v>3</v>
      </c>
      <c r="B60" s="9" t="s">
        <v>116</v>
      </c>
      <c r="C60" s="27" t="s">
        <v>117</v>
      </c>
      <c r="D60" s="9">
        <v>1</v>
      </c>
      <c r="E60" s="28" t="s">
        <v>35</v>
      </c>
      <c r="F60" s="205">
        <v>10000</v>
      </c>
      <c r="G60" s="192"/>
      <c r="H60" s="192"/>
      <c r="I60" s="192"/>
      <c r="J60" s="206">
        <f>F60*12%</f>
        <v>1200</v>
      </c>
      <c r="K60" s="208">
        <f>F60+J60</f>
        <v>11200</v>
      </c>
    </row>
    <row r="61" spans="1:11" ht="32.25" customHeight="1">
      <c r="A61" s="12">
        <v>3</v>
      </c>
      <c r="B61" s="9" t="s">
        <v>118</v>
      </c>
      <c r="C61" s="27" t="s">
        <v>119</v>
      </c>
      <c r="D61" s="9">
        <v>1</v>
      </c>
      <c r="E61" s="28" t="s">
        <v>35</v>
      </c>
      <c r="F61" s="205">
        <v>10000</v>
      </c>
      <c r="G61" s="192"/>
      <c r="H61" s="192"/>
      <c r="I61" s="192"/>
      <c r="J61" s="206">
        <f>F61*12%</f>
        <v>1200</v>
      </c>
      <c r="K61" s="208">
        <f>F61+J61</f>
        <v>11200</v>
      </c>
    </row>
    <row r="62" spans="1:11" ht="28.5" customHeight="1">
      <c r="A62" s="12">
        <v>3</v>
      </c>
      <c r="B62" s="9" t="s">
        <v>120</v>
      </c>
      <c r="C62" s="27" t="s">
        <v>121</v>
      </c>
      <c r="D62" s="9">
        <v>1</v>
      </c>
      <c r="E62" s="28" t="s">
        <v>35</v>
      </c>
      <c r="F62" s="205">
        <v>10000</v>
      </c>
      <c r="G62" s="192"/>
      <c r="H62" s="192"/>
      <c r="I62" s="192"/>
      <c r="J62" s="206">
        <f>F62*12%</f>
        <v>1200</v>
      </c>
      <c r="K62" s="208">
        <f>F62+J62</f>
        <v>11200</v>
      </c>
    </row>
    <row r="63" spans="1:11" ht="20.100000000000001" customHeight="1">
      <c r="B63" s="166"/>
      <c r="C63" s="17" t="s">
        <v>122</v>
      </c>
      <c r="D63" s="9">
        <v>1</v>
      </c>
      <c r="E63" s="28"/>
      <c r="F63" s="102"/>
      <c r="G63" s="98"/>
      <c r="H63" s="98"/>
      <c r="I63" s="98"/>
      <c r="J63" s="218"/>
      <c r="K63" s="102"/>
    </row>
    <row r="64" spans="1:11" ht="45" customHeight="1">
      <c r="A64" s="12">
        <v>3</v>
      </c>
      <c r="B64" s="9" t="s">
        <v>123</v>
      </c>
      <c r="C64" s="174" t="s">
        <v>124</v>
      </c>
      <c r="D64" s="9">
        <v>1</v>
      </c>
      <c r="E64" s="28" t="s">
        <v>35</v>
      </c>
      <c r="F64" s="205">
        <v>10000</v>
      </c>
      <c r="G64" s="192"/>
      <c r="H64" s="192"/>
      <c r="I64" s="192"/>
      <c r="J64" s="206">
        <f t="shared" ref="J64:J89" si="2">F64*12%</f>
        <v>1200</v>
      </c>
      <c r="K64" s="208">
        <f t="shared" ref="K64:K89" si="3">F64+J64</f>
        <v>11200</v>
      </c>
    </row>
    <row r="65" spans="1:11" ht="30.75" customHeight="1">
      <c r="A65" s="12">
        <v>3</v>
      </c>
      <c r="B65" s="9" t="s">
        <v>125</v>
      </c>
      <c r="C65" s="174" t="s">
        <v>126</v>
      </c>
      <c r="D65" s="9">
        <v>1</v>
      </c>
      <c r="E65" s="28" t="s">
        <v>35</v>
      </c>
      <c r="F65" s="205">
        <v>10000</v>
      </c>
      <c r="G65" s="192"/>
      <c r="H65" s="192"/>
      <c r="I65" s="192"/>
      <c r="J65" s="206">
        <f t="shared" si="2"/>
        <v>1200</v>
      </c>
      <c r="K65" s="208">
        <f t="shared" si="3"/>
        <v>11200</v>
      </c>
    </row>
    <row r="66" spans="1:11" ht="29.25" customHeight="1">
      <c r="A66" s="12">
        <v>3</v>
      </c>
      <c r="B66" s="9" t="s">
        <v>127</v>
      </c>
      <c r="C66" s="174" t="s">
        <v>128</v>
      </c>
      <c r="D66" s="9">
        <v>1</v>
      </c>
      <c r="E66" s="28" t="s">
        <v>35</v>
      </c>
      <c r="F66" s="205">
        <v>10000</v>
      </c>
      <c r="G66" s="192"/>
      <c r="H66" s="192"/>
      <c r="I66" s="192"/>
      <c r="J66" s="206">
        <f t="shared" si="2"/>
        <v>1200</v>
      </c>
      <c r="K66" s="208">
        <f t="shared" si="3"/>
        <v>11200</v>
      </c>
    </row>
    <row r="67" spans="1:11" ht="28.5" customHeight="1">
      <c r="A67" s="12">
        <v>3</v>
      </c>
      <c r="B67" s="9" t="s">
        <v>129</v>
      </c>
      <c r="C67" s="174" t="s">
        <v>130</v>
      </c>
      <c r="D67" s="9">
        <v>1</v>
      </c>
      <c r="E67" s="28" t="s">
        <v>35</v>
      </c>
      <c r="F67" s="205">
        <v>10000</v>
      </c>
      <c r="G67" s="192"/>
      <c r="H67" s="192"/>
      <c r="I67" s="192"/>
      <c r="J67" s="206">
        <f t="shared" si="2"/>
        <v>1200</v>
      </c>
      <c r="K67" s="208">
        <f t="shared" si="3"/>
        <v>11200</v>
      </c>
    </row>
    <row r="68" spans="1:11" ht="28.5" customHeight="1">
      <c r="A68" s="12">
        <v>3</v>
      </c>
      <c r="B68" s="9" t="s">
        <v>131</v>
      </c>
      <c r="C68" s="174" t="s">
        <v>132</v>
      </c>
      <c r="D68" s="9">
        <v>1</v>
      </c>
      <c r="E68" s="28" t="s">
        <v>35</v>
      </c>
      <c r="F68" s="205">
        <v>10000</v>
      </c>
      <c r="G68" s="192"/>
      <c r="H68" s="192"/>
      <c r="I68" s="192"/>
      <c r="J68" s="206">
        <f t="shared" si="2"/>
        <v>1200</v>
      </c>
      <c r="K68" s="208">
        <f t="shared" si="3"/>
        <v>11200</v>
      </c>
    </row>
    <row r="69" spans="1:11" ht="28.5" customHeight="1">
      <c r="A69" s="12">
        <v>3</v>
      </c>
      <c r="B69" s="9" t="s">
        <v>133</v>
      </c>
      <c r="C69" s="174" t="s">
        <v>134</v>
      </c>
      <c r="D69" s="9">
        <v>1</v>
      </c>
      <c r="E69" s="28" t="s">
        <v>35</v>
      </c>
      <c r="F69" s="205">
        <v>10000</v>
      </c>
      <c r="G69" s="192"/>
      <c r="H69" s="192"/>
      <c r="I69" s="192"/>
      <c r="J69" s="206">
        <f t="shared" si="2"/>
        <v>1200</v>
      </c>
      <c r="K69" s="208">
        <f t="shared" si="3"/>
        <v>11200</v>
      </c>
    </row>
    <row r="70" spans="1:11" ht="36.75" customHeight="1">
      <c r="A70" s="12">
        <v>3</v>
      </c>
      <c r="B70" s="9" t="s">
        <v>135</v>
      </c>
      <c r="C70" s="174" t="s">
        <v>136</v>
      </c>
      <c r="D70" s="9">
        <v>1</v>
      </c>
      <c r="E70" s="28" t="s">
        <v>35</v>
      </c>
      <c r="F70" s="205">
        <v>10000</v>
      </c>
      <c r="G70" s="192"/>
      <c r="H70" s="192"/>
      <c r="I70" s="192"/>
      <c r="J70" s="206">
        <f t="shared" si="2"/>
        <v>1200</v>
      </c>
      <c r="K70" s="208">
        <f t="shared" si="3"/>
        <v>11200</v>
      </c>
    </row>
    <row r="71" spans="1:11" ht="43.5" customHeight="1">
      <c r="A71" s="12">
        <v>3</v>
      </c>
      <c r="B71" s="9" t="s">
        <v>137</v>
      </c>
      <c r="C71" s="174" t="s">
        <v>138</v>
      </c>
      <c r="D71" s="9">
        <v>1</v>
      </c>
      <c r="E71" s="28" t="s">
        <v>35</v>
      </c>
      <c r="F71" s="205">
        <v>10000</v>
      </c>
      <c r="G71" s="192"/>
      <c r="H71" s="192"/>
      <c r="I71" s="192"/>
      <c r="J71" s="206">
        <f t="shared" si="2"/>
        <v>1200</v>
      </c>
      <c r="K71" s="208">
        <f t="shared" si="3"/>
        <v>11200</v>
      </c>
    </row>
    <row r="72" spans="1:11" s="29" customFormat="1" ht="42" customHeight="1">
      <c r="A72" s="12">
        <v>3</v>
      </c>
      <c r="B72" s="9" t="s">
        <v>139</v>
      </c>
      <c r="C72" s="174" t="s">
        <v>140</v>
      </c>
      <c r="D72" s="9">
        <v>1</v>
      </c>
      <c r="E72" s="28" t="s">
        <v>35</v>
      </c>
      <c r="F72" s="205">
        <v>10000</v>
      </c>
      <c r="G72" s="192"/>
      <c r="H72" s="192"/>
      <c r="I72" s="192"/>
      <c r="J72" s="206">
        <f t="shared" si="2"/>
        <v>1200</v>
      </c>
      <c r="K72" s="208">
        <f t="shared" si="3"/>
        <v>11200</v>
      </c>
    </row>
    <row r="73" spans="1:11" s="29" customFormat="1" ht="71.25" customHeight="1">
      <c r="A73" s="12">
        <v>3</v>
      </c>
      <c r="B73" s="9" t="s">
        <v>141</v>
      </c>
      <c r="C73" s="174" t="s">
        <v>142</v>
      </c>
      <c r="D73" s="9">
        <v>1</v>
      </c>
      <c r="E73" s="28" t="s">
        <v>35</v>
      </c>
      <c r="F73" s="205">
        <v>10000</v>
      </c>
      <c r="G73" s="192"/>
      <c r="H73" s="192"/>
      <c r="I73" s="192"/>
      <c r="J73" s="206">
        <f t="shared" si="2"/>
        <v>1200</v>
      </c>
      <c r="K73" s="208">
        <f t="shared" si="3"/>
        <v>11200</v>
      </c>
    </row>
    <row r="74" spans="1:11" ht="46.5" customHeight="1">
      <c r="A74" s="12">
        <v>3</v>
      </c>
      <c r="B74" s="9" t="s">
        <v>143</v>
      </c>
      <c r="C74" s="174" t="s">
        <v>144</v>
      </c>
      <c r="D74" s="9">
        <v>1</v>
      </c>
      <c r="E74" s="28" t="s">
        <v>35</v>
      </c>
      <c r="F74" s="205">
        <v>10000</v>
      </c>
      <c r="G74" s="192"/>
      <c r="H74" s="192"/>
      <c r="I74" s="192"/>
      <c r="J74" s="206">
        <f t="shared" si="2"/>
        <v>1200</v>
      </c>
      <c r="K74" s="208">
        <f t="shared" si="3"/>
        <v>11200</v>
      </c>
    </row>
    <row r="75" spans="1:11" ht="45" customHeight="1">
      <c r="A75" s="12">
        <v>3</v>
      </c>
      <c r="B75" s="9" t="s">
        <v>145</v>
      </c>
      <c r="C75" s="174" t="s">
        <v>146</v>
      </c>
      <c r="D75" s="9">
        <v>1</v>
      </c>
      <c r="E75" s="28" t="s">
        <v>35</v>
      </c>
      <c r="F75" s="205">
        <v>10000</v>
      </c>
      <c r="G75" s="192"/>
      <c r="H75" s="192"/>
      <c r="I75" s="192"/>
      <c r="J75" s="206">
        <f t="shared" si="2"/>
        <v>1200</v>
      </c>
      <c r="K75" s="208">
        <f t="shared" si="3"/>
        <v>11200</v>
      </c>
    </row>
    <row r="76" spans="1:11" ht="45" customHeight="1">
      <c r="A76" s="12">
        <v>3</v>
      </c>
      <c r="B76" s="9" t="s">
        <v>147</v>
      </c>
      <c r="C76" s="174" t="s">
        <v>148</v>
      </c>
      <c r="D76" s="9">
        <v>1</v>
      </c>
      <c r="E76" s="28" t="s">
        <v>35</v>
      </c>
      <c r="F76" s="205">
        <v>10000</v>
      </c>
      <c r="G76" s="192"/>
      <c r="H76" s="192"/>
      <c r="I76" s="192"/>
      <c r="J76" s="206">
        <f t="shared" si="2"/>
        <v>1200</v>
      </c>
      <c r="K76" s="208">
        <f t="shared" si="3"/>
        <v>11200</v>
      </c>
    </row>
    <row r="77" spans="1:11" s="29" customFormat="1" ht="43.5" customHeight="1">
      <c r="A77" s="12">
        <v>3</v>
      </c>
      <c r="B77" s="9" t="s">
        <v>149</v>
      </c>
      <c r="C77" s="174" t="s">
        <v>150</v>
      </c>
      <c r="D77" s="9">
        <v>1</v>
      </c>
      <c r="E77" s="28" t="s">
        <v>35</v>
      </c>
      <c r="F77" s="205">
        <v>10000</v>
      </c>
      <c r="G77" s="192"/>
      <c r="H77" s="192"/>
      <c r="I77" s="192"/>
      <c r="J77" s="206">
        <f t="shared" si="2"/>
        <v>1200</v>
      </c>
      <c r="K77" s="208">
        <f t="shared" si="3"/>
        <v>11200</v>
      </c>
    </row>
    <row r="78" spans="1:11" s="29" customFormat="1" ht="47.25" customHeight="1">
      <c r="A78" s="12">
        <v>3</v>
      </c>
      <c r="B78" s="9" t="s">
        <v>151</v>
      </c>
      <c r="C78" s="174" t="s">
        <v>152</v>
      </c>
      <c r="D78" s="9">
        <v>1</v>
      </c>
      <c r="E78" s="28" t="s">
        <v>35</v>
      </c>
      <c r="F78" s="205">
        <v>10000</v>
      </c>
      <c r="G78" s="192"/>
      <c r="H78" s="192"/>
      <c r="I78" s="192"/>
      <c r="J78" s="206">
        <f t="shared" si="2"/>
        <v>1200</v>
      </c>
      <c r="K78" s="208">
        <f t="shared" si="3"/>
        <v>11200</v>
      </c>
    </row>
    <row r="79" spans="1:11" ht="48" customHeight="1">
      <c r="A79" s="12">
        <v>3</v>
      </c>
      <c r="B79" s="9" t="s">
        <v>153</v>
      </c>
      <c r="C79" s="174" t="s">
        <v>154</v>
      </c>
      <c r="D79" s="9">
        <v>1</v>
      </c>
      <c r="E79" s="28" t="s">
        <v>35</v>
      </c>
      <c r="F79" s="205">
        <v>10000</v>
      </c>
      <c r="G79" s="192"/>
      <c r="H79" s="192"/>
      <c r="I79" s="192"/>
      <c r="J79" s="206">
        <f t="shared" si="2"/>
        <v>1200</v>
      </c>
      <c r="K79" s="208">
        <f t="shared" si="3"/>
        <v>11200</v>
      </c>
    </row>
    <row r="80" spans="1:11" ht="42.75">
      <c r="A80" s="12">
        <v>3</v>
      </c>
      <c r="B80" s="9" t="s">
        <v>155</v>
      </c>
      <c r="C80" s="174" t="s">
        <v>156</v>
      </c>
      <c r="D80" s="9">
        <v>1</v>
      </c>
      <c r="E80" s="28" t="s">
        <v>35</v>
      </c>
      <c r="F80" s="205">
        <v>10000</v>
      </c>
      <c r="G80" s="192"/>
      <c r="H80" s="192"/>
      <c r="I80" s="192"/>
      <c r="J80" s="206">
        <f t="shared" si="2"/>
        <v>1200</v>
      </c>
      <c r="K80" s="208">
        <f t="shared" si="3"/>
        <v>11200</v>
      </c>
    </row>
    <row r="81" spans="1:13" ht="42" customHeight="1">
      <c r="A81" s="12">
        <v>3</v>
      </c>
      <c r="B81" s="9" t="s">
        <v>157</v>
      </c>
      <c r="C81" s="174" t="s">
        <v>158</v>
      </c>
      <c r="D81" s="9">
        <v>1</v>
      </c>
      <c r="E81" s="28" t="s">
        <v>35</v>
      </c>
      <c r="F81" s="205">
        <v>10000</v>
      </c>
      <c r="G81" s="192"/>
      <c r="H81" s="192"/>
      <c r="I81" s="192"/>
      <c r="J81" s="206">
        <f t="shared" si="2"/>
        <v>1200</v>
      </c>
      <c r="K81" s="208">
        <f t="shared" si="3"/>
        <v>11200</v>
      </c>
    </row>
    <row r="82" spans="1:13" ht="42.75" customHeight="1">
      <c r="A82" s="12">
        <v>3</v>
      </c>
      <c r="B82" s="9" t="s">
        <v>159</v>
      </c>
      <c r="C82" s="174" t="s">
        <v>160</v>
      </c>
      <c r="D82" s="9">
        <v>1</v>
      </c>
      <c r="E82" s="28" t="s">
        <v>35</v>
      </c>
      <c r="F82" s="205">
        <v>10000</v>
      </c>
      <c r="G82" s="192"/>
      <c r="H82" s="192"/>
      <c r="I82" s="192"/>
      <c r="J82" s="206">
        <f t="shared" si="2"/>
        <v>1200</v>
      </c>
      <c r="K82" s="208">
        <f t="shared" si="3"/>
        <v>11200</v>
      </c>
    </row>
    <row r="83" spans="1:13" s="29" customFormat="1" ht="44.25" customHeight="1">
      <c r="A83" s="12">
        <v>3</v>
      </c>
      <c r="B83" s="9" t="s">
        <v>161</v>
      </c>
      <c r="C83" s="174" t="s">
        <v>162</v>
      </c>
      <c r="D83" s="9">
        <v>1</v>
      </c>
      <c r="E83" s="28" t="s">
        <v>35</v>
      </c>
      <c r="F83" s="205">
        <v>10000</v>
      </c>
      <c r="G83" s="192"/>
      <c r="H83" s="192"/>
      <c r="I83" s="192"/>
      <c r="J83" s="206">
        <f t="shared" si="2"/>
        <v>1200</v>
      </c>
      <c r="K83" s="208">
        <f t="shared" si="3"/>
        <v>11200</v>
      </c>
    </row>
    <row r="84" spans="1:13" s="29" customFormat="1" ht="31.5" customHeight="1">
      <c r="A84" s="12">
        <v>3</v>
      </c>
      <c r="B84" s="9" t="s">
        <v>163</v>
      </c>
      <c r="C84" s="174" t="s">
        <v>164</v>
      </c>
      <c r="D84" s="9">
        <v>1</v>
      </c>
      <c r="E84" s="28" t="s">
        <v>35</v>
      </c>
      <c r="F84" s="205">
        <v>10000</v>
      </c>
      <c r="G84" s="192"/>
      <c r="H84" s="192"/>
      <c r="I84" s="192"/>
      <c r="J84" s="206">
        <f t="shared" si="2"/>
        <v>1200</v>
      </c>
      <c r="K84" s="208">
        <f t="shared" si="3"/>
        <v>11200</v>
      </c>
    </row>
    <row r="85" spans="1:13" s="29" customFormat="1" ht="42.75">
      <c r="A85" s="12">
        <v>3</v>
      </c>
      <c r="B85" s="9" t="s">
        <v>165</v>
      </c>
      <c r="C85" s="174" t="s">
        <v>166</v>
      </c>
      <c r="D85" s="9">
        <v>1</v>
      </c>
      <c r="E85" s="28" t="s">
        <v>35</v>
      </c>
      <c r="F85" s="205">
        <v>10000</v>
      </c>
      <c r="G85" s="192"/>
      <c r="H85" s="192"/>
      <c r="I85" s="192"/>
      <c r="J85" s="206">
        <f t="shared" si="2"/>
        <v>1200</v>
      </c>
      <c r="K85" s="208">
        <f t="shared" si="3"/>
        <v>11200</v>
      </c>
    </row>
    <row r="86" spans="1:13" ht="45" customHeight="1">
      <c r="A86" s="12">
        <v>3</v>
      </c>
      <c r="B86" s="9" t="s">
        <v>167</v>
      </c>
      <c r="C86" s="174" t="s">
        <v>168</v>
      </c>
      <c r="D86" s="9">
        <v>1</v>
      </c>
      <c r="E86" s="28" t="s">
        <v>35</v>
      </c>
      <c r="F86" s="205">
        <v>10000</v>
      </c>
      <c r="G86" s="192"/>
      <c r="H86" s="192"/>
      <c r="I86" s="192"/>
      <c r="J86" s="206">
        <f t="shared" si="2"/>
        <v>1200</v>
      </c>
      <c r="K86" s="208">
        <f t="shared" si="3"/>
        <v>11200</v>
      </c>
    </row>
    <row r="87" spans="1:13" ht="26.25" customHeight="1">
      <c r="A87" s="12">
        <v>3</v>
      </c>
      <c r="B87" s="9" t="s">
        <v>169</v>
      </c>
      <c r="C87" s="174" t="s">
        <v>170</v>
      </c>
      <c r="D87" s="9">
        <v>1</v>
      </c>
      <c r="E87" s="28" t="s">
        <v>35</v>
      </c>
      <c r="F87" s="205">
        <v>10000</v>
      </c>
      <c r="G87" s="192"/>
      <c r="H87" s="192"/>
      <c r="I87" s="192"/>
      <c r="J87" s="206">
        <f t="shared" si="2"/>
        <v>1200</v>
      </c>
      <c r="K87" s="208">
        <f t="shared" si="3"/>
        <v>11200</v>
      </c>
    </row>
    <row r="88" spans="1:13" ht="42.75">
      <c r="A88" s="12">
        <v>3</v>
      </c>
      <c r="B88" s="9" t="s">
        <v>171</v>
      </c>
      <c r="C88" s="174" t="s">
        <v>172</v>
      </c>
      <c r="D88" s="9">
        <v>1</v>
      </c>
      <c r="E88" s="28" t="s">
        <v>35</v>
      </c>
      <c r="F88" s="205">
        <v>10000</v>
      </c>
      <c r="G88" s="192"/>
      <c r="H88" s="192"/>
      <c r="I88" s="192"/>
      <c r="J88" s="206">
        <f t="shared" si="2"/>
        <v>1200</v>
      </c>
      <c r="K88" s="208">
        <f t="shared" si="3"/>
        <v>11200</v>
      </c>
    </row>
    <row r="89" spans="1:13" ht="30" customHeight="1">
      <c r="A89" s="12">
        <v>3</v>
      </c>
      <c r="B89" s="9" t="s">
        <v>173</v>
      </c>
      <c r="C89" s="174" t="s">
        <v>174</v>
      </c>
      <c r="D89" s="9">
        <v>1</v>
      </c>
      <c r="E89" s="28" t="s">
        <v>35</v>
      </c>
      <c r="F89" s="205"/>
      <c r="G89" s="192"/>
      <c r="H89" s="192"/>
      <c r="I89" s="192"/>
      <c r="J89" s="217">
        <f t="shared" si="2"/>
        <v>0</v>
      </c>
      <c r="K89" s="208">
        <f t="shared" si="3"/>
        <v>0</v>
      </c>
    </row>
    <row r="90" spans="1:13" ht="31.5" customHeight="1">
      <c r="B90" s="315" t="s">
        <v>175</v>
      </c>
      <c r="C90" s="315"/>
      <c r="D90" s="9">
        <v>1</v>
      </c>
      <c r="E90" s="30"/>
      <c r="F90" s="101">
        <f>SUM(F59:F89)</f>
        <v>290000</v>
      </c>
      <c r="G90" s="97"/>
      <c r="H90" s="97"/>
      <c r="I90" s="97"/>
      <c r="J90" s="101">
        <f>SUM(J59:J89)</f>
        <v>34800</v>
      </c>
      <c r="K90" s="101">
        <f>SUM(K59:K89)</f>
        <v>324800</v>
      </c>
    </row>
    <row r="91" spans="1:13" s="16" customFormat="1" ht="20.100000000000001" customHeight="1">
      <c r="A91" s="16">
        <v>2</v>
      </c>
      <c r="B91" s="13">
        <v>1.4</v>
      </c>
      <c r="C91" s="322" t="s">
        <v>224</v>
      </c>
      <c r="D91" s="322"/>
      <c r="E91" s="15"/>
      <c r="F91" s="208"/>
      <c r="G91" s="193"/>
      <c r="H91" s="193"/>
      <c r="I91" s="193"/>
      <c r="J91" s="208"/>
      <c r="K91" s="208"/>
    </row>
    <row r="92" spans="1:13" ht="183" customHeight="1">
      <c r="A92" s="12">
        <v>3</v>
      </c>
      <c r="B92" s="9" t="s">
        <v>176</v>
      </c>
      <c r="C92" s="174" t="s">
        <v>177</v>
      </c>
      <c r="D92" s="9">
        <v>1</v>
      </c>
      <c r="E92" s="9" t="s">
        <v>35</v>
      </c>
      <c r="F92" s="205">
        <v>20000</v>
      </c>
      <c r="G92" s="192"/>
      <c r="H92" s="192"/>
      <c r="I92" s="192"/>
      <c r="J92" s="206">
        <f>F92*12%</f>
        <v>2400</v>
      </c>
      <c r="K92" s="208">
        <f>F92+J92</f>
        <v>22400</v>
      </c>
    </row>
    <row r="93" spans="1:13" ht="30.75" customHeight="1">
      <c r="B93" s="177"/>
      <c r="C93" s="32" t="s">
        <v>178</v>
      </c>
      <c r="D93" s="9">
        <v>1</v>
      </c>
      <c r="E93" s="164"/>
      <c r="F93" s="102">
        <f>F92</f>
        <v>20000</v>
      </c>
      <c r="G93" s="98"/>
      <c r="H93" s="98"/>
      <c r="I93" s="98"/>
      <c r="J93" s="102">
        <f>J92</f>
        <v>2400</v>
      </c>
      <c r="K93" s="101">
        <f>K92</f>
        <v>22400</v>
      </c>
    </row>
    <row r="94" spans="1:13" s="16" customFormat="1" ht="32.450000000000003" customHeight="1">
      <c r="A94" s="16">
        <v>2</v>
      </c>
      <c r="B94" s="13">
        <v>1.5</v>
      </c>
      <c r="C94" s="319" t="s">
        <v>225</v>
      </c>
      <c r="D94" s="320"/>
      <c r="E94" s="24"/>
      <c r="F94" s="102"/>
      <c r="G94" s="98"/>
      <c r="H94" s="98"/>
      <c r="I94" s="98"/>
      <c r="J94" s="102"/>
      <c r="K94" s="102"/>
      <c r="L94" s="196"/>
      <c r="M94" s="196"/>
    </row>
    <row r="95" spans="1:13" ht="72.75" customHeight="1">
      <c r="A95" s="12">
        <v>3</v>
      </c>
      <c r="B95" s="9" t="s">
        <v>179</v>
      </c>
      <c r="C95" s="174" t="s">
        <v>180</v>
      </c>
      <c r="D95" s="9">
        <v>1</v>
      </c>
      <c r="E95" s="9" t="s">
        <v>35</v>
      </c>
      <c r="F95" s="205">
        <v>20000</v>
      </c>
      <c r="G95" s="192"/>
      <c r="H95" s="192"/>
      <c r="I95" s="192"/>
      <c r="J95" s="217">
        <f>F95*12%</f>
        <v>2400</v>
      </c>
      <c r="K95" s="208">
        <f>F95+J95</f>
        <v>22400</v>
      </c>
    </row>
    <row r="96" spans="1:13" ht="72.75" customHeight="1">
      <c r="A96" s="12">
        <v>3</v>
      </c>
      <c r="B96" s="9" t="s">
        <v>181</v>
      </c>
      <c r="C96" s="106" t="s">
        <v>182</v>
      </c>
      <c r="D96" s="9">
        <v>1</v>
      </c>
      <c r="E96" s="9" t="s">
        <v>35</v>
      </c>
      <c r="F96" s="205"/>
      <c r="G96" s="192"/>
      <c r="H96" s="192"/>
      <c r="I96" s="192"/>
      <c r="J96" s="217">
        <f>F96*12%</f>
        <v>0</v>
      </c>
      <c r="K96" s="208">
        <f>F96+J96</f>
        <v>0</v>
      </c>
    </row>
    <row r="97" spans="1:11" ht="50.25" customHeight="1">
      <c r="B97" s="315" t="s">
        <v>183</v>
      </c>
      <c r="C97" s="315"/>
      <c r="D97" s="9">
        <v>1</v>
      </c>
      <c r="E97" s="9"/>
      <c r="F97" s="101">
        <f>SUM(F95:F96)</f>
        <v>20000</v>
      </c>
      <c r="G97" s="97"/>
      <c r="H97" s="97"/>
      <c r="I97" s="97"/>
      <c r="J97" s="101">
        <f>J95+J96</f>
        <v>2400</v>
      </c>
      <c r="K97" s="101">
        <f>SUM(K95:K96)</f>
        <v>22400</v>
      </c>
    </row>
    <row r="98" spans="1:11" s="16" customFormat="1" ht="20.100000000000001" customHeight="1">
      <c r="A98" s="16">
        <v>2</v>
      </c>
      <c r="B98" s="13">
        <v>1.6</v>
      </c>
      <c r="C98" s="323" t="s">
        <v>947</v>
      </c>
      <c r="D98" s="323"/>
      <c r="E98" s="197"/>
      <c r="F98" s="101"/>
      <c r="G98" s="97"/>
      <c r="H98" s="97"/>
      <c r="I98" s="97"/>
      <c r="J98" s="101"/>
      <c r="K98" s="101"/>
    </row>
    <row r="99" spans="1:11" ht="20.100000000000001" customHeight="1">
      <c r="A99" s="12">
        <v>3</v>
      </c>
      <c r="B99" s="9" t="s">
        <v>184</v>
      </c>
      <c r="C99" s="27" t="s">
        <v>185</v>
      </c>
      <c r="D99" s="9">
        <v>1</v>
      </c>
      <c r="E99" s="9" t="s">
        <v>35</v>
      </c>
      <c r="F99" s="205">
        <v>25000</v>
      </c>
      <c r="G99" s="192"/>
      <c r="H99" s="192"/>
      <c r="I99" s="192"/>
      <c r="J99" s="206">
        <f>F99*12%</f>
        <v>3000</v>
      </c>
      <c r="K99" s="208">
        <f>F99+J99</f>
        <v>28000</v>
      </c>
    </row>
    <row r="100" spans="1:11" ht="20.100000000000001" customHeight="1">
      <c r="A100" s="12">
        <v>3</v>
      </c>
      <c r="B100" s="177" t="s">
        <v>186</v>
      </c>
      <c r="C100" s="18" t="s">
        <v>187</v>
      </c>
      <c r="D100" s="9">
        <v>1</v>
      </c>
      <c r="E100" s="9" t="s">
        <v>35</v>
      </c>
      <c r="F100" s="205">
        <v>25000</v>
      </c>
      <c r="G100" s="192"/>
      <c r="H100" s="192"/>
      <c r="I100" s="192"/>
      <c r="J100" s="206">
        <f>F100*12%</f>
        <v>3000</v>
      </c>
      <c r="K100" s="208">
        <f>F100+J100</f>
        <v>28000</v>
      </c>
    </row>
    <row r="101" spans="1:11" ht="20.100000000000001" customHeight="1">
      <c r="B101" s="315" t="s">
        <v>188</v>
      </c>
      <c r="C101" s="315"/>
      <c r="D101" s="9">
        <v>1</v>
      </c>
      <c r="E101" s="166"/>
      <c r="F101" s="101">
        <f>SUM(F99:F100)</f>
        <v>50000</v>
      </c>
      <c r="G101" s="97"/>
      <c r="H101" s="97"/>
      <c r="I101" s="97"/>
      <c r="J101" s="208">
        <f>SUM(J99:J100)</f>
        <v>6000</v>
      </c>
      <c r="K101" s="101">
        <f>SUM(K99:K100)</f>
        <v>56000</v>
      </c>
    </row>
    <row r="102" spans="1:11" s="16" customFormat="1" ht="20.100000000000001" customHeight="1">
      <c r="A102" s="16">
        <v>2</v>
      </c>
      <c r="B102" s="13">
        <v>1.7</v>
      </c>
      <c r="C102" s="323" t="s">
        <v>226</v>
      </c>
      <c r="D102" s="323"/>
      <c r="E102" s="15"/>
      <c r="F102" s="101"/>
      <c r="G102" s="97"/>
      <c r="H102" s="97"/>
      <c r="I102" s="97"/>
      <c r="J102" s="208"/>
      <c r="K102" s="101"/>
    </row>
    <row r="103" spans="1:11" ht="20.100000000000001" customHeight="1">
      <c r="A103" s="12">
        <v>3</v>
      </c>
      <c r="B103" s="9" t="s">
        <v>189</v>
      </c>
      <c r="C103" s="27" t="s">
        <v>185</v>
      </c>
      <c r="D103" s="9">
        <v>1</v>
      </c>
      <c r="E103" s="9" t="s">
        <v>35</v>
      </c>
      <c r="F103" s="205">
        <v>25000</v>
      </c>
      <c r="G103" s="192"/>
      <c r="H103" s="192"/>
      <c r="I103" s="192"/>
      <c r="J103" s="206">
        <f>F103*12%</f>
        <v>3000</v>
      </c>
      <c r="K103" s="208">
        <f>F103+J103</f>
        <v>28000</v>
      </c>
    </row>
    <row r="104" spans="1:11" ht="20.100000000000001" customHeight="1">
      <c r="A104" s="12">
        <v>3</v>
      </c>
      <c r="B104" s="177" t="s">
        <v>190</v>
      </c>
      <c r="C104" s="18" t="s">
        <v>187</v>
      </c>
      <c r="D104" s="9">
        <v>1</v>
      </c>
      <c r="E104" s="9" t="s">
        <v>35</v>
      </c>
      <c r="F104" s="205">
        <v>25000</v>
      </c>
      <c r="G104" s="192"/>
      <c r="H104" s="192"/>
      <c r="I104" s="192"/>
      <c r="J104" s="206">
        <f>F104*12%</f>
        <v>3000</v>
      </c>
      <c r="K104" s="208">
        <f>F104+J104</f>
        <v>28000</v>
      </c>
    </row>
    <row r="105" spans="1:11" ht="20.100000000000001" customHeight="1">
      <c r="B105" s="315" t="s">
        <v>191</v>
      </c>
      <c r="C105" s="315"/>
      <c r="D105" s="9">
        <v>1</v>
      </c>
      <c r="E105" s="166"/>
      <c r="F105" s="101">
        <f>SUM(F103:F104)</f>
        <v>50000</v>
      </c>
      <c r="G105" s="97"/>
      <c r="H105" s="97"/>
      <c r="I105" s="97"/>
      <c r="J105" s="208">
        <f>SUM(J103:J104)</f>
        <v>6000</v>
      </c>
      <c r="K105" s="101">
        <f>SUM(K103:K104)</f>
        <v>56000</v>
      </c>
    </row>
    <row r="106" spans="1:11" s="16" customFormat="1" ht="20.100000000000001" customHeight="1">
      <c r="A106" s="16">
        <v>2</v>
      </c>
      <c r="B106" s="13">
        <v>1.8</v>
      </c>
      <c r="C106" s="323" t="s">
        <v>227</v>
      </c>
      <c r="D106" s="323"/>
      <c r="E106" s="15"/>
      <c r="F106" s="208"/>
      <c r="G106" s="193"/>
      <c r="H106" s="193"/>
      <c r="I106" s="193"/>
      <c r="J106" s="208"/>
      <c r="K106" s="101"/>
    </row>
    <row r="107" spans="1:11" ht="20.100000000000001" customHeight="1">
      <c r="A107" s="12">
        <v>3</v>
      </c>
      <c r="B107" s="9" t="s">
        <v>192</v>
      </c>
      <c r="C107" s="33" t="s">
        <v>193</v>
      </c>
      <c r="D107" s="9">
        <v>1</v>
      </c>
      <c r="E107" s="9" t="s">
        <v>35</v>
      </c>
      <c r="F107" s="205">
        <v>5000</v>
      </c>
      <c r="G107" s="192"/>
      <c r="H107" s="192"/>
      <c r="I107" s="192"/>
      <c r="J107" s="206">
        <f>F107*12%</f>
        <v>600</v>
      </c>
      <c r="K107" s="208">
        <f>F107+J107</f>
        <v>5600</v>
      </c>
    </row>
    <row r="108" spans="1:11" ht="20.100000000000001" customHeight="1">
      <c r="A108" s="12">
        <v>3</v>
      </c>
      <c r="B108" s="9" t="s">
        <v>194</v>
      </c>
      <c r="C108" s="33" t="s">
        <v>195</v>
      </c>
      <c r="D108" s="9">
        <v>1</v>
      </c>
      <c r="E108" s="9" t="s">
        <v>35</v>
      </c>
      <c r="F108" s="205">
        <v>5000</v>
      </c>
      <c r="G108" s="192"/>
      <c r="H108" s="192"/>
      <c r="I108" s="192"/>
      <c r="J108" s="206">
        <f>F108*12%</f>
        <v>600</v>
      </c>
      <c r="K108" s="208">
        <f>F108+J108</f>
        <v>5600</v>
      </c>
    </row>
    <row r="109" spans="1:11" ht="20.100000000000001" customHeight="1">
      <c r="A109" s="12">
        <v>3</v>
      </c>
      <c r="B109" s="9" t="s">
        <v>196</v>
      </c>
      <c r="C109" s="33" t="s">
        <v>197</v>
      </c>
      <c r="D109" s="9">
        <v>1</v>
      </c>
      <c r="E109" s="9" t="s">
        <v>35</v>
      </c>
      <c r="F109" s="205">
        <v>5000</v>
      </c>
      <c r="G109" s="192"/>
      <c r="H109" s="192"/>
      <c r="I109" s="192"/>
      <c r="J109" s="206">
        <f>F109*12%</f>
        <v>600</v>
      </c>
      <c r="K109" s="208">
        <f>F109+J109</f>
        <v>5600</v>
      </c>
    </row>
    <row r="110" spans="1:11" ht="20.100000000000001" customHeight="1">
      <c r="A110" s="12">
        <v>3</v>
      </c>
      <c r="B110" s="9" t="s">
        <v>198</v>
      </c>
      <c r="C110" s="33" t="s">
        <v>199</v>
      </c>
      <c r="D110" s="9">
        <v>1</v>
      </c>
      <c r="E110" s="9" t="s">
        <v>35</v>
      </c>
      <c r="F110" s="205">
        <v>5000</v>
      </c>
      <c r="G110" s="192"/>
      <c r="H110" s="192"/>
      <c r="I110" s="192"/>
      <c r="J110" s="206">
        <f>F110*12%</f>
        <v>600</v>
      </c>
      <c r="K110" s="208">
        <f>F110+J110</f>
        <v>5600</v>
      </c>
    </row>
    <row r="111" spans="1:11" ht="20.100000000000001" customHeight="1">
      <c r="A111" s="12">
        <v>3</v>
      </c>
      <c r="B111" s="9" t="s">
        <v>200</v>
      </c>
      <c r="C111" s="33" t="s">
        <v>201</v>
      </c>
      <c r="D111" s="9">
        <v>1</v>
      </c>
      <c r="E111" s="9" t="s">
        <v>35</v>
      </c>
      <c r="F111" s="205">
        <v>5000</v>
      </c>
      <c r="G111" s="192"/>
      <c r="H111" s="192"/>
      <c r="I111" s="192"/>
      <c r="J111" s="206">
        <f>F111*12%</f>
        <v>600</v>
      </c>
      <c r="K111" s="208">
        <f>F111+J111</f>
        <v>5600</v>
      </c>
    </row>
    <row r="112" spans="1:11" ht="20.100000000000001" customHeight="1">
      <c r="B112" s="315" t="s">
        <v>202</v>
      </c>
      <c r="C112" s="315"/>
      <c r="D112" s="9">
        <v>1</v>
      </c>
      <c r="E112" s="9"/>
      <c r="F112" s="101">
        <f>SUM(F107:F111)</f>
        <v>25000</v>
      </c>
      <c r="G112" s="97"/>
      <c r="H112" s="97"/>
      <c r="I112" s="97"/>
      <c r="J112" s="208">
        <f>SUM(J107:J111)</f>
        <v>3000</v>
      </c>
      <c r="K112" s="101">
        <f>SUM(K107:K111)</f>
        <v>28000</v>
      </c>
    </row>
    <row r="113" spans="1:11" s="16" customFormat="1" ht="20.100000000000001" customHeight="1">
      <c r="A113" s="16">
        <v>2</v>
      </c>
      <c r="B113" s="13">
        <v>1.9</v>
      </c>
      <c r="C113" s="323" t="s">
        <v>976</v>
      </c>
      <c r="D113" s="323"/>
      <c r="E113" s="15"/>
      <c r="F113" s="101"/>
      <c r="G113" s="97"/>
      <c r="H113" s="97"/>
      <c r="I113" s="97"/>
      <c r="J113" s="208"/>
      <c r="K113" s="101"/>
    </row>
    <row r="114" spans="1:11" ht="20.100000000000001" customHeight="1">
      <c r="A114" s="12">
        <v>3</v>
      </c>
      <c r="B114" s="9" t="s">
        <v>203</v>
      </c>
      <c r="C114" s="27" t="s">
        <v>204</v>
      </c>
      <c r="D114" s="9">
        <v>1</v>
      </c>
      <c r="E114" s="9" t="s">
        <v>35</v>
      </c>
      <c r="F114" s="205">
        <v>2000</v>
      </c>
      <c r="G114" s="192"/>
      <c r="H114" s="192"/>
      <c r="I114" s="192"/>
      <c r="J114" s="206">
        <f t="shared" ref="J114:J120" si="4">F114*12%</f>
        <v>240</v>
      </c>
      <c r="K114" s="208">
        <f t="shared" ref="K114:K120" si="5">F114+J114</f>
        <v>2240</v>
      </c>
    </row>
    <row r="115" spans="1:11" ht="20.100000000000001" customHeight="1">
      <c r="A115" s="12">
        <v>3</v>
      </c>
      <c r="B115" s="9" t="s">
        <v>205</v>
      </c>
      <c r="C115" s="27" t="s">
        <v>206</v>
      </c>
      <c r="D115" s="9">
        <v>1</v>
      </c>
      <c r="E115" s="9" t="s">
        <v>35</v>
      </c>
      <c r="F115" s="205">
        <v>2000</v>
      </c>
      <c r="G115" s="192"/>
      <c r="H115" s="192"/>
      <c r="I115" s="192"/>
      <c r="J115" s="206">
        <f t="shared" si="4"/>
        <v>240</v>
      </c>
      <c r="K115" s="208">
        <f t="shared" si="5"/>
        <v>2240</v>
      </c>
    </row>
    <row r="116" spans="1:11" ht="20.100000000000001" customHeight="1">
      <c r="A116" s="12">
        <v>3</v>
      </c>
      <c r="B116" s="9" t="s">
        <v>207</v>
      </c>
      <c r="C116" s="27" t="s">
        <v>208</v>
      </c>
      <c r="D116" s="9">
        <v>1</v>
      </c>
      <c r="E116" s="9" t="s">
        <v>35</v>
      </c>
      <c r="F116" s="205">
        <v>2000</v>
      </c>
      <c r="G116" s="192"/>
      <c r="H116" s="192"/>
      <c r="I116" s="192"/>
      <c r="J116" s="206">
        <f t="shared" si="4"/>
        <v>240</v>
      </c>
      <c r="K116" s="208">
        <f t="shared" si="5"/>
        <v>2240</v>
      </c>
    </row>
    <row r="117" spans="1:11" ht="20.100000000000001" customHeight="1">
      <c r="A117" s="12">
        <v>3</v>
      </c>
      <c r="B117" s="9" t="s">
        <v>209</v>
      </c>
      <c r="C117" s="27" t="s">
        <v>210</v>
      </c>
      <c r="D117" s="9">
        <v>1</v>
      </c>
      <c r="E117" s="9" t="s">
        <v>35</v>
      </c>
      <c r="F117" s="205">
        <v>2000</v>
      </c>
      <c r="G117" s="192"/>
      <c r="H117" s="192"/>
      <c r="I117" s="192"/>
      <c r="J117" s="206">
        <f t="shared" si="4"/>
        <v>240</v>
      </c>
      <c r="K117" s="208">
        <f t="shared" si="5"/>
        <v>2240</v>
      </c>
    </row>
    <row r="118" spans="1:11" ht="20.100000000000001" customHeight="1">
      <c r="A118" s="12">
        <v>3</v>
      </c>
      <c r="B118" s="9" t="s">
        <v>211</v>
      </c>
      <c r="C118" s="174" t="s">
        <v>212</v>
      </c>
      <c r="D118" s="9">
        <v>1</v>
      </c>
      <c r="E118" s="9" t="s">
        <v>35</v>
      </c>
      <c r="F118" s="205">
        <v>2000</v>
      </c>
      <c r="G118" s="192"/>
      <c r="H118" s="192"/>
      <c r="I118" s="192"/>
      <c r="J118" s="206">
        <f t="shared" si="4"/>
        <v>240</v>
      </c>
      <c r="K118" s="208">
        <f t="shared" si="5"/>
        <v>2240</v>
      </c>
    </row>
    <row r="119" spans="1:11" ht="20.100000000000001" customHeight="1">
      <c r="A119" s="12">
        <v>3</v>
      </c>
      <c r="B119" s="9" t="s">
        <v>213</v>
      </c>
      <c r="C119" s="174" t="s">
        <v>214</v>
      </c>
      <c r="D119" s="9">
        <v>1</v>
      </c>
      <c r="E119" s="9" t="s">
        <v>35</v>
      </c>
      <c r="F119" s="205">
        <v>2000</v>
      </c>
      <c r="G119" s="192"/>
      <c r="H119" s="192"/>
      <c r="I119" s="192"/>
      <c r="J119" s="206">
        <f t="shared" si="4"/>
        <v>240</v>
      </c>
      <c r="K119" s="208">
        <f t="shared" si="5"/>
        <v>2240</v>
      </c>
    </row>
    <row r="120" spans="1:11" ht="20.100000000000001" customHeight="1">
      <c r="A120" s="12">
        <v>3</v>
      </c>
      <c r="B120" s="9" t="s">
        <v>215</v>
      </c>
      <c r="C120" s="174" t="s">
        <v>216</v>
      </c>
      <c r="D120" s="9">
        <v>1</v>
      </c>
      <c r="E120" s="9" t="s">
        <v>35</v>
      </c>
      <c r="F120" s="205">
        <v>2000</v>
      </c>
      <c r="G120" s="192"/>
      <c r="H120" s="192"/>
      <c r="I120" s="192"/>
      <c r="J120" s="206">
        <f t="shared" si="4"/>
        <v>240</v>
      </c>
      <c r="K120" s="208">
        <f t="shared" si="5"/>
        <v>2240</v>
      </c>
    </row>
    <row r="121" spans="1:11" ht="20.100000000000001" customHeight="1">
      <c r="B121" s="317" t="s">
        <v>217</v>
      </c>
      <c r="C121" s="317"/>
      <c r="D121" s="9">
        <v>1</v>
      </c>
      <c r="E121" s="164"/>
      <c r="F121" s="101">
        <f>SUM(F114:F120)</f>
        <v>14000</v>
      </c>
      <c r="G121" s="97"/>
      <c r="H121" s="97"/>
      <c r="I121" s="97"/>
      <c r="J121" s="208">
        <f t="shared" ref="J121:K121" si="6">SUM(J114:J120)</f>
        <v>1680</v>
      </c>
      <c r="K121" s="101">
        <f t="shared" si="6"/>
        <v>15680</v>
      </c>
    </row>
    <row r="122" spans="1:11" s="16" customFormat="1" ht="20.100000000000001" customHeight="1">
      <c r="A122" s="16">
        <v>2</v>
      </c>
      <c r="B122" s="24">
        <v>1.1000000000000001</v>
      </c>
      <c r="C122" s="323" t="s">
        <v>977</v>
      </c>
      <c r="D122" s="323"/>
      <c r="E122" s="24"/>
      <c r="F122" s="101"/>
      <c r="G122" s="97"/>
      <c r="H122" s="97"/>
      <c r="I122" s="97"/>
      <c r="J122" s="208"/>
      <c r="K122" s="101"/>
    </row>
    <row r="123" spans="1:11" ht="20.100000000000001" customHeight="1">
      <c r="B123" s="324"/>
      <c r="C123" s="325"/>
      <c r="D123" s="9">
        <v>1</v>
      </c>
      <c r="E123" s="9" t="s">
        <v>35</v>
      </c>
      <c r="F123" s="209"/>
      <c r="G123" s="198"/>
      <c r="H123" s="198"/>
      <c r="I123" s="198"/>
      <c r="J123" s="217">
        <f t="shared" ref="J123" si="7">F123*12%</f>
        <v>0</v>
      </c>
      <c r="K123" s="208">
        <f>F123+J123</f>
        <v>0</v>
      </c>
    </row>
    <row r="124" spans="1:11" ht="20.100000000000001" customHeight="1">
      <c r="B124" s="319" t="s">
        <v>218</v>
      </c>
      <c r="C124" s="320"/>
      <c r="D124" s="164"/>
      <c r="E124" s="164"/>
      <c r="F124" s="101">
        <f>F123</f>
        <v>0</v>
      </c>
      <c r="G124" s="97"/>
      <c r="H124" s="97"/>
      <c r="I124" s="97"/>
      <c r="J124" s="101">
        <f>J123</f>
        <v>0</v>
      </c>
      <c r="K124" s="101">
        <f>K123</f>
        <v>0</v>
      </c>
    </row>
    <row r="125" spans="1:11" s="16" customFormat="1" ht="20.100000000000001" customHeight="1">
      <c r="B125" s="24"/>
      <c r="C125" s="24"/>
      <c r="D125" s="24"/>
      <c r="E125" s="24"/>
      <c r="F125" s="208"/>
      <c r="G125" s="193"/>
      <c r="H125" s="193"/>
      <c r="I125" s="193"/>
      <c r="J125" s="208"/>
      <c r="K125" s="101"/>
    </row>
    <row r="126" spans="1:11" s="31" customFormat="1" ht="28.5" customHeight="1">
      <c r="B126" s="317" t="s">
        <v>974</v>
      </c>
      <c r="C126" s="317"/>
      <c r="D126" s="165"/>
      <c r="E126" s="165"/>
      <c r="F126" s="101">
        <f>F11+F56+F90+F93+F97+F101+F105+F112+F121+F124</f>
        <v>1420500</v>
      </c>
      <c r="G126" s="97"/>
      <c r="H126" s="97"/>
      <c r="I126" s="97"/>
      <c r="J126" s="101">
        <f>J11+J56+J90+J93+J97+J101+J105+J112+J121+J124</f>
        <v>170460</v>
      </c>
      <c r="K126" s="101">
        <f>K11+K56+K90+K93+K97+K101+K105+K112+K121+K124</f>
        <v>1590960</v>
      </c>
    </row>
    <row r="127" spans="1:11" s="4" customFormat="1" ht="30.75" customHeight="1">
      <c r="B127" s="99" t="s">
        <v>946</v>
      </c>
      <c r="C127" s="177"/>
      <c r="D127" s="164"/>
      <c r="E127" s="164"/>
      <c r="F127" s="210"/>
      <c r="G127" s="199"/>
      <c r="H127" s="199"/>
      <c r="I127" s="199"/>
      <c r="J127" s="219"/>
      <c r="K127" s="219"/>
    </row>
    <row r="128" spans="1:11" ht="20.100000000000001" customHeight="1">
      <c r="B128" s="321" t="s">
        <v>219</v>
      </c>
      <c r="C128" s="321"/>
      <c r="D128" s="321"/>
      <c r="E128" s="321"/>
      <c r="F128" s="321"/>
      <c r="G128" s="173"/>
      <c r="H128" s="173"/>
      <c r="I128" s="173"/>
      <c r="J128" s="220"/>
      <c r="K128" s="219"/>
    </row>
    <row r="129" spans="2:11" ht="20.100000000000001" customHeight="1">
      <c r="B129" s="3" t="s">
        <v>9</v>
      </c>
      <c r="C129" s="169" t="s">
        <v>711</v>
      </c>
      <c r="D129" s="3"/>
      <c r="E129" s="3"/>
      <c r="F129" s="211"/>
      <c r="G129" s="200"/>
      <c r="H129" s="200"/>
      <c r="I129" s="200"/>
      <c r="J129" s="220"/>
      <c r="K129" s="219"/>
    </row>
    <row r="130" spans="2:11" ht="20.100000000000001" customHeight="1">
      <c r="B130" s="107"/>
      <c r="C130" s="108" t="s">
        <v>220</v>
      </c>
      <c r="D130" s="107"/>
      <c r="E130" s="107"/>
      <c r="F130" s="212"/>
      <c r="G130" s="201"/>
      <c r="H130" s="201"/>
      <c r="I130" s="201"/>
      <c r="J130" s="221"/>
      <c r="K130" s="221"/>
    </row>
    <row r="131" spans="2:11" ht="20.100000000000001" customHeight="1">
      <c r="B131" s="107"/>
      <c r="C131" s="108"/>
      <c r="D131" s="107"/>
      <c r="E131" s="107"/>
      <c r="F131" s="212"/>
      <c r="G131" s="201"/>
      <c r="H131" s="201"/>
      <c r="I131" s="201"/>
      <c r="J131" s="221"/>
      <c r="K131" s="221"/>
    </row>
    <row r="132" spans="2:11" ht="20.100000000000001" customHeight="1">
      <c r="B132" s="109"/>
      <c r="C132" s="110" t="s">
        <v>19</v>
      </c>
      <c r="D132" s="110"/>
      <c r="E132" s="110"/>
      <c r="F132" s="213"/>
      <c r="G132" s="202"/>
      <c r="H132" s="202"/>
      <c r="I132" s="202"/>
      <c r="J132" s="222"/>
      <c r="K132" s="222"/>
    </row>
    <row r="133" spans="2:11" ht="20.100000000000001" customHeight="1">
      <c r="B133" s="109"/>
      <c r="C133" s="110" t="s">
        <v>20</v>
      </c>
      <c r="D133" s="110"/>
      <c r="E133" s="110"/>
      <c r="F133" s="213"/>
      <c r="G133" s="202"/>
      <c r="H133" s="202"/>
      <c r="I133" s="202"/>
      <c r="J133" s="222"/>
      <c r="K133" s="222"/>
    </row>
    <row r="134" spans="2:11" ht="20.100000000000001" customHeight="1">
      <c r="B134" s="109"/>
      <c r="C134" s="110" t="s">
        <v>21</v>
      </c>
      <c r="D134" s="110"/>
      <c r="E134" s="110"/>
      <c r="F134" s="213"/>
      <c r="G134" s="202"/>
      <c r="H134" s="202"/>
      <c r="I134" s="202"/>
      <c r="J134" s="222"/>
      <c r="K134" s="222"/>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21">
    <mergeCell ref="C91:D91"/>
    <mergeCell ref="C94:D94"/>
    <mergeCell ref="C98:D98"/>
    <mergeCell ref="C102:D102"/>
    <mergeCell ref="C106:D106"/>
    <mergeCell ref="B105:C105"/>
    <mergeCell ref="B97:C97"/>
    <mergeCell ref="B101:C101"/>
    <mergeCell ref="B124:C124"/>
    <mergeCell ref="B126:C126"/>
    <mergeCell ref="B128:F128"/>
    <mergeCell ref="C113:D113"/>
    <mergeCell ref="C122:D122"/>
    <mergeCell ref="B112:C112"/>
    <mergeCell ref="B121:C121"/>
    <mergeCell ref="B123:C123"/>
    <mergeCell ref="B1:K1"/>
    <mergeCell ref="B11:C11"/>
    <mergeCell ref="B45:C45"/>
    <mergeCell ref="B56:C56"/>
    <mergeCell ref="B90:C90"/>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dimension ref="A1:K185"/>
  <sheetViews>
    <sheetView zoomScale="70" zoomScaleNormal="70" workbookViewId="0">
      <selection activeCell="B169" sqref="B169:C169"/>
    </sheetView>
  </sheetViews>
  <sheetFormatPr defaultColWidth="8.7109375" defaultRowHeight="12.75"/>
  <cols>
    <col min="1" max="1" width="8.7109375" style="57"/>
    <col min="2" max="2" width="12.28515625" style="57" customWidth="1"/>
    <col min="3" max="3" width="104.5703125" style="57" customWidth="1"/>
    <col min="4" max="5" width="19.7109375" style="58" customWidth="1"/>
    <col min="6" max="6" width="20.7109375" style="241" customWidth="1"/>
    <col min="7" max="9" width="20.7109375" style="231" customWidth="1"/>
    <col min="10" max="10" width="19.28515625" style="241" bestFit="1" customWidth="1"/>
    <col min="11" max="11" width="25.7109375" style="232" customWidth="1"/>
    <col min="12" max="16384" width="8.7109375" style="57"/>
  </cols>
  <sheetData>
    <row r="1" spans="1:11" s="37" customFormat="1" ht="30" customHeight="1">
      <c r="B1" s="328" t="s">
        <v>228</v>
      </c>
      <c r="C1" s="328"/>
      <c r="D1" s="328"/>
      <c r="E1" s="328"/>
      <c r="F1" s="328"/>
      <c r="G1" s="328"/>
      <c r="H1" s="328"/>
      <c r="I1" s="328"/>
      <c r="J1" s="328"/>
      <c r="K1" s="328"/>
    </row>
    <row r="2" spans="1:11" s="37" customFormat="1" ht="30" customHeight="1">
      <c r="B2" s="167"/>
      <c r="C2" s="167" t="s">
        <v>973</v>
      </c>
      <c r="D2" s="314"/>
      <c r="E2" s="314"/>
      <c r="F2" s="314"/>
      <c r="G2" s="314"/>
      <c r="H2" s="314"/>
      <c r="I2" s="314"/>
      <c r="J2" s="314"/>
      <c r="K2" s="314"/>
    </row>
    <row r="3" spans="1:11" s="37" customFormat="1" ht="50.25" customHeight="1">
      <c r="A3" s="37" t="s">
        <v>5</v>
      </c>
      <c r="B3" s="165" t="s">
        <v>2</v>
      </c>
      <c r="C3" s="164" t="s">
        <v>0</v>
      </c>
      <c r="D3" s="164" t="s">
        <v>3</v>
      </c>
      <c r="E3" s="164" t="s">
        <v>1</v>
      </c>
      <c r="F3" s="100" t="s">
        <v>229</v>
      </c>
      <c r="G3" s="96" t="s">
        <v>221</v>
      </c>
      <c r="H3" s="96" t="s">
        <v>222</v>
      </c>
      <c r="I3" s="96" t="s">
        <v>223</v>
      </c>
      <c r="J3" s="100" t="s">
        <v>30</v>
      </c>
      <c r="K3" s="168" t="s">
        <v>230</v>
      </c>
    </row>
    <row r="4" spans="1:11" s="37" customFormat="1" ht="18" customHeight="1">
      <c r="B4" s="165"/>
      <c r="C4" s="164"/>
      <c r="D4" s="38" t="s">
        <v>231</v>
      </c>
      <c r="E4" s="38" t="s">
        <v>231</v>
      </c>
      <c r="F4" s="100" t="s">
        <v>232</v>
      </c>
      <c r="G4" s="96"/>
      <c r="H4" s="96"/>
      <c r="I4" s="96"/>
      <c r="J4" s="100" t="s">
        <v>233</v>
      </c>
      <c r="K4" s="168" t="s">
        <v>234</v>
      </c>
    </row>
    <row r="5" spans="1:11" s="40" customFormat="1" ht="19.5" customHeight="1">
      <c r="A5" s="40">
        <v>2</v>
      </c>
      <c r="B5" s="164">
        <v>2.1</v>
      </c>
      <c r="C5" s="3" t="s">
        <v>235</v>
      </c>
      <c r="D5" s="164"/>
      <c r="E5" s="164"/>
      <c r="F5" s="152"/>
      <c r="G5" s="148"/>
      <c r="H5" s="148"/>
      <c r="I5" s="148"/>
      <c r="J5" s="152"/>
      <c r="K5" s="224"/>
    </row>
    <row r="6" spans="1:11" s="40" customFormat="1" ht="16.5" customHeight="1">
      <c r="B6" s="165"/>
      <c r="C6" s="3" t="s">
        <v>46</v>
      </c>
      <c r="D6" s="17"/>
      <c r="E6" s="17"/>
      <c r="F6" s="208"/>
      <c r="G6" s="193"/>
      <c r="H6" s="193"/>
      <c r="I6" s="193"/>
      <c r="J6" s="208"/>
      <c r="K6" s="208"/>
    </row>
    <row r="7" spans="1:11" s="40" customFormat="1" ht="45.75" customHeight="1">
      <c r="A7" s="40">
        <v>3</v>
      </c>
      <c r="B7" s="9" t="s">
        <v>236</v>
      </c>
      <c r="C7" s="18" t="s">
        <v>948</v>
      </c>
      <c r="D7" s="177">
        <v>1</v>
      </c>
      <c r="E7" s="177" t="s">
        <v>35</v>
      </c>
      <c r="F7" s="205">
        <v>4313000</v>
      </c>
      <c r="G7" s="192"/>
      <c r="H7" s="192"/>
      <c r="I7" s="192"/>
      <c r="J7" s="205">
        <f>F7*12%</f>
        <v>517560</v>
      </c>
      <c r="K7" s="208">
        <f>F7+J7</f>
        <v>4830560</v>
      </c>
    </row>
    <row r="8" spans="1:11" s="40" customFormat="1" ht="18" customHeight="1">
      <c r="B8" s="9"/>
      <c r="C8" s="3" t="s">
        <v>48</v>
      </c>
      <c r="D8" s="177">
        <v>1</v>
      </c>
      <c r="E8" s="164"/>
      <c r="F8" s="208"/>
      <c r="G8" s="193"/>
      <c r="H8" s="193"/>
      <c r="I8" s="193"/>
      <c r="J8" s="205">
        <f t="shared" ref="J8:J71" si="0">F8*12%</f>
        <v>0</v>
      </c>
      <c r="K8" s="208"/>
    </row>
    <row r="9" spans="1:11" s="40" customFormat="1" ht="27.75" customHeight="1">
      <c r="A9" s="40">
        <v>3</v>
      </c>
      <c r="B9" s="9" t="s">
        <v>237</v>
      </c>
      <c r="C9" s="174" t="s">
        <v>238</v>
      </c>
      <c r="D9" s="177">
        <v>1</v>
      </c>
      <c r="E9" s="177" t="s">
        <v>35</v>
      </c>
      <c r="F9" s="205">
        <v>1211900</v>
      </c>
      <c r="G9" s="192"/>
      <c r="H9" s="192"/>
      <c r="I9" s="192"/>
      <c r="J9" s="205">
        <f t="shared" si="0"/>
        <v>145428</v>
      </c>
      <c r="K9" s="208">
        <f t="shared" ref="K9:K36" si="1">F9+J9</f>
        <v>1357328</v>
      </c>
    </row>
    <row r="10" spans="1:11" s="40" customFormat="1" ht="28.15" customHeight="1">
      <c r="A10" s="40">
        <v>3</v>
      </c>
      <c r="B10" s="9" t="s">
        <v>239</v>
      </c>
      <c r="C10" s="174" t="s">
        <v>240</v>
      </c>
      <c r="D10" s="177">
        <v>1</v>
      </c>
      <c r="E10" s="177" t="s">
        <v>35</v>
      </c>
      <c r="F10" s="205">
        <v>589900</v>
      </c>
      <c r="G10" s="192"/>
      <c r="H10" s="192"/>
      <c r="I10" s="192"/>
      <c r="J10" s="205">
        <f t="shared" si="0"/>
        <v>70788</v>
      </c>
      <c r="K10" s="208">
        <f t="shared" si="1"/>
        <v>660688</v>
      </c>
    </row>
    <row r="11" spans="1:11" s="40" customFormat="1" ht="27.75" customHeight="1">
      <c r="A11" s="40">
        <v>3</v>
      </c>
      <c r="B11" s="9" t="s">
        <v>241</v>
      </c>
      <c r="C11" s="174" t="s">
        <v>242</v>
      </c>
      <c r="D11" s="177">
        <v>1</v>
      </c>
      <c r="E11" s="177" t="s">
        <v>35</v>
      </c>
      <c r="F11" s="205">
        <v>276000</v>
      </c>
      <c r="G11" s="192"/>
      <c r="H11" s="192"/>
      <c r="I11" s="192"/>
      <c r="J11" s="205">
        <f t="shared" si="0"/>
        <v>33120</v>
      </c>
      <c r="K11" s="208">
        <f t="shared" si="1"/>
        <v>309120</v>
      </c>
    </row>
    <row r="12" spans="1:11" s="40" customFormat="1" ht="17.25" customHeight="1">
      <c r="B12" s="9"/>
      <c r="C12" s="3" t="s">
        <v>55</v>
      </c>
      <c r="D12" s="177">
        <v>1</v>
      </c>
      <c r="E12" s="164"/>
      <c r="F12" s="208"/>
      <c r="G12" s="193"/>
      <c r="H12" s="193"/>
      <c r="I12" s="193"/>
      <c r="J12" s="205">
        <f t="shared" si="0"/>
        <v>0</v>
      </c>
      <c r="K12" s="208"/>
    </row>
    <row r="13" spans="1:11" s="40" customFormat="1" ht="44.25" customHeight="1">
      <c r="A13" s="40">
        <v>3</v>
      </c>
      <c r="B13" s="9" t="s">
        <v>243</v>
      </c>
      <c r="C13" s="174" t="s">
        <v>244</v>
      </c>
      <c r="D13" s="177">
        <v>1</v>
      </c>
      <c r="E13" s="177" t="s">
        <v>35</v>
      </c>
      <c r="F13" s="205">
        <v>15734700</v>
      </c>
      <c r="G13" s="192"/>
      <c r="H13" s="192"/>
      <c r="I13" s="192"/>
      <c r="J13" s="205">
        <f t="shared" si="0"/>
        <v>1888164</v>
      </c>
      <c r="K13" s="208">
        <f t="shared" si="1"/>
        <v>17622864</v>
      </c>
    </row>
    <row r="14" spans="1:11" s="40" customFormat="1" ht="18" customHeight="1">
      <c r="B14" s="9"/>
      <c r="C14" s="173" t="s">
        <v>58</v>
      </c>
      <c r="D14" s="177">
        <v>1</v>
      </c>
      <c r="E14" s="164"/>
      <c r="F14" s="208"/>
      <c r="G14" s="193"/>
      <c r="H14" s="193"/>
      <c r="I14" s="193"/>
      <c r="J14" s="205">
        <f t="shared" si="0"/>
        <v>0</v>
      </c>
      <c r="K14" s="208"/>
    </row>
    <row r="15" spans="1:11" s="40" customFormat="1" ht="18" customHeight="1">
      <c r="A15" s="40">
        <v>3</v>
      </c>
      <c r="B15" s="9" t="s">
        <v>245</v>
      </c>
      <c r="C15" s="174" t="s">
        <v>246</v>
      </c>
      <c r="D15" s="177">
        <v>1</v>
      </c>
      <c r="E15" s="177" t="s">
        <v>35</v>
      </c>
      <c r="F15" s="205">
        <v>4933500</v>
      </c>
      <c r="G15" s="192"/>
      <c r="H15" s="192"/>
      <c r="I15" s="192"/>
      <c r="J15" s="205">
        <f t="shared" si="0"/>
        <v>592020</v>
      </c>
      <c r="K15" s="208">
        <f t="shared" si="1"/>
        <v>5525520</v>
      </c>
    </row>
    <row r="16" spans="1:11" s="40" customFormat="1" ht="21" customHeight="1">
      <c r="B16" s="9"/>
      <c r="C16" s="3" t="s">
        <v>61</v>
      </c>
      <c r="D16" s="177">
        <v>1</v>
      </c>
      <c r="E16" s="164"/>
      <c r="F16" s="208"/>
      <c r="G16" s="193"/>
      <c r="H16" s="193"/>
      <c r="I16" s="193"/>
      <c r="J16" s="205">
        <f t="shared" si="0"/>
        <v>0</v>
      </c>
      <c r="K16" s="208"/>
    </row>
    <row r="17" spans="1:11" s="40" customFormat="1" ht="33" customHeight="1">
      <c r="A17" s="40">
        <v>3</v>
      </c>
      <c r="B17" s="9" t="s">
        <v>247</v>
      </c>
      <c r="C17" s="174" t="s">
        <v>248</v>
      </c>
      <c r="D17" s="177">
        <v>1</v>
      </c>
      <c r="E17" s="177" t="s">
        <v>35</v>
      </c>
      <c r="F17" s="205">
        <v>3163400</v>
      </c>
      <c r="G17" s="192"/>
      <c r="H17" s="192"/>
      <c r="I17" s="192"/>
      <c r="J17" s="205">
        <f t="shared" si="0"/>
        <v>379608</v>
      </c>
      <c r="K17" s="208">
        <f t="shared" si="1"/>
        <v>3543008</v>
      </c>
    </row>
    <row r="18" spans="1:11" s="40" customFormat="1" ht="16.5" customHeight="1">
      <c r="A18" s="40">
        <v>3</v>
      </c>
      <c r="B18" s="9" t="s">
        <v>249</v>
      </c>
      <c r="C18" s="174" t="s">
        <v>250</v>
      </c>
      <c r="D18" s="177">
        <v>1</v>
      </c>
      <c r="E18" s="177" t="s">
        <v>35</v>
      </c>
      <c r="F18" s="205">
        <v>490600</v>
      </c>
      <c r="G18" s="192"/>
      <c r="H18" s="192"/>
      <c r="I18" s="192"/>
      <c r="J18" s="205">
        <f t="shared" si="0"/>
        <v>58872</v>
      </c>
      <c r="K18" s="208">
        <f t="shared" si="1"/>
        <v>549472</v>
      </c>
    </row>
    <row r="19" spans="1:11" s="40" customFormat="1" ht="16.5" customHeight="1">
      <c r="B19" s="9"/>
      <c r="C19" s="173" t="s">
        <v>66</v>
      </c>
      <c r="D19" s="177">
        <v>1</v>
      </c>
      <c r="E19" s="164"/>
      <c r="F19" s="208"/>
      <c r="G19" s="193"/>
      <c r="H19" s="193"/>
      <c r="I19" s="193"/>
      <c r="J19" s="205">
        <f t="shared" si="0"/>
        <v>0</v>
      </c>
      <c r="K19" s="208"/>
    </row>
    <row r="20" spans="1:11" s="40" customFormat="1" ht="28.15" customHeight="1">
      <c r="A20" s="40">
        <v>3</v>
      </c>
      <c r="B20" s="9" t="s">
        <v>251</v>
      </c>
      <c r="C20" s="174" t="s">
        <v>252</v>
      </c>
      <c r="D20" s="177">
        <v>1</v>
      </c>
      <c r="E20" s="177" t="s">
        <v>35</v>
      </c>
      <c r="F20" s="205">
        <v>3196200</v>
      </c>
      <c r="G20" s="192"/>
      <c r="H20" s="192"/>
      <c r="I20" s="192"/>
      <c r="J20" s="205">
        <f t="shared" si="0"/>
        <v>383544</v>
      </c>
      <c r="K20" s="208">
        <f t="shared" si="1"/>
        <v>3579744</v>
      </c>
    </row>
    <row r="21" spans="1:11" s="40" customFormat="1" ht="28.15" customHeight="1">
      <c r="A21" s="40">
        <v>3</v>
      </c>
      <c r="B21" s="9" t="s">
        <v>253</v>
      </c>
      <c r="C21" s="174" t="s">
        <v>70</v>
      </c>
      <c r="D21" s="177">
        <v>1</v>
      </c>
      <c r="E21" s="177" t="s">
        <v>35</v>
      </c>
      <c r="F21" s="205">
        <v>4983600</v>
      </c>
      <c r="G21" s="192"/>
      <c r="H21" s="192"/>
      <c r="I21" s="192"/>
      <c r="J21" s="205">
        <f t="shared" si="0"/>
        <v>598032</v>
      </c>
      <c r="K21" s="208">
        <f t="shared" si="1"/>
        <v>5581632</v>
      </c>
    </row>
    <row r="22" spans="1:11" s="40" customFormat="1" ht="17.25" customHeight="1">
      <c r="A22" s="40">
        <v>3</v>
      </c>
      <c r="B22" s="9" t="s">
        <v>254</v>
      </c>
      <c r="C22" s="174" t="s">
        <v>72</v>
      </c>
      <c r="D22" s="177">
        <v>1</v>
      </c>
      <c r="E22" s="177" t="s">
        <v>35</v>
      </c>
      <c r="F22" s="205">
        <v>452400</v>
      </c>
      <c r="G22" s="192"/>
      <c r="H22" s="192"/>
      <c r="I22" s="192"/>
      <c r="J22" s="205">
        <f t="shared" si="0"/>
        <v>54288</v>
      </c>
      <c r="K22" s="208">
        <f t="shared" si="1"/>
        <v>506688</v>
      </c>
    </row>
    <row r="23" spans="1:11" s="40" customFormat="1" ht="15.75" customHeight="1">
      <c r="B23" s="9"/>
      <c r="C23" s="3" t="s">
        <v>73</v>
      </c>
      <c r="D23" s="177">
        <v>1</v>
      </c>
      <c r="E23" s="164"/>
      <c r="F23" s="208"/>
      <c r="G23" s="193"/>
      <c r="H23" s="193"/>
      <c r="I23" s="193"/>
      <c r="J23" s="205">
        <f t="shared" si="0"/>
        <v>0</v>
      </c>
      <c r="K23" s="208"/>
    </row>
    <row r="24" spans="1:11" s="40" customFormat="1" ht="28.15" customHeight="1">
      <c r="A24" s="40">
        <v>3</v>
      </c>
      <c r="B24" s="9" t="s">
        <v>255</v>
      </c>
      <c r="C24" s="174" t="s">
        <v>75</v>
      </c>
      <c r="D24" s="177">
        <v>1</v>
      </c>
      <c r="E24" s="177" t="s">
        <v>35</v>
      </c>
      <c r="F24" s="205">
        <v>1684300</v>
      </c>
      <c r="G24" s="192"/>
      <c r="H24" s="192"/>
      <c r="I24" s="192"/>
      <c r="J24" s="205">
        <f t="shared" si="0"/>
        <v>202116</v>
      </c>
      <c r="K24" s="208">
        <f t="shared" si="1"/>
        <v>1886416</v>
      </c>
    </row>
    <row r="25" spans="1:11" s="40" customFormat="1" ht="16.5" customHeight="1">
      <c r="B25" s="3"/>
      <c r="C25" s="3" t="s">
        <v>76</v>
      </c>
      <c r="D25" s="177">
        <v>1</v>
      </c>
      <c r="E25" s="164"/>
      <c r="F25" s="208"/>
      <c r="G25" s="193"/>
      <c r="H25" s="193"/>
      <c r="I25" s="193"/>
      <c r="J25" s="205">
        <f t="shared" si="0"/>
        <v>0</v>
      </c>
      <c r="K25" s="208"/>
    </row>
    <row r="26" spans="1:11" s="40" customFormat="1" ht="21" customHeight="1">
      <c r="A26" s="40">
        <v>3</v>
      </c>
      <c r="B26" s="9" t="s">
        <v>256</v>
      </c>
      <c r="C26" s="174" t="s">
        <v>78</v>
      </c>
      <c r="D26" s="177">
        <v>1</v>
      </c>
      <c r="E26" s="177" t="s">
        <v>35</v>
      </c>
      <c r="F26" s="205">
        <v>4542300</v>
      </c>
      <c r="G26" s="192"/>
      <c r="H26" s="192"/>
      <c r="I26" s="192"/>
      <c r="J26" s="205">
        <f t="shared" si="0"/>
        <v>545076</v>
      </c>
      <c r="K26" s="208">
        <f t="shared" si="1"/>
        <v>5087376</v>
      </c>
    </row>
    <row r="27" spans="1:11" s="40" customFormat="1" ht="15" customHeight="1">
      <c r="A27" s="40">
        <v>3</v>
      </c>
      <c r="B27" s="9" t="s">
        <v>257</v>
      </c>
      <c r="C27" s="174" t="s">
        <v>80</v>
      </c>
      <c r="D27" s="177">
        <v>1</v>
      </c>
      <c r="E27" s="177" t="s">
        <v>35</v>
      </c>
      <c r="F27" s="205">
        <v>568400</v>
      </c>
      <c r="G27" s="192"/>
      <c r="H27" s="192"/>
      <c r="I27" s="192"/>
      <c r="J27" s="205">
        <f t="shared" si="0"/>
        <v>68208</v>
      </c>
      <c r="K27" s="208">
        <f t="shared" si="1"/>
        <v>636608</v>
      </c>
    </row>
    <row r="28" spans="1:11" s="40" customFormat="1" ht="16.5" customHeight="1">
      <c r="A28" s="40">
        <v>3</v>
      </c>
      <c r="B28" s="9" t="s">
        <v>258</v>
      </c>
      <c r="C28" s="174" t="s">
        <v>82</v>
      </c>
      <c r="D28" s="177">
        <v>1</v>
      </c>
      <c r="E28" s="177" t="s">
        <v>35</v>
      </c>
      <c r="F28" s="205">
        <v>163300</v>
      </c>
      <c r="G28" s="192"/>
      <c r="H28" s="192"/>
      <c r="I28" s="192"/>
      <c r="J28" s="205">
        <f t="shared" si="0"/>
        <v>19596</v>
      </c>
      <c r="K28" s="208">
        <f t="shared" si="1"/>
        <v>182896</v>
      </c>
    </row>
    <row r="29" spans="1:11" s="40" customFormat="1" ht="16.5" customHeight="1">
      <c r="A29" s="40">
        <v>3</v>
      </c>
      <c r="B29" s="9" t="s">
        <v>259</v>
      </c>
      <c r="C29" s="174" t="s">
        <v>84</v>
      </c>
      <c r="D29" s="177">
        <v>1</v>
      </c>
      <c r="E29" s="177" t="s">
        <v>35</v>
      </c>
      <c r="F29" s="205">
        <v>195400</v>
      </c>
      <c r="G29" s="192"/>
      <c r="H29" s="192"/>
      <c r="I29" s="192"/>
      <c r="J29" s="205">
        <f t="shared" si="0"/>
        <v>23448</v>
      </c>
      <c r="K29" s="208">
        <f t="shared" si="1"/>
        <v>218848</v>
      </c>
    </row>
    <row r="30" spans="1:11" s="40" customFormat="1" ht="20.25" customHeight="1">
      <c r="B30" s="9"/>
      <c r="C30" s="173" t="s">
        <v>260</v>
      </c>
      <c r="D30" s="177">
        <v>1</v>
      </c>
      <c r="E30" s="41"/>
      <c r="F30" s="208"/>
      <c r="G30" s="193"/>
      <c r="H30" s="193"/>
      <c r="I30" s="193"/>
      <c r="J30" s="205">
        <f t="shared" si="0"/>
        <v>0</v>
      </c>
      <c r="K30" s="208"/>
    </row>
    <row r="31" spans="1:11" s="40" customFormat="1" ht="21" customHeight="1">
      <c r="A31" s="40">
        <v>3</v>
      </c>
      <c r="B31" s="9" t="s">
        <v>261</v>
      </c>
      <c r="C31" s="174" t="s">
        <v>87</v>
      </c>
      <c r="D31" s="177">
        <v>1</v>
      </c>
      <c r="E31" s="177" t="s">
        <v>35</v>
      </c>
      <c r="F31" s="205">
        <v>3114700</v>
      </c>
      <c r="G31" s="192"/>
      <c r="H31" s="192"/>
      <c r="I31" s="192"/>
      <c r="J31" s="205">
        <f t="shared" si="0"/>
        <v>373764</v>
      </c>
      <c r="K31" s="208">
        <f t="shared" si="1"/>
        <v>3488464</v>
      </c>
    </row>
    <row r="32" spans="1:11" s="40" customFormat="1" ht="18" customHeight="1">
      <c r="A32" s="40">
        <v>3</v>
      </c>
      <c r="B32" s="9" t="s">
        <v>262</v>
      </c>
      <c r="C32" s="174" t="s">
        <v>89</v>
      </c>
      <c r="D32" s="177">
        <v>1</v>
      </c>
      <c r="E32" s="177" t="s">
        <v>35</v>
      </c>
      <c r="F32" s="205">
        <v>327900</v>
      </c>
      <c r="G32" s="192"/>
      <c r="H32" s="192"/>
      <c r="I32" s="192"/>
      <c r="J32" s="205">
        <f t="shared" si="0"/>
        <v>39348</v>
      </c>
      <c r="K32" s="208">
        <f t="shared" si="1"/>
        <v>367248</v>
      </c>
    </row>
    <row r="33" spans="1:11" s="40" customFormat="1" ht="15.75" customHeight="1">
      <c r="B33" s="9"/>
      <c r="C33" s="173" t="s">
        <v>90</v>
      </c>
      <c r="D33" s="177">
        <v>1</v>
      </c>
      <c r="E33" s="41"/>
      <c r="F33" s="208"/>
      <c r="G33" s="193"/>
      <c r="H33" s="193"/>
      <c r="I33" s="193"/>
      <c r="J33" s="205">
        <f t="shared" si="0"/>
        <v>0</v>
      </c>
      <c r="K33" s="208"/>
    </row>
    <row r="34" spans="1:11" s="40" customFormat="1" ht="17.25" customHeight="1">
      <c r="A34" s="40">
        <v>3</v>
      </c>
      <c r="B34" s="9" t="s">
        <v>263</v>
      </c>
      <c r="C34" s="174" t="s">
        <v>92</v>
      </c>
      <c r="D34" s="177">
        <v>1</v>
      </c>
      <c r="E34" s="177" t="s">
        <v>35</v>
      </c>
      <c r="F34" s="205">
        <v>2076500</v>
      </c>
      <c r="G34" s="192"/>
      <c r="H34" s="192"/>
      <c r="I34" s="192"/>
      <c r="J34" s="205">
        <f t="shared" si="0"/>
        <v>249180</v>
      </c>
      <c r="K34" s="208">
        <f t="shared" si="1"/>
        <v>2325680</v>
      </c>
    </row>
    <row r="35" spans="1:11" s="40" customFormat="1" ht="36" customHeight="1">
      <c r="A35" s="40">
        <v>3</v>
      </c>
      <c r="B35" s="9" t="s">
        <v>264</v>
      </c>
      <c r="C35" s="174" t="s">
        <v>265</v>
      </c>
      <c r="D35" s="177">
        <v>1</v>
      </c>
      <c r="E35" s="177" t="s">
        <v>35</v>
      </c>
      <c r="F35" s="205">
        <v>5191200</v>
      </c>
      <c r="G35" s="192"/>
      <c r="H35" s="192"/>
      <c r="I35" s="192"/>
      <c r="J35" s="205">
        <f t="shared" si="0"/>
        <v>622944</v>
      </c>
      <c r="K35" s="208">
        <f t="shared" si="1"/>
        <v>5814144</v>
      </c>
    </row>
    <row r="36" spans="1:11" s="40" customFormat="1" ht="17.25" customHeight="1">
      <c r="A36" s="40">
        <v>3</v>
      </c>
      <c r="B36" s="9" t="s">
        <v>266</v>
      </c>
      <c r="C36" s="174" t="s">
        <v>940</v>
      </c>
      <c r="D36" s="177">
        <v>1</v>
      </c>
      <c r="E36" s="177" t="s">
        <v>35</v>
      </c>
      <c r="F36" s="205">
        <v>161000</v>
      </c>
      <c r="G36" s="192"/>
      <c r="H36" s="192"/>
      <c r="I36" s="192"/>
      <c r="J36" s="205">
        <f t="shared" si="0"/>
        <v>19320</v>
      </c>
      <c r="K36" s="208">
        <f t="shared" si="1"/>
        <v>180320</v>
      </c>
    </row>
    <row r="37" spans="1:11" s="40" customFormat="1" ht="14.25" customHeight="1">
      <c r="B37" s="9"/>
      <c r="C37" s="173" t="s">
        <v>95</v>
      </c>
      <c r="D37" s="177">
        <v>1</v>
      </c>
      <c r="E37" s="41"/>
      <c r="F37" s="208"/>
      <c r="G37" s="193"/>
      <c r="H37" s="193"/>
      <c r="I37" s="193"/>
      <c r="J37" s="205">
        <f t="shared" si="0"/>
        <v>0</v>
      </c>
      <c r="K37" s="208"/>
    </row>
    <row r="38" spans="1:11" s="40" customFormat="1" ht="18" customHeight="1">
      <c r="A38" s="40">
        <v>3</v>
      </c>
      <c r="B38" s="9" t="s">
        <v>268</v>
      </c>
      <c r="C38" s="174" t="s">
        <v>267</v>
      </c>
      <c r="D38" s="177">
        <v>1</v>
      </c>
      <c r="E38" s="177" t="s">
        <v>35</v>
      </c>
      <c r="F38" s="205">
        <v>6768200</v>
      </c>
      <c r="G38" s="192"/>
      <c r="H38" s="192"/>
      <c r="I38" s="192"/>
      <c r="J38" s="205">
        <f t="shared" si="0"/>
        <v>812184</v>
      </c>
      <c r="K38" s="208">
        <f>F38+J38</f>
        <v>7580384</v>
      </c>
    </row>
    <row r="39" spans="1:11" s="40" customFormat="1" ht="18" customHeight="1">
      <c r="A39" s="40">
        <v>3</v>
      </c>
      <c r="B39" s="9" t="s">
        <v>269</v>
      </c>
      <c r="C39" s="174" t="s">
        <v>941</v>
      </c>
      <c r="D39" s="177">
        <v>1</v>
      </c>
      <c r="E39" s="177" t="s">
        <v>35</v>
      </c>
      <c r="F39" s="205">
        <v>1526400</v>
      </c>
      <c r="G39" s="192"/>
      <c r="H39" s="192"/>
      <c r="I39" s="192"/>
      <c r="J39" s="205">
        <f t="shared" si="0"/>
        <v>183168</v>
      </c>
      <c r="K39" s="208">
        <f t="shared" ref="K39:K44" si="2">F39+J39</f>
        <v>1709568</v>
      </c>
    </row>
    <row r="40" spans="1:11" s="40" customFormat="1" ht="18" customHeight="1">
      <c r="A40" s="40">
        <v>3</v>
      </c>
      <c r="B40" s="9" t="s">
        <v>271</v>
      </c>
      <c r="C40" s="174" t="s">
        <v>270</v>
      </c>
      <c r="D40" s="177">
        <v>1</v>
      </c>
      <c r="E40" s="177" t="s">
        <v>35</v>
      </c>
      <c r="F40" s="205">
        <v>999300</v>
      </c>
      <c r="G40" s="192"/>
      <c r="H40" s="192"/>
      <c r="I40" s="192"/>
      <c r="J40" s="205">
        <f t="shared" si="0"/>
        <v>119916</v>
      </c>
      <c r="K40" s="208">
        <f t="shared" si="2"/>
        <v>1119216</v>
      </c>
    </row>
    <row r="41" spans="1:11" s="40" customFormat="1" ht="20.25" customHeight="1">
      <c r="A41" s="40">
        <v>3</v>
      </c>
      <c r="B41" s="9" t="s">
        <v>272</v>
      </c>
      <c r="C41" s="174" t="s">
        <v>949</v>
      </c>
      <c r="D41" s="177">
        <v>1</v>
      </c>
      <c r="E41" s="177" t="s">
        <v>35</v>
      </c>
      <c r="F41" s="205">
        <v>3088800</v>
      </c>
      <c r="G41" s="192"/>
      <c r="H41" s="192"/>
      <c r="I41" s="192"/>
      <c r="J41" s="205">
        <f t="shared" si="0"/>
        <v>370656</v>
      </c>
      <c r="K41" s="208">
        <f t="shared" si="2"/>
        <v>3459456</v>
      </c>
    </row>
    <row r="42" spans="1:11" s="40" customFormat="1" ht="17.25" customHeight="1">
      <c r="A42" s="40">
        <v>3</v>
      </c>
      <c r="B42" s="9" t="s">
        <v>274</v>
      </c>
      <c r="C42" s="174" t="s">
        <v>273</v>
      </c>
      <c r="D42" s="177">
        <v>1</v>
      </c>
      <c r="E42" s="177" t="s">
        <v>35</v>
      </c>
      <c r="F42" s="205">
        <v>2182300</v>
      </c>
      <c r="G42" s="192"/>
      <c r="H42" s="192"/>
      <c r="I42" s="192"/>
      <c r="J42" s="205">
        <f t="shared" si="0"/>
        <v>261876</v>
      </c>
      <c r="K42" s="208">
        <f t="shared" si="2"/>
        <v>2444176</v>
      </c>
    </row>
    <row r="43" spans="1:11" s="40" customFormat="1" ht="18" customHeight="1">
      <c r="A43" s="40">
        <v>3</v>
      </c>
      <c r="B43" s="9" t="s">
        <v>275</v>
      </c>
      <c r="C43" s="174" t="s">
        <v>104</v>
      </c>
      <c r="D43" s="177">
        <v>1</v>
      </c>
      <c r="E43" s="177" t="s">
        <v>35</v>
      </c>
      <c r="F43" s="205">
        <v>203600</v>
      </c>
      <c r="G43" s="192"/>
      <c r="H43" s="192"/>
      <c r="I43" s="192"/>
      <c r="J43" s="205">
        <f t="shared" si="0"/>
        <v>24432</v>
      </c>
      <c r="K43" s="208">
        <f t="shared" si="2"/>
        <v>228032</v>
      </c>
    </row>
    <row r="44" spans="1:11" s="40" customFormat="1" ht="15.75" customHeight="1">
      <c r="A44" s="40">
        <v>3</v>
      </c>
      <c r="B44" s="9" t="s">
        <v>277</v>
      </c>
      <c r="C44" s="174" t="s">
        <v>950</v>
      </c>
      <c r="D44" s="177">
        <v>1</v>
      </c>
      <c r="E44" s="177" t="s">
        <v>35</v>
      </c>
      <c r="F44" s="205">
        <v>10181700</v>
      </c>
      <c r="G44" s="192"/>
      <c r="H44" s="192"/>
      <c r="I44" s="192"/>
      <c r="J44" s="205">
        <f t="shared" si="0"/>
        <v>1221804</v>
      </c>
      <c r="K44" s="208">
        <f t="shared" si="2"/>
        <v>11403504</v>
      </c>
    </row>
    <row r="45" spans="1:11" s="40" customFormat="1" ht="15.75" customHeight="1">
      <c r="A45" s="40">
        <v>3</v>
      </c>
      <c r="B45" s="9" t="s">
        <v>278</v>
      </c>
      <c r="C45" s="174" t="s">
        <v>107</v>
      </c>
      <c r="D45" s="177">
        <v>1</v>
      </c>
      <c r="E45" s="177" t="s">
        <v>35</v>
      </c>
      <c r="F45" s="205">
        <v>6843500</v>
      </c>
      <c r="G45" s="192"/>
      <c r="H45" s="192"/>
      <c r="I45" s="192"/>
      <c r="J45" s="205">
        <f t="shared" si="0"/>
        <v>821220</v>
      </c>
      <c r="K45" s="208">
        <f>F45+J45</f>
        <v>7664720</v>
      </c>
    </row>
    <row r="46" spans="1:11" s="40" customFormat="1" ht="16.5" customHeight="1">
      <c r="A46" s="40">
        <v>3</v>
      </c>
      <c r="B46" s="9" t="s">
        <v>279</v>
      </c>
      <c r="C46" s="174" t="s">
        <v>109</v>
      </c>
      <c r="D46" s="177">
        <v>1</v>
      </c>
      <c r="E46" s="177" t="s">
        <v>35</v>
      </c>
      <c r="F46" s="205">
        <v>186900</v>
      </c>
      <c r="G46" s="192"/>
      <c r="H46" s="192"/>
      <c r="I46" s="192"/>
      <c r="J46" s="205">
        <f t="shared" si="0"/>
        <v>22428</v>
      </c>
      <c r="K46" s="208">
        <f>F46+J46</f>
        <v>209328</v>
      </c>
    </row>
    <row r="47" spans="1:11" s="40" customFormat="1" ht="30" customHeight="1">
      <c r="B47" s="9"/>
      <c r="C47" s="3" t="s">
        <v>276</v>
      </c>
      <c r="D47" s="177">
        <v>1</v>
      </c>
      <c r="E47" s="164"/>
      <c r="F47" s="208"/>
      <c r="G47" s="193"/>
      <c r="H47" s="193"/>
      <c r="I47" s="193"/>
      <c r="J47" s="205">
        <f t="shared" si="0"/>
        <v>0</v>
      </c>
      <c r="K47" s="208"/>
    </row>
    <row r="48" spans="1:11" s="40" customFormat="1" ht="15.75" customHeight="1">
      <c r="B48" s="9" t="s">
        <v>951</v>
      </c>
      <c r="C48" s="42"/>
      <c r="D48" s="177">
        <v>1</v>
      </c>
      <c r="E48" s="9" t="s">
        <v>35</v>
      </c>
      <c r="F48" s="205"/>
      <c r="G48" s="192"/>
      <c r="H48" s="192"/>
      <c r="I48" s="192"/>
      <c r="J48" s="205">
        <f t="shared" si="0"/>
        <v>0</v>
      </c>
      <c r="K48" s="208">
        <f>F48+J48</f>
        <v>0</v>
      </c>
    </row>
    <row r="49" spans="1:11" s="40" customFormat="1" ht="17.25" customHeight="1">
      <c r="B49" s="9" t="s">
        <v>952</v>
      </c>
      <c r="C49" s="42"/>
      <c r="D49" s="177">
        <v>1</v>
      </c>
      <c r="E49" s="9" t="s">
        <v>35</v>
      </c>
      <c r="F49" s="205"/>
      <c r="G49" s="192"/>
      <c r="H49" s="192"/>
      <c r="I49" s="192"/>
      <c r="J49" s="205">
        <f t="shared" si="0"/>
        <v>0</v>
      </c>
      <c r="K49" s="208">
        <f>F49+J49</f>
        <v>0</v>
      </c>
    </row>
    <row r="50" spans="1:11" s="40" customFormat="1" ht="17.25" customHeight="1">
      <c r="B50" s="9" t="s">
        <v>953</v>
      </c>
      <c r="C50" s="10"/>
      <c r="D50" s="177">
        <v>1</v>
      </c>
      <c r="E50" s="9" t="s">
        <v>35</v>
      </c>
      <c r="F50" s="205"/>
      <c r="G50" s="192"/>
      <c r="H50" s="192"/>
      <c r="I50" s="192"/>
      <c r="J50" s="205">
        <f t="shared" si="0"/>
        <v>0</v>
      </c>
      <c r="K50" s="208">
        <f>F50+J50</f>
        <v>0</v>
      </c>
    </row>
    <row r="51" spans="1:11" s="43" customFormat="1" ht="15.75" customHeight="1" thickBot="1">
      <c r="A51" s="12"/>
      <c r="B51" s="317" t="s">
        <v>280</v>
      </c>
      <c r="C51" s="318"/>
      <c r="D51" s="177">
        <v>1</v>
      </c>
      <c r="E51" s="41"/>
      <c r="F51" s="101">
        <f>SUM(F7:F50)</f>
        <v>89350900</v>
      </c>
      <c r="G51" s="97"/>
      <c r="H51" s="97"/>
      <c r="I51" s="97"/>
      <c r="J51" s="209">
        <f t="shared" si="0"/>
        <v>10722108</v>
      </c>
      <c r="K51" s="101">
        <f>SUM(K7:K50)</f>
        <v>100073008</v>
      </c>
    </row>
    <row r="52" spans="1:11" s="44" customFormat="1" ht="15.75" customHeight="1">
      <c r="A52" s="59"/>
      <c r="B52" s="111"/>
      <c r="C52" s="112"/>
      <c r="D52" s="177">
        <v>1</v>
      </c>
      <c r="E52" s="113"/>
      <c r="F52" s="234"/>
      <c r="G52" s="225"/>
      <c r="H52" s="225"/>
      <c r="I52" s="225"/>
      <c r="J52" s="205">
        <f t="shared" si="0"/>
        <v>0</v>
      </c>
      <c r="K52" s="234"/>
    </row>
    <row r="53" spans="1:11" s="40" customFormat="1" ht="15">
      <c r="A53" s="40">
        <v>2</v>
      </c>
      <c r="B53" s="114">
        <v>2.2000000000000002</v>
      </c>
      <c r="C53" s="115" t="s">
        <v>954</v>
      </c>
      <c r="D53" s="177">
        <v>1</v>
      </c>
      <c r="E53" s="116"/>
      <c r="F53" s="235"/>
      <c r="G53" s="226"/>
      <c r="H53" s="226"/>
      <c r="I53" s="226"/>
      <c r="J53" s="205">
        <f t="shared" si="0"/>
        <v>0</v>
      </c>
      <c r="K53" s="235"/>
    </row>
    <row r="54" spans="1:11" s="40" customFormat="1" ht="27.75" customHeight="1">
      <c r="B54" s="165"/>
      <c r="C54" s="117" t="s">
        <v>955</v>
      </c>
      <c r="D54" s="177">
        <v>1</v>
      </c>
      <c r="E54" s="41"/>
      <c r="F54" s="208"/>
      <c r="G54" s="193"/>
      <c r="H54" s="193"/>
      <c r="I54" s="193"/>
      <c r="J54" s="205">
        <f t="shared" si="0"/>
        <v>0</v>
      </c>
      <c r="K54" s="208"/>
    </row>
    <row r="55" spans="1:11" s="40" customFormat="1" ht="19.5" customHeight="1">
      <c r="B55" s="166"/>
      <c r="C55" s="105" t="s">
        <v>113</v>
      </c>
      <c r="D55" s="177">
        <v>1</v>
      </c>
      <c r="E55" s="17"/>
      <c r="F55" s="208"/>
      <c r="G55" s="193"/>
      <c r="H55" s="193"/>
      <c r="I55" s="193"/>
      <c r="J55" s="205">
        <f t="shared" si="0"/>
        <v>0</v>
      </c>
      <c r="K55" s="208"/>
    </row>
    <row r="56" spans="1:11" s="40" customFormat="1" ht="48.75" customHeight="1">
      <c r="A56" s="40">
        <v>3</v>
      </c>
      <c r="B56" s="9" t="s">
        <v>281</v>
      </c>
      <c r="C56" s="27" t="s">
        <v>282</v>
      </c>
      <c r="D56" s="177">
        <v>1</v>
      </c>
      <c r="E56" s="177" t="s">
        <v>35</v>
      </c>
      <c r="F56" s="205">
        <v>50000</v>
      </c>
      <c r="G56" s="192"/>
      <c r="H56" s="192"/>
      <c r="I56" s="192"/>
      <c r="J56" s="205">
        <f t="shared" si="0"/>
        <v>6000</v>
      </c>
      <c r="K56" s="208">
        <f t="shared" ref="K56:K74" si="3">F56+J56</f>
        <v>56000</v>
      </c>
    </row>
    <row r="57" spans="1:11" s="40" customFormat="1" ht="28.15" customHeight="1">
      <c r="A57" s="40">
        <v>3</v>
      </c>
      <c r="B57" s="9" t="s">
        <v>283</v>
      </c>
      <c r="C57" s="27" t="s">
        <v>284</v>
      </c>
      <c r="D57" s="177">
        <v>1</v>
      </c>
      <c r="E57" s="177" t="s">
        <v>35</v>
      </c>
      <c r="F57" s="205">
        <v>50000</v>
      </c>
      <c r="G57" s="192"/>
      <c r="H57" s="192"/>
      <c r="I57" s="192"/>
      <c r="J57" s="205">
        <f t="shared" si="0"/>
        <v>6000</v>
      </c>
      <c r="K57" s="208">
        <f t="shared" si="3"/>
        <v>56000</v>
      </c>
    </row>
    <row r="58" spans="1:11" s="40" customFormat="1" ht="28.15" customHeight="1">
      <c r="A58" s="40">
        <v>3</v>
      </c>
      <c r="B58" s="9" t="s">
        <v>285</v>
      </c>
      <c r="C58" s="27" t="s">
        <v>286</v>
      </c>
      <c r="D58" s="177">
        <v>1</v>
      </c>
      <c r="E58" s="177" t="s">
        <v>35</v>
      </c>
      <c r="F58" s="205">
        <v>50000</v>
      </c>
      <c r="G58" s="192"/>
      <c r="H58" s="192"/>
      <c r="I58" s="192"/>
      <c r="J58" s="205">
        <f t="shared" si="0"/>
        <v>6000</v>
      </c>
      <c r="K58" s="208">
        <f t="shared" si="3"/>
        <v>56000</v>
      </c>
    </row>
    <row r="59" spans="1:11" s="45" customFormat="1" ht="39" customHeight="1">
      <c r="A59" s="45">
        <v>3</v>
      </c>
      <c r="B59" s="9" t="s">
        <v>287</v>
      </c>
      <c r="C59" s="27" t="s">
        <v>288</v>
      </c>
      <c r="D59" s="177">
        <v>1</v>
      </c>
      <c r="E59" s="177" t="s">
        <v>35</v>
      </c>
      <c r="F59" s="205"/>
      <c r="G59" s="192"/>
      <c r="H59" s="192"/>
      <c r="I59" s="192"/>
      <c r="J59" s="205">
        <f t="shared" si="0"/>
        <v>0</v>
      </c>
      <c r="K59" s="208">
        <f t="shared" si="3"/>
        <v>0</v>
      </c>
    </row>
    <row r="60" spans="1:11" s="40" customFormat="1" ht="28.15" customHeight="1">
      <c r="B60" s="9" t="s">
        <v>289</v>
      </c>
      <c r="C60" s="3" t="s">
        <v>276</v>
      </c>
      <c r="D60" s="177">
        <v>1</v>
      </c>
      <c r="E60" s="164"/>
      <c r="F60" s="208"/>
      <c r="G60" s="193"/>
      <c r="H60" s="193"/>
      <c r="I60" s="193"/>
      <c r="J60" s="205">
        <f t="shared" si="0"/>
        <v>0</v>
      </c>
      <c r="K60" s="208"/>
    </row>
    <row r="61" spans="1:11" s="40" customFormat="1" ht="17.25" customHeight="1">
      <c r="B61" s="9" t="s">
        <v>290</v>
      </c>
      <c r="C61" s="42"/>
      <c r="D61" s="177">
        <v>1</v>
      </c>
      <c r="E61" s="177" t="s">
        <v>35</v>
      </c>
      <c r="F61" s="205"/>
      <c r="G61" s="192"/>
      <c r="H61" s="192"/>
      <c r="I61" s="192"/>
      <c r="J61" s="205">
        <f t="shared" si="0"/>
        <v>0</v>
      </c>
      <c r="K61" s="208">
        <f t="shared" si="3"/>
        <v>0</v>
      </c>
    </row>
    <row r="62" spans="1:11" s="40" customFormat="1" ht="23.25" customHeight="1">
      <c r="B62" s="166"/>
      <c r="C62" s="17" t="s">
        <v>122</v>
      </c>
      <c r="D62" s="177">
        <v>1</v>
      </c>
      <c r="E62" s="17"/>
      <c r="F62" s="208"/>
      <c r="G62" s="193"/>
      <c r="H62" s="193"/>
      <c r="I62" s="193"/>
      <c r="J62" s="205">
        <f t="shared" si="0"/>
        <v>0</v>
      </c>
      <c r="K62" s="208"/>
    </row>
    <row r="63" spans="1:11" s="40" customFormat="1" ht="45" customHeight="1">
      <c r="A63" s="40">
        <v>3</v>
      </c>
      <c r="B63" s="9" t="s">
        <v>291</v>
      </c>
      <c r="C63" s="174" t="s">
        <v>292</v>
      </c>
      <c r="D63" s="177">
        <v>1</v>
      </c>
      <c r="E63" s="177" t="s">
        <v>35</v>
      </c>
      <c r="F63" s="205">
        <v>100000</v>
      </c>
      <c r="G63" s="192"/>
      <c r="H63" s="192"/>
      <c r="I63" s="192"/>
      <c r="J63" s="205">
        <f t="shared" si="0"/>
        <v>12000</v>
      </c>
      <c r="K63" s="208">
        <f t="shared" si="3"/>
        <v>112000</v>
      </c>
    </row>
    <row r="64" spans="1:11" s="40" customFormat="1" ht="28.15" customHeight="1">
      <c r="A64" s="40">
        <v>3</v>
      </c>
      <c r="B64" s="9" t="s">
        <v>293</v>
      </c>
      <c r="C64" s="174" t="s">
        <v>294</v>
      </c>
      <c r="D64" s="177">
        <v>1</v>
      </c>
      <c r="E64" s="177" t="s">
        <v>35</v>
      </c>
      <c r="F64" s="205">
        <v>100000</v>
      </c>
      <c r="G64" s="192"/>
      <c r="H64" s="192"/>
      <c r="I64" s="192"/>
      <c r="J64" s="205">
        <f t="shared" si="0"/>
        <v>12000</v>
      </c>
      <c r="K64" s="208">
        <f t="shared" si="3"/>
        <v>112000</v>
      </c>
    </row>
    <row r="65" spans="1:11" s="40" customFormat="1" ht="28.15" customHeight="1">
      <c r="A65" s="40">
        <v>3</v>
      </c>
      <c r="B65" s="9" t="s">
        <v>295</v>
      </c>
      <c r="C65" s="174" t="s">
        <v>296</v>
      </c>
      <c r="D65" s="177">
        <v>1</v>
      </c>
      <c r="E65" s="177" t="s">
        <v>35</v>
      </c>
      <c r="F65" s="205">
        <v>100000</v>
      </c>
      <c r="G65" s="192"/>
      <c r="H65" s="192"/>
      <c r="I65" s="192"/>
      <c r="J65" s="205">
        <f t="shared" si="0"/>
        <v>12000</v>
      </c>
      <c r="K65" s="208">
        <f t="shared" si="3"/>
        <v>112000</v>
      </c>
    </row>
    <row r="66" spans="1:11" s="40" customFormat="1" ht="17.25" customHeight="1">
      <c r="A66" s="40">
        <v>3</v>
      </c>
      <c r="B66" s="9" t="s">
        <v>297</v>
      </c>
      <c r="C66" s="174" t="s">
        <v>298</v>
      </c>
      <c r="D66" s="177">
        <v>1</v>
      </c>
      <c r="E66" s="177" t="s">
        <v>35</v>
      </c>
      <c r="F66" s="205">
        <v>200000</v>
      </c>
      <c r="G66" s="192"/>
      <c r="H66" s="192"/>
      <c r="I66" s="192"/>
      <c r="J66" s="205">
        <f t="shared" si="0"/>
        <v>24000</v>
      </c>
      <c r="K66" s="208">
        <f t="shared" si="3"/>
        <v>224000</v>
      </c>
    </row>
    <row r="67" spans="1:11" s="40" customFormat="1" ht="23.25" customHeight="1">
      <c r="A67" s="40">
        <v>3</v>
      </c>
      <c r="B67" s="9" t="s">
        <v>299</v>
      </c>
      <c r="C67" s="174" t="s">
        <v>300</v>
      </c>
      <c r="D67" s="177">
        <v>1</v>
      </c>
      <c r="E67" s="177" t="s">
        <v>35</v>
      </c>
      <c r="F67" s="205">
        <v>100000</v>
      </c>
      <c r="G67" s="192"/>
      <c r="H67" s="192"/>
      <c r="I67" s="192"/>
      <c r="J67" s="205">
        <f t="shared" si="0"/>
        <v>12000</v>
      </c>
      <c r="K67" s="208">
        <f t="shared" si="3"/>
        <v>112000</v>
      </c>
    </row>
    <row r="68" spans="1:11" s="40" customFormat="1" ht="45" customHeight="1">
      <c r="A68" s="40">
        <v>3</v>
      </c>
      <c r="B68" s="9" t="s">
        <v>301</v>
      </c>
      <c r="C68" s="174" t="s">
        <v>302</v>
      </c>
      <c r="D68" s="177">
        <v>1</v>
      </c>
      <c r="E68" s="177" t="s">
        <v>35</v>
      </c>
      <c r="F68" s="205">
        <v>50000</v>
      </c>
      <c r="G68" s="192"/>
      <c r="H68" s="192"/>
      <c r="I68" s="192"/>
      <c r="J68" s="205">
        <f t="shared" si="0"/>
        <v>6000</v>
      </c>
      <c r="K68" s="208">
        <f t="shared" si="3"/>
        <v>56000</v>
      </c>
    </row>
    <row r="69" spans="1:11" s="40" customFormat="1" ht="28.15" customHeight="1">
      <c r="A69" s="40">
        <v>3</v>
      </c>
      <c r="B69" s="9" t="s">
        <v>303</v>
      </c>
      <c r="C69" s="174" t="s">
        <v>304</v>
      </c>
      <c r="D69" s="177">
        <v>1</v>
      </c>
      <c r="E69" s="177" t="s">
        <v>35</v>
      </c>
      <c r="F69" s="205">
        <v>50000</v>
      </c>
      <c r="G69" s="192"/>
      <c r="H69" s="192"/>
      <c r="I69" s="192"/>
      <c r="J69" s="205">
        <f t="shared" si="0"/>
        <v>6000</v>
      </c>
      <c r="K69" s="208">
        <f t="shared" si="3"/>
        <v>56000</v>
      </c>
    </row>
    <row r="70" spans="1:11" s="40" customFormat="1" ht="31.5" customHeight="1">
      <c r="A70" s="40">
        <v>3</v>
      </c>
      <c r="B70" s="9" t="s">
        <v>305</v>
      </c>
      <c r="C70" s="174" t="s">
        <v>306</v>
      </c>
      <c r="D70" s="177">
        <v>1</v>
      </c>
      <c r="E70" s="177" t="s">
        <v>35</v>
      </c>
      <c r="F70" s="205">
        <v>50000</v>
      </c>
      <c r="G70" s="192"/>
      <c r="H70" s="192"/>
      <c r="I70" s="192"/>
      <c r="J70" s="205">
        <f t="shared" si="0"/>
        <v>6000</v>
      </c>
      <c r="K70" s="208">
        <f t="shared" si="3"/>
        <v>56000</v>
      </c>
    </row>
    <row r="71" spans="1:11" s="45" customFormat="1" ht="28.15" customHeight="1">
      <c r="A71" s="45">
        <v>3</v>
      </c>
      <c r="B71" s="9" t="s">
        <v>307</v>
      </c>
      <c r="C71" s="174" t="s">
        <v>308</v>
      </c>
      <c r="D71" s="177">
        <v>1</v>
      </c>
      <c r="E71" s="177" t="s">
        <v>35</v>
      </c>
      <c r="F71" s="205">
        <v>100000</v>
      </c>
      <c r="G71" s="192"/>
      <c r="H71" s="192"/>
      <c r="I71" s="192"/>
      <c r="J71" s="205">
        <f t="shared" si="0"/>
        <v>12000</v>
      </c>
      <c r="K71" s="208">
        <f t="shared" si="3"/>
        <v>112000</v>
      </c>
    </row>
    <row r="72" spans="1:11" s="45" customFormat="1" ht="28.15" customHeight="1">
      <c r="A72" s="45">
        <v>3</v>
      </c>
      <c r="B72" s="9" t="s">
        <v>309</v>
      </c>
      <c r="C72" s="174" t="s">
        <v>310</v>
      </c>
      <c r="D72" s="177">
        <v>1</v>
      </c>
      <c r="E72" s="177" t="s">
        <v>35</v>
      </c>
      <c r="F72" s="205">
        <v>50000</v>
      </c>
      <c r="G72" s="192"/>
      <c r="H72" s="192"/>
      <c r="I72" s="192"/>
      <c r="J72" s="205">
        <f t="shared" ref="J72:J135" si="4">F72*12%</f>
        <v>6000</v>
      </c>
      <c r="K72" s="208">
        <f t="shared" si="3"/>
        <v>56000</v>
      </c>
    </row>
    <row r="73" spans="1:11" s="40" customFormat="1" ht="28.15" customHeight="1">
      <c r="A73" s="40">
        <v>3</v>
      </c>
      <c r="B73" s="9" t="s">
        <v>311</v>
      </c>
      <c r="C73" s="174" t="s">
        <v>312</v>
      </c>
      <c r="D73" s="177">
        <v>1</v>
      </c>
      <c r="E73" s="177" t="s">
        <v>35</v>
      </c>
      <c r="F73" s="205">
        <v>100000</v>
      </c>
      <c r="G73" s="192"/>
      <c r="H73" s="192"/>
      <c r="I73" s="192"/>
      <c r="J73" s="205">
        <f t="shared" si="4"/>
        <v>12000</v>
      </c>
      <c r="K73" s="208">
        <f t="shared" si="3"/>
        <v>112000</v>
      </c>
    </row>
    <row r="74" spans="1:11" s="40" customFormat="1" ht="28.15" customHeight="1">
      <c r="A74" s="40">
        <v>3</v>
      </c>
      <c r="B74" s="9" t="s">
        <v>313</v>
      </c>
      <c r="C74" s="174" t="s">
        <v>314</v>
      </c>
      <c r="D74" s="177">
        <v>1</v>
      </c>
      <c r="E74" s="177" t="s">
        <v>35</v>
      </c>
      <c r="F74" s="205">
        <v>100000</v>
      </c>
      <c r="G74" s="192"/>
      <c r="H74" s="192"/>
      <c r="I74" s="192"/>
      <c r="J74" s="205">
        <f t="shared" si="4"/>
        <v>12000</v>
      </c>
      <c r="K74" s="208">
        <f t="shared" si="3"/>
        <v>112000</v>
      </c>
    </row>
    <row r="75" spans="1:11" s="40" customFormat="1" ht="48.75" customHeight="1">
      <c r="A75" s="40">
        <v>3</v>
      </c>
      <c r="B75" s="9" t="s">
        <v>315</v>
      </c>
      <c r="C75" s="174" t="s">
        <v>316</v>
      </c>
      <c r="D75" s="177">
        <v>1</v>
      </c>
      <c r="E75" s="177" t="s">
        <v>35</v>
      </c>
      <c r="F75" s="205">
        <v>150000</v>
      </c>
      <c r="G75" s="192"/>
      <c r="H75" s="192"/>
      <c r="I75" s="192"/>
      <c r="J75" s="205">
        <f t="shared" si="4"/>
        <v>18000</v>
      </c>
      <c r="K75" s="208">
        <f>F75+J75</f>
        <v>168000</v>
      </c>
    </row>
    <row r="76" spans="1:11" s="45" customFormat="1" ht="49.5" customHeight="1">
      <c r="A76" s="45">
        <v>3</v>
      </c>
      <c r="B76" s="9" t="s">
        <v>317</v>
      </c>
      <c r="C76" s="174" t="s">
        <v>318</v>
      </c>
      <c r="D76" s="177">
        <v>1</v>
      </c>
      <c r="E76" s="177" t="s">
        <v>35</v>
      </c>
      <c r="F76" s="205">
        <v>100000</v>
      </c>
      <c r="G76" s="192"/>
      <c r="H76" s="192"/>
      <c r="I76" s="192"/>
      <c r="J76" s="205">
        <f t="shared" si="4"/>
        <v>12000</v>
      </c>
      <c r="K76" s="208">
        <f t="shared" ref="K76:K92" si="5">F76+J76</f>
        <v>112000</v>
      </c>
    </row>
    <row r="77" spans="1:11" s="45" customFormat="1" ht="54.75" customHeight="1">
      <c r="A77" s="45">
        <v>3</v>
      </c>
      <c r="B77" s="9" t="s">
        <v>319</v>
      </c>
      <c r="C77" s="118" t="s">
        <v>320</v>
      </c>
      <c r="D77" s="177">
        <v>1</v>
      </c>
      <c r="E77" s="177" t="s">
        <v>35</v>
      </c>
      <c r="F77" s="205">
        <v>100000</v>
      </c>
      <c r="G77" s="192"/>
      <c r="H77" s="192"/>
      <c r="I77" s="192"/>
      <c r="J77" s="205">
        <f t="shared" si="4"/>
        <v>12000</v>
      </c>
      <c r="K77" s="208">
        <f t="shared" si="5"/>
        <v>112000</v>
      </c>
    </row>
    <row r="78" spans="1:11" s="40" customFormat="1" ht="45" customHeight="1">
      <c r="A78" s="40">
        <v>3</v>
      </c>
      <c r="B78" s="9" t="s">
        <v>321</v>
      </c>
      <c r="C78" s="174" t="s">
        <v>322</v>
      </c>
      <c r="D78" s="177">
        <v>1</v>
      </c>
      <c r="E78" s="177" t="s">
        <v>35</v>
      </c>
      <c r="F78" s="205">
        <v>50000</v>
      </c>
      <c r="G78" s="192"/>
      <c r="H78" s="192"/>
      <c r="I78" s="192"/>
      <c r="J78" s="205">
        <f t="shared" si="4"/>
        <v>6000</v>
      </c>
      <c r="K78" s="208">
        <f>F78+J78</f>
        <v>56000</v>
      </c>
    </row>
    <row r="79" spans="1:11" s="40" customFormat="1" ht="50.25" customHeight="1">
      <c r="A79" s="40">
        <v>3</v>
      </c>
      <c r="B79" s="9" t="s">
        <v>323</v>
      </c>
      <c r="C79" s="174" t="s">
        <v>324</v>
      </c>
      <c r="D79" s="177">
        <v>1</v>
      </c>
      <c r="E79" s="177" t="s">
        <v>35</v>
      </c>
      <c r="F79" s="205">
        <v>50000</v>
      </c>
      <c r="G79" s="192"/>
      <c r="H79" s="192"/>
      <c r="I79" s="192"/>
      <c r="J79" s="205">
        <f t="shared" si="4"/>
        <v>6000</v>
      </c>
      <c r="K79" s="208">
        <f t="shared" si="5"/>
        <v>56000</v>
      </c>
    </row>
    <row r="80" spans="1:11" s="40" customFormat="1" ht="48" customHeight="1">
      <c r="A80" s="40">
        <v>3</v>
      </c>
      <c r="B80" s="9" t="s">
        <v>325</v>
      </c>
      <c r="C80" s="174" t="s">
        <v>326</v>
      </c>
      <c r="D80" s="177">
        <v>1</v>
      </c>
      <c r="E80" s="177" t="s">
        <v>35</v>
      </c>
      <c r="F80" s="205">
        <v>100000</v>
      </c>
      <c r="G80" s="192"/>
      <c r="H80" s="192"/>
      <c r="I80" s="192"/>
      <c r="J80" s="205">
        <f t="shared" si="4"/>
        <v>12000</v>
      </c>
      <c r="K80" s="208">
        <f t="shared" si="5"/>
        <v>112000</v>
      </c>
    </row>
    <row r="81" spans="1:11" s="40" customFormat="1" ht="44.25" customHeight="1">
      <c r="A81" s="40">
        <v>3</v>
      </c>
      <c r="B81" s="9" t="s">
        <v>327</v>
      </c>
      <c r="C81" s="174" t="s">
        <v>328</v>
      </c>
      <c r="D81" s="177">
        <v>1</v>
      </c>
      <c r="E81" s="177" t="s">
        <v>35</v>
      </c>
      <c r="F81" s="205">
        <v>100000</v>
      </c>
      <c r="G81" s="192"/>
      <c r="H81" s="192"/>
      <c r="I81" s="192"/>
      <c r="J81" s="205">
        <f t="shared" si="4"/>
        <v>12000</v>
      </c>
      <c r="K81" s="208">
        <f t="shared" si="5"/>
        <v>112000</v>
      </c>
    </row>
    <row r="82" spans="1:11" s="45" customFormat="1" ht="31.5" customHeight="1">
      <c r="A82" s="45">
        <v>3</v>
      </c>
      <c r="B82" s="9" t="s">
        <v>329</v>
      </c>
      <c r="C82" s="174" t="s">
        <v>330</v>
      </c>
      <c r="D82" s="177">
        <v>1</v>
      </c>
      <c r="E82" s="177" t="s">
        <v>35</v>
      </c>
      <c r="F82" s="205">
        <v>100000</v>
      </c>
      <c r="G82" s="192"/>
      <c r="H82" s="192"/>
      <c r="I82" s="192"/>
      <c r="J82" s="205">
        <f t="shared" si="4"/>
        <v>12000</v>
      </c>
      <c r="K82" s="208">
        <f t="shared" si="5"/>
        <v>112000</v>
      </c>
    </row>
    <row r="83" spans="1:11" s="45" customFormat="1" ht="30" customHeight="1">
      <c r="A83" s="45">
        <v>3</v>
      </c>
      <c r="B83" s="9" t="s">
        <v>331</v>
      </c>
      <c r="C83" s="174" t="s">
        <v>332</v>
      </c>
      <c r="D83" s="177">
        <v>1</v>
      </c>
      <c r="E83" s="177" t="s">
        <v>35</v>
      </c>
      <c r="F83" s="205">
        <v>100000</v>
      </c>
      <c r="G83" s="192"/>
      <c r="H83" s="192"/>
      <c r="I83" s="192"/>
      <c r="J83" s="205">
        <f t="shared" si="4"/>
        <v>12000</v>
      </c>
      <c r="K83" s="208">
        <f t="shared" si="5"/>
        <v>112000</v>
      </c>
    </row>
    <row r="84" spans="1:11" s="45" customFormat="1" ht="48.75" customHeight="1">
      <c r="A84" s="45">
        <v>3</v>
      </c>
      <c r="B84" s="9" t="s">
        <v>333</v>
      </c>
      <c r="C84" s="174" t="s">
        <v>334</v>
      </c>
      <c r="D84" s="177">
        <v>1</v>
      </c>
      <c r="E84" s="177" t="s">
        <v>35</v>
      </c>
      <c r="F84" s="205">
        <v>50000</v>
      </c>
      <c r="G84" s="192"/>
      <c r="H84" s="192"/>
      <c r="I84" s="192"/>
      <c r="J84" s="205">
        <f t="shared" si="4"/>
        <v>6000</v>
      </c>
      <c r="K84" s="208">
        <f t="shared" si="5"/>
        <v>56000</v>
      </c>
    </row>
    <row r="85" spans="1:11" s="40" customFormat="1" ht="49.5" customHeight="1">
      <c r="A85" s="40">
        <v>3</v>
      </c>
      <c r="B85" s="9" t="s">
        <v>335</v>
      </c>
      <c r="C85" s="174" t="s">
        <v>336</v>
      </c>
      <c r="D85" s="177">
        <v>1</v>
      </c>
      <c r="E85" s="177" t="s">
        <v>35</v>
      </c>
      <c r="F85" s="205">
        <v>100000</v>
      </c>
      <c r="G85" s="192"/>
      <c r="H85" s="192"/>
      <c r="I85" s="192"/>
      <c r="J85" s="205">
        <f t="shared" si="4"/>
        <v>12000</v>
      </c>
      <c r="K85" s="208">
        <f t="shared" si="5"/>
        <v>112000</v>
      </c>
    </row>
    <row r="86" spans="1:11" s="40" customFormat="1" ht="48" customHeight="1">
      <c r="A86" s="40">
        <v>3</v>
      </c>
      <c r="B86" s="9" t="s">
        <v>337</v>
      </c>
      <c r="C86" s="174" t="s">
        <v>338</v>
      </c>
      <c r="D86" s="177">
        <v>1</v>
      </c>
      <c r="E86" s="177" t="s">
        <v>35</v>
      </c>
      <c r="F86" s="205">
        <v>100000</v>
      </c>
      <c r="G86" s="192"/>
      <c r="H86" s="192"/>
      <c r="I86" s="192"/>
      <c r="J86" s="205">
        <f t="shared" si="4"/>
        <v>12000</v>
      </c>
      <c r="K86" s="208">
        <f t="shared" si="5"/>
        <v>112000</v>
      </c>
    </row>
    <row r="87" spans="1:11" s="40" customFormat="1" ht="35.25" customHeight="1">
      <c r="A87" s="40">
        <v>3</v>
      </c>
      <c r="B87" s="9" t="s">
        <v>339</v>
      </c>
      <c r="C87" s="174" t="s">
        <v>340</v>
      </c>
      <c r="D87" s="177">
        <v>1</v>
      </c>
      <c r="E87" s="177" t="s">
        <v>35</v>
      </c>
      <c r="F87" s="205">
        <v>150000</v>
      </c>
      <c r="G87" s="192"/>
      <c r="H87" s="192"/>
      <c r="I87" s="192"/>
      <c r="J87" s="205">
        <f t="shared" si="4"/>
        <v>18000</v>
      </c>
      <c r="K87" s="208">
        <f>F87+J87</f>
        <v>168000</v>
      </c>
    </row>
    <row r="88" spans="1:11" s="40" customFormat="1" ht="36.75" customHeight="1">
      <c r="A88" s="40">
        <v>3</v>
      </c>
      <c r="B88" s="9" t="s">
        <v>341</v>
      </c>
      <c r="C88" s="174" t="s">
        <v>342</v>
      </c>
      <c r="D88" s="177">
        <v>1</v>
      </c>
      <c r="E88" s="177" t="s">
        <v>35</v>
      </c>
      <c r="F88" s="205">
        <v>1000000</v>
      </c>
      <c r="G88" s="192"/>
      <c r="H88" s="192"/>
      <c r="I88" s="192"/>
      <c r="J88" s="205">
        <f t="shared" si="4"/>
        <v>120000</v>
      </c>
      <c r="K88" s="208">
        <f>F88+J88</f>
        <v>1120000</v>
      </c>
    </row>
    <row r="89" spans="1:11" s="40" customFormat="1" ht="36.75" customHeight="1">
      <c r="A89" s="40">
        <v>3</v>
      </c>
      <c r="B89" s="9" t="s">
        <v>343</v>
      </c>
      <c r="C89" s="3" t="s">
        <v>344</v>
      </c>
      <c r="D89" s="177">
        <v>1</v>
      </c>
      <c r="E89" s="164"/>
      <c r="F89" s="208"/>
      <c r="G89" s="193"/>
      <c r="H89" s="193"/>
      <c r="I89" s="193"/>
      <c r="J89" s="205">
        <f t="shared" si="4"/>
        <v>0</v>
      </c>
      <c r="K89" s="208"/>
    </row>
    <row r="90" spans="1:11" s="40" customFormat="1" ht="28.15" customHeight="1">
      <c r="B90" s="9" t="s">
        <v>345</v>
      </c>
      <c r="C90" s="10"/>
      <c r="D90" s="177">
        <v>1</v>
      </c>
      <c r="E90" s="177" t="s">
        <v>35</v>
      </c>
      <c r="F90" s="205"/>
      <c r="G90" s="192"/>
      <c r="H90" s="192"/>
      <c r="I90" s="192"/>
      <c r="J90" s="205">
        <f t="shared" si="4"/>
        <v>0</v>
      </c>
      <c r="K90" s="208">
        <f t="shared" si="5"/>
        <v>0</v>
      </c>
    </row>
    <row r="91" spans="1:11" s="40" customFormat="1" ht="28.15" customHeight="1">
      <c r="B91" s="9" t="s">
        <v>346</v>
      </c>
      <c r="C91" s="10"/>
      <c r="D91" s="177">
        <v>1</v>
      </c>
      <c r="E91" s="177" t="s">
        <v>35</v>
      </c>
      <c r="F91" s="205"/>
      <c r="G91" s="192"/>
      <c r="H91" s="192"/>
      <c r="I91" s="192"/>
      <c r="J91" s="205">
        <f t="shared" si="4"/>
        <v>0</v>
      </c>
      <c r="K91" s="208">
        <f t="shared" si="5"/>
        <v>0</v>
      </c>
    </row>
    <row r="92" spans="1:11" s="40" customFormat="1" ht="42.75" customHeight="1">
      <c r="B92" s="9" t="s">
        <v>347</v>
      </c>
      <c r="C92" s="10"/>
      <c r="D92" s="177">
        <v>1</v>
      </c>
      <c r="E92" s="177" t="s">
        <v>35</v>
      </c>
      <c r="F92" s="205"/>
      <c r="G92" s="192"/>
      <c r="H92" s="192"/>
      <c r="I92" s="192"/>
      <c r="J92" s="205">
        <f t="shared" si="4"/>
        <v>0</v>
      </c>
      <c r="K92" s="208">
        <f t="shared" si="5"/>
        <v>0</v>
      </c>
    </row>
    <row r="93" spans="1:11" s="40" customFormat="1" ht="53.25" customHeight="1">
      <c r="B93" s="319" t="s">
        <v>348</v>
      </c>
      <c r="C93" s="326"/>
      <c r="D93" s="177">
        <v>1</v>
      </c>
      <c r="E93" s="41"/>
      <c r="F93" s="101">
        <f>SUM(F56:F92)</f>
        <v>3500000</v>
      </c>
      <c r="G93" s="97"/>
      <c r="H93" s="97"/>
      <c r="I93" s="97"/>
      <c r="J93" s="209">
        <f t="shared" si="4"/>
        <v>420000</v>
      </c>
      <c r="K93" s="101">
        <f>SUM(K56:K92)</f>
        <v>3920000</v>
      </c>
    </row>
    <row r="94" spans="1:11" s="47" customFormat="1" ht="38.25" customHeight="1">
      <c r="B94" s="119"/>
      <c r="C94" s="120"/>
      <c r="D94" s="177">
        <v>1</v>
      </c>
      <c r="E94" s="46"/>
      <c r="F94" s="234"/>
      <c r="G94" s="225"/>
      <c r="H94" s="225"/>
      <c r="I94" s="225"/>
      <c r="J94" s="205">
        <f t="shared" si="4"/>
        <v>0</v>
      </c>
      <c r="K94" s="101"/>
    </row>
    <row r="95" spans="1:11" s="40" customFormat="1" ht="20.25" customHeight="1">
      <c r="A95" s="40">
        <v>2</v>
      </c>
      <c r="B95" s="164">
        <v>2.2999999999999998</v>
      </c>
      <c r="C95" s="173" t="s">
        <v>956</v>
      </c>
      <c r="D95" s="177">
        <v>1</v>
      </c>
      <c r="E95" s="41"/>
      <c r="F95" s="208"/>
      <c r="G95" s="193"/>
      <c r="H95" s="193"/>
      <c r="I95" s="193"/>
      <c r="J95" s="205">
        <f t="shared" si="4"/>
        <v>0</v>
      </c>
      <c r="K95" s="208"/>
    </row>
    <row r="96" spans="1:11" s="40" customFormat="1" ht="19.5" customHeight="1">
      <c r="B96" s="164"/>
      <c r="C96" s="173" t="s">
        <v>957</v>
      </c>
      <c r="D96" s="177">
        <v>1</v>
      </c>
      <c r="E96" s="41"/>
      <c r="F96" s="208"/>
      <c r="G96" s="193"/>
      <c r="H96" s="193"/>
      <c r="I96" s="193"/>
      <c r="J96" s="205">
        <f t="shared" si="4"/>
        <v>0</v>
      </c>
      <c r="K96" s="208"/>
    </row>
    <row r="97" spans="1:11" s="40" customFormat="1" ht="16.5" customHeight="1">
      <c r="A97" s="40">
        <v>3</v>
      </c>
      <c r="B97" s="164" t="s">
        <v>349</v>
      </c>
      <c r="C97" s="169" t="s">
        <v>350</v>
      </c>
      <c r="D97" s="177">
        <v>1</v>
      </c>
      <c r="E97" s="41"/>
      <c r="F97" s="208"/>
      <c r="G97" s="193"/>
      <c r="H97" s="193"/>
      <c r="I97" s="193"/>
      <c r="J97" s="205">
        <f t="shared" si="4"/>
        <v>0</v>
      </c>
      <c r="K97" s="208"/>
    </row>
    <row r="98" spans="1:11" s="40" customFormat="1" ht="20.25" customHeight="1">
      <c r="A98" s="40">
        <v>4</v>
      </c>
      <c r="B98" s="177" t="s">
        <v>351</v>
      </c>
      <c r="C98" s="174" t="s">
        <v>352</v>
      </c>
      <c r="D98" s="177">
        <v>1</v>
      </c>
      <c r="E98" s="177" t="s">
        <v>35</v>
      </c>
      <c r="F98" s="205">
        <v>50000</v>
      </c>
      <c r="G98" s="192"/>
      <c r="H98" s="192"/>
      <c r="I98" s="192"/>
      <c r="J98" s="205">
        <f t="shared" si="4"/>
        <v>6000</v>
      </c>
      <c r="K98" s="208">
        <f t="shared" ref="K98:K142" si="6">F98+J98</f>
        <v>56000</v>
      </c>
    </row>
    <row r="99" spans="1:11" s="40" customFormat="1" ht="20.25" customHeight="1">
      <c r="A99" s="40">
        <v>4</v>
      </c>
      <c r="B99" s="177" t="s">
        <v>353</v>
      </c>
      <c r="C99" s="174" t="s">
        <v>354</v>
      </c>
      <c r="D99" s="177">
        <v>1</v>
      </c>
      <c r="E99" s="177" t="s">
        <v>35</v>
      </c>
      <c r="F99" s="205">
        <v>25000</v>
      </c>
      <c r="G99" s="192"/>
      <c r="H99" s="192"/>
      <c r="I99" s="192"/>
      <c r="J99" s="205">
        <f t="shared" si="4"/>
        <v>3000</v>
      </c>
      <c r="K99" s="208">
        <f t="shared" si="6"/>
        <v>28000</v>
      </c>
    </row>
    <row r="100" spans="1:11" s="40" customFormat="1" ht="21.75" customHeight="1">
      <c r="A100" s="40">
        <v>4</v>
      </c>
      <c r="B100" s="177" t="s">
        <v>355</v>
      </c>
      <c r="C100" s="174" t="s">
        <v>356</v>
      </c>
      <c r="D100" s="177">
        <v>1</v>
      </c>
      <c r="E100" s="177" t="s">
        <v>35</v>
      </c>
      <c r="F100" s="205">
        <v>25000</v>
      </c>
      <c r="G100" s="192"/>
      <c r="H100" s="192"/>
      <c r="I100" s="192"/>
      <c r="J100" s="205">
        <f t="shared" si="4"/>
        <v>3000</v>
      </c>
      <c r="K100" s="208">
        <f t="shared" si="6"/>
        <v>28000</v>
      </c>
    </row>
    <row r="101" spans="1:11" s="40" customFormat="1" ht="39" customHeight="1">
      <c r="A101" s="40">
        <v>4</v>
      </c>
      <c r="B101" s="177" t="s">
        <v>357</v>
      </c>
      <c r="C101" s="174" t="s">
        <v>358</v>
      </c>
      <c r="D101" s="177">
        <v>1</v>
      </c>
      <c r="E101" s="177" t="s">
        <v>35</v>
      </c>
      <c r="F101" s="205">
        <v>100000</v>
      </c>
      <c r="G101" s="192"/>
      <c r="H101" s="192"/>
      <c r="I101" s="192"/>
      <c r="J101" s="205">
        <f t="shared" si="4"/>
        <v>12000</v>
      </c>
      <c r="K101" s="208">
        <f t="shared" si="6"/>
        <v>112000</v>
      </c>
    </row>
    <row r="102" spans="1:11" s="40" customFormat="1" ht="31.5" customHeight="1">
      <c r="A102" s="40">
        <v>4</v>
      </c>
      <c r="B102" s="177" t="s">
        <v>359</v>
      </c>
      <c r="C102" s="174" t="s">
        <v>360</v>
      </c>
      <c r="D102" s="177">
        <v>1</v>
      </c>
      <c r="E102" s="177" t="s">
        <v>35</v>
      </c>
      <c r="F102" s="205">
        <v>50000</v>
      </c>
      <c r="G102" s="192"/>
      <c r="H102" s="192"/>
      <c r="I102" s="192"/>
      <c r="J102" s="205">
        <f t="shared" si="4"/>
        <v>6000</v>
      </c>
      <c r="K102" s="208">
        <f t="shared" si="6"/>
        <v>56000</v>
      </c>
    </row>
    <row r="103" spans="1:11" s="40" customFormat="1" ht="20.25" customHeight="1">
      <c r="A103" s="40">
        <v>4</v>
      </c>
      <c r="B103" s="9" t="s">
        <v>361</v>
      </c>
      <c r="C103" s="174" t="s">
        <v>362</v>
      </c>
      <c r="D103" s="177">
        <v>1</v>
      </c>
      <c r="E103" s="177" t="s">
        <v>35</v>
      </c>
      <c r="F103" s="205">
        <v>50000</v>
      </c>
      <c r="G103" s="192"/>
      <c r="H103" s="192"/>
      <c r="I103" s="192"/>
      <c r="J103" s="205">
        <f t="shared" si="4"/>
        <v>6000</v>
      </c>
      <c r="K103" s="208">
        <f t="shared" si="6"/>
        <v>56000</v>
      </c>
    </row>
    <row r="104" spans="1:11" s="40" customFormat="1" ht="27.75" customHeight="1">
      <c r="A104" s="40">
        <v>4</v>
      </c>
      <c r="B104" s="9" t="s">
        <v>363</v>
      </c>
      <c r="C104" s="174" t="s">
        <v>364</v>
      </c>
      <c r="D104" s="177">
        <v>1</v>
      </c>
      <c r="E104" s="177" t="s">
        <v>35</v>
      </c>
      <c r="F104" s="205">
        <v>25000</v>
      </c>
      <c r="G104" s="192"/>
      <c r="H104" s="192"/>
      <c r="I104" s="192"/>
      <c r="J104" s="205">
        <f t="shared" si="4"/>
        <v>3000</v>
      </c>
      <c r="K104" s="208">
        <f t="shared" si="6"/>
        <v>28000</v>
      </c>
    </row>
    <row r="105" spans="1:11" s="40" customFormat="1" ht="31.5" customHeight="1">
      <c r="A105" s="40">
        <v>4</v>
      </c>
      <c r="B105" s="177" t="s">
        <v>365</v>
      </c>
      <c r="C105" s="174" t="s">
        <v>366</v>
      </c>
      <c r="D105" s="177">
        <v>1</v>
      </c>
      <c r="E105" s="177" t="s">
        <v>35</v>
      </c>
      <c r="F105" s="205">
        <v>25000</v>
      </c>
      <c r="G105" s="192"/>
      <c r="H105" s="192"/>
      <c r="I105" s="192"/>
      <c r="J105" s="205">
        <f t="shared" si="4"/>
        <v>3000</v>
      </c>
      <c r="K105" s="208">
        <f t="shared" si="6"/>
        <v>28000</v>
      </c>
    </row>
    <row r="106" spans="1:11" s="40" customFormat="1" ht="28.15" customHeight="1">
      <c r="A106" s="40">
        <v>3</v>
      </c>
      <c r="B106" s="164" t="s">
        <v>367</v>
      </c>
      <c r="C106" s="173" t="s">
        <v>368</v>
      </c>
      <c r="D106" s="177">
        <v>1</v>
      </c>
      <c r="E106" s="164"/>
      <c r="F106" s="208"/>
      <c r="G106" s="193"/>
      <c r="H106" s="193"/>
      <c r="I106" s="193"/>
      <c r="J106" s="205">
        <f t="shared" si="4"/>
        <v>0</v>
      </c>
      <c r="K106" s="208"/>
    </row>
    <row r="107" spans="1:11" s="40" customFormat="1" ht="34.5" customHeight="1">
      <c r="A107" s="40">
        <v>4</v>
      </c>
      <c r="B107" s="177" t="s">
        <v>369</v>
      </c>
      <c r="C107" s="174" t="s">
        <v>370</v>
      </c>
      <c r="D107" s="177">
        <v>1</v>
      </c>
      <c r="E107" s="177" t="s">
        <v>35</v>
      </c>
      <c r="F107" s="205">
        <v>50000</v>
      </c>
      <c r="G107" s="192"/>
      <c r="H107" s="192"/>
      <c r="I107" s="192"/>
      <c r="J107" s="205">
        <f t="shared" si="4"/>
        <v>6000</v>
      </c>
      <c r="K107" s="208">
        <f t="shared" si="6"/>
        <v>56000</v>
      </c>
    </row>
    <row r="108" spans="1:11" s="40" customFormat="1" ht="31.5" customHeight="1">
      <c r="A108" s="40">
        <v>4</v>
      </c>
      <c r="B108" s="177" t="s">
        <v>371</v>
      </c>
      <c r="C108" s="174" t="s">
        <v>372</v>
      </c>
      <c r="D108" s="177">
        <v>1</v>
      </c>
      <c r="E108" s="177" t="s">
        <v>35</v>
      </c>
      <c r="F108" s="205">
        <v>25000</v>
      </c>
      <c r="G108" s="192"/>
      <c r="H108" s="192"/>
      <c r="I108" s="192"/>
      <c r="J108" s="205">
        <f t="shared" si="4"/>
        <v>3000</v>
      </c>
      <c r="K108" s="208">
        <f t="shared" si="6"/>
        <v>28000</v>
      </c>
    </row>
    <row r="109" spans="1:11" s="40" customFormat="1" ht="39" customHeight="1">
      <c r="A109" s="40">
        <v>4</v>
      </c>
      <c r="B109" s="177" t="s">
        <v>373</v>
      </c>
      <c r="C109" s="174" t="s">
        <v>374</v>
      </c>
      <c r="D109" s="177">
        <v>1</v>
      </c>
      <c r="E109" s="177" t="s">
        <v>35</v>
      </c>
      <c r="F109" s="205">
        <v>50000</v>
      </c>
      <c r="G109" s="192"/>
      <c r="H109" s="192"/>
      <c r="I109" s="192"/>
      <c r="J109" s="205">
        <f t="shared" si="4"/>
        <v>6000</v>
      </c>
      <c r="K109" s="208">
        <f t="shared" si="6"/>
        <v>56000</v>
      </c>
    </row>
    <row r="110" spans="1:11" s="40" customFormat="1" ht="19.5" customHeight="1">
      <c r="A110" s="40">
        <v>4</v>
      </c>
      <c r="B110" s="177" t="s">
        <v>375</v>
      </c>
      <c r="C110" s="174" t="s">
        <v>376</v>
      </c>
      <c r="D110" s="177">
        <v>1</v>
      </c>
      <c r="E110" s="177" t="s">
        <v>35</v>
      </c>
      <c r="F110" s="205">
        <v>25000</v>
      </c>
      <c r="G110" s="192"/>
      <c r="H110" s="192"/>
      <c r="I110" s="192"/>
      <c r="J110" s="205">
        <f t="shared" si="4"/>
        <v>3000</v>
      </c>
      <c r="K110" s="208">
        <f t="shared" si="6"/>
        <v>28000</v>
      </c>
    </row>
    <row r="111" spans="1:11" s="40" customFormat="1" ht="49.5" customHeight="1">
      <c r="A111" s="40">
        <v>4</v>
      </c>
      <c r="B111" s="177" t="s">
        <v>377</v>
      </c>
      <c r="C111" s="174" t="s">
        <v>378</v>
      </c>
      <c r="D111" s="177">
        <v>1</v>
      </c>
      <c r="E111" s="177" t="s">
        <v>35</v>
      </c>
      <c r="F111" s="205">
        <v>75000</v>
      </c>
      <c r="G111" s="192"/>
      <c r="H111" s="192"/>
      <c r="I111" s="192"/>
      <c r="J111" s="205">
        <f t="shared" si="4"/>
        <v>9000</v>
      </c>
      <c r="K111" s="208">
        <f t="shared" si="6"/>
        <v>84000</v>
      </c>
    </row>
    <row r="112" spans="1:11" s="40" customFormat="1" ht="21.75" customHeight="1">
      <c r="A112" s="40">
        <v>4</v>
      </c>
      <c r="B112" s="177" t="s">
        <v>379</v>
      </c>
      <c r="C112" s="174" t="s">
        <v>380</v>
      </c>
      <c r="D112" s="177">
        <v>1</v>
      </c>
      <c r="E112" s="177" t="s">
        <v>35</v>
      </c>
      <c r="F112" s="205">
        <v>25000</v>
      </c>
      <c r="G112" s="192"/>
      <c r="H112" s="192"/>
      <c r="I112" s="192"/>
      <c r="J112" s="205">
        <f t="shared" si="4"/>
        <v>3000</v>
      </c>
      <c r="K112" s="208">
        <f t="shared" si="6"/>
        <v>28000</v>
      </c>
    </row>
    <row r="113" spans="1:11" s="40" customFormat="1" ht="21.75" customHeight="1">
      <c r="A113" s="40">
        <v>4</v>
      </c>
      <c r="B113" s="177" t="s">
        <v>381</v>
      </c>
      <c r="C113" s="174" t="s">
        <v>382</v>
      </c>
      <c r="D113" s="177">
        <v>1</v>
      </c>
      <c r="E113" s="177" t="s">
        <v>35</v>
      </c>
      <c r="F113" s="205">
        <v>10000</v>
      </c>
      <c r="G113" s="192"/>
      <c r="H113" s="192"/>
      <c r="I113" s="192"/>
      <c r="J113" s="205">
        <f t="shared" si="4"/>
        <v>1200</v>
      </c>
      <c r="K113" s="208">
        <f t="shared" si="6"/>
        <v>11200</v>
      </c>
    </row>
    <row r="114" spans="1:11" s="40" customFormat="1" ht="21" customHeight="1">
      <c r="A114" s="40">
        <v>3</v>
      </c>
      <c r="B114" s="164" t="s">
        <v>383</v>
      </c>
      <c r="C114" s="173" t="s">
        <v>384</v>
      </c>
      <c r="D114" s="177">
        <v>1</v>
      </c>
      <c r="E114" s="164"/>
      <c r="F114" s="208"/>
      <c r="G114" s="193"/>
      <c r="H114" s="193"/>
      <c r="I114" s="193"/>
      <c r="J114" s="205">
        <f t="shared" si="4"/>
        <v>0</v>
      </c>
      <c r="K114" s="208"/>
    </row>
    <row r="115" spans="1:11" s="40" customFormat="1" ht="21.75" customHeight="1">
      <c r="A115" s="40">
        <v>4</v>
      </c>
      <c r="B115" s="177" t="s">
        <v>385</v>
      </c>
      <c r="C115" s="174" t="s">
        <v>386</v>
      </c>
      <c r="D115" s="177">
        <v>1</v>
      </c>
      <c r="E115" s="177" t="s">
        <v>35</v>
      </c>
      <c r="F115" s="205">
        <v>25000</v>
      </c>
      <c r="G115" s="192"/>
      <c r="H115" s="192"/>
      <c r="I115" s="192"/>
      <c r="J115" s="205">
        <f t="shared" si="4"/>
        <v>3000</v>
      </c>
      <c r="K115" s="208">
        <f t="shared" si="6"/>
        <v>28000</v>
      </c>
    </row>
    <row r="116" spans="1:11" s="40" customFormat="1" ht="18" customHeight="1">
      <c r="A116" s="40">
        <v>4</v>
      </c>
      <c r="B116" s="177" t="s">
        <v>387</v>
      </c>
      <c r="C116" s="174" t="s">
        <v>388</v>
      </c>
      <c r="D116" s="177">
        <v>1</v>
      </c>
      <c r="E116" s="177" t="s">
        <v>35</v>
      </c>
      <c r="F116" s="205">
        <v>25000</v>
      </c>
      <c r="G116" s="192"/>
      <c r="H116" s="192"/>
      <c r="I116" s="192"/>
      <c r="J116" s="205">
        <f t="shared" si="4"/>
        <v>3000</v>
      </c>
      <c r="K116" s="208">
        <f t="shared" si="6"/>
        <v>28000</v>
      </c>
    </row>
    <row r="117" spans="1:11" s="40" customFormat="1" ht="19.5" customHeight="1">
      <c r="A117" s="40">
        <v>4</v>
      </c>
      <c r="B117" s="177" t="s">
        <v>389</v>
      </c>
      <c r="C117" s="174" t="s">
        <v>390</v>
      </c>
      <c r="D117" s="177">
        <v>1</v>
      </c>
      <c r="E117" s="177" t="s">
        <v>35</v>
      </c>
      <c r="F117" s="205">
        <v>25000</v>
      </c>
      <c r="G117" s="192"/>
      <c r="H117" s="192"/>
      <c r="I117" s="192"/>
      <c r="J117" s="205">
        <f t="shared" si="4"/>
        <v>3000</v>
      </c>
      <c r="K117" s="208">
        <f t="shared" si="6"/>
        <v>28000</v>
      </c>
    </row>
    <row r="118" spans="1:11" s="40" customFormat="1" ht="15.75" customHeight="1">
      <c r="A118" s="40">
        <v>4</v>
      </c>
      <c r="B118" s="177" t="s">
        <v>391</v>
      </c>
      <c r="C118" s="174" t="s">
        <v>392</v>
      </c>
      <c r="D118" s="177">
        <v>1</v>
      </c>
      <c r="E118" s="177" t="s">
        <v>35</v>
      </c>
      <c r="F118" s="205">
        <v>25000</v>
      </c>
      <c r="G118" s="192"/>
      <c r="H118" s="192"/>
      <c r="I118" s="192"/>
      <c r="J118" s="205">
        <f t="shared" si="4"/>
        <v>3000</v>
      </c>
      <c r="K118" s="208">
        <f t="shared" si="6"/>
        <v>28000</v>
      </c>
    </row>
    <row r="119" spans="1:11" s="40" customFormat="1" ht="50.65" customHeight="1">
      <c r="A119" s="40">
        <v>4</v>
      </c>
      <c r="B119" s="177" t="s">
        <v>393</v>
      </c>
      <c r="C119" s="174" t="s">
        <v>394</v>
      </c>
      <c r="D119" s="177">
        <v>1</v>
      </c>
      <c r="E119" s="177" t="s">
        <v>35</v>
      </c>
      <c r="F119" s="205">
        <v>25000</v>
      </c>
      <c r="G119" s="192"/>
      <c r="H119" s="192"/>
      <c r="I119" s="192"/>
      <c r="J119" s="205">
        <f t="shared" si="4"/>
        <v>3000</v>
      </c>
      <c r="K119" s="208">
        <f t="shared" si="6"/>
        <v>28000</v>
      </c>
    </row>
    <row r="120" spans="1:11" s="40" customFormat="1" ht="16.5" customHeight="1">
      <c r="A120" s="40">
        <v>4</v>
      </c>
      <c r="B120" s="177" t="s">
        <v>395</v>
      </c>
      <c r="C120" s="174" t="s">
        <v>396</v>
      </c>
      <c r="D120" s="177">
        <v>1</v>
      </c>
      <c r="E120" s="177" t="s">
        <v>35</v>
      </c>
      <c r="F120" s="205">
        <v>25000</v>
      </c>
      <c r="G120" s="192"/>
      <c r="H120" s="192"/>
      <c r="I120" s="192"/>
      <c r="J120" s="205">
        <f t="shared" si="4"/>
        <v>3000</v>
      </c>
      <c r="K120" s="208">
        <f t="shared" si="6"/>
        <v>28000</v>
      </c>
    </row>
    <row r="121" spans="1:11" s="40" customFormat="1" ht="17.25" customHeight="1">
      <c r="A121" s="40">
        <v>4</v>
      </c>
      <c r="B121" s="177" t="s">
        <v>397</v>
      </c>
      <c r="C121" s="174" t="s">
        <v>398</v>
      </c>
      <c r="D121" s="177">
        <v>1</v>
      </c>
      <c r="E121" s="177" t="s">
        <v>35</v>
      </c>
      <c r="F121" s="205">
        <v>25000</v>
      </c>
      <c r="G121" s="192"/>
      <c r="H121" s="192"/>
      <c r="I121" s="192"/>
      <c r="J121" s="205">
        <f t="shared" si="4"/>
        <v>3000</v>
      </c>
      <c r="K121" s="208">
        <f t="shared" si="6"/>
        <v>28000</v>
      </c>
    </row>
    <row r="122" spans="1:11" s="40" customFormat="1" ht="16.5" customHeight="1">
      <c r="A122" s="40">
        <v>4</v>
      </c>
      <c r="B122" s="177" t="s">
        <v>399</v>
      </c>
      <c r="C122" s="174" t="s">
        <v>400</v>
      </c>
      <c r="D122" s="177">
        <v>1</v>
      </c>
      <c r="E122" s="177" t="s">
        <v>35</v>
      </c>
      <c r="F122" s="205">
        <v>25000</v>
      </c>
      <c r="G122" s="192"/>
      <c r="H122" s="192"/>
      <c r="I122" s="192"/>
      <c r="J122" s="205">
        <f t="shared" si="4"/>
        <v>3000</v>
      </c>
      <c r="K122" s="208">
        <f t="shared" si="6"/>
        <v>28000</v>
      </c>
    </row>
    <row r="123" spans="1:11" s="40" customFormat="1" ht="17.25" customHeight="1">
      <c r="A123" s="40">
        <v>4</v>
      </c>
      <c r="B123" s="177" t="s">
        <v>401</v>
      </c>
      <c r="C123" s="174" t="s">
        <v>402</v>
      </c>
      <c r="D123" s="177">
        <v>1</v>
      </c>
      <c r="E123" s="177" t="s">
        <v>35</v>
      </c>
      <c r="F123" s="205">
        <v>25000</v>
      </c>
      <c r="G123" s="192"/>
      <c r="H123" s="192"/>
      <c r="I123" s="192"/>
      <c r="J123" s="205">
        <f t="shared" si="4"/>
        <v>3000</v>
      </c>
      <c r="K123" s="208">
        <f t="shared" si="6"/>
        <v>28000</v>
      </c>
    </row>
    <row r="124" spans="1:11" s="40" customFormat="1" ht="14.25" customHeight="1">
      <c r="A124" s="40">
        <v>4</v>
      </c>
      <c r="B124" s="177" t="s">
        <v>403</v>
      </c>
      <c r="C124" s="174" t="s">
        <v>404</v>
      </c>
      <c r="D124" s="177">
        <v>1</v>
      </c>
      <c r="E124" s="177" t="s">
        <v>35</v>
      </c>
      <c r="F124" s="205">
        <v>25000</v>
      </c>
      <c r="G124" s="192"/>
      <c r="H124" s="192"/>
      <c r="I124" s="192"/>
      <c r="J124" s="205">
        <f t="shared" si="4"/>
        <v>3000</v>
      </c>
      <c r="K124" s="208">
        <f t="shared" si="6"/>
        <v>28000</v>
      </c>
    </row>
    <row r="125" spans="1:11" s="40" customFormat="1" ht="32.450000000000003" customHeight="1">
      <c r="A125" s="40">
        <v>3</v>
      </c>
      <c r="B125" s="164" t="s">
        <v>405</v>
      </c>
      <c r="C125" s="173" t="s">
        <v>406</v>
      </c>
      <c r="D125" s="177">
        <v>1</v>
      </c>
      <c r="E125" s="164"/>
      <c r="F125" s="208"/>
      <c r="G125" s="193"/>
      <c r="H125" s="193"/>
      <c r="I125" s="193"/>
      <c r="J125" s="205">
        <f t="shared" si="4"/>
        <v>0</v>
      </c>
      <c r="K125" s="208"/>
    </row>
    <row r="126" spans="1:11" s="40" customFormat="1" ht="18" customHeight="1">
      <c r="A126" s="40">
        <v>4</v>
      </c>
      <c r="B126" s="177" t="s">
        <v>407</v>
      </c>
      <c r="C126" s="174" t="s">
        <v>408</v>
      </c>
      <c r="D126" s="177">
        <v>1</v>
      </c>
      <c r="E126" s="177" t="s">
        <v>35</v>
      </c>
      <c r="F126" s="205">
        <v>25000</v>
      </c>
      <c r="G126" s="192"/>
      <c r="H126" s="192"/>
      <c r="I126" s="192"/>
      <c r="J126" s="205">
        <f t="shared" si="4"/>
        <v>3000</v>
      </c>
      <c r="K126" s="208">
        <f t="shared" si="6"/>
        <v>28000</v>
      </c>
    </row>
    <row r="127" spans="1:11" s="40" customFormat="1" ht="16.5" customHeight="1">
      <c r="A127" s="40">
        <v>4</v>
      </c>
      <c r="B127" s="177" t="s">
        <v>409</v>
      </c>
      <c r="C127" s="174" t="s">
        <v>410</v>
      </c>
      <c r="D127" s="177">
        <v>1</v>
      </c>
      <c r="E127" s="177" t="s">
        <v>35</v>
      </c>
      <c r="F127" s="205">
        <v>25000</v>
      </c>
      <c r="G127" s="192"/>
      <c r="H127" s="192"/>
      <c r="I127" s="192"/>
      <c r="J127" s="205">
        <f t="shared" si="4"/>
        <v>3000</v>
      </c>
      <c r="K127" s="208">
        <f t="shared" si="6"/>
        <v>28000</v>
      </c>
    </row>
    <row r="128" spans="1:11" s="40" customFormat="1" ht="15.75" customHeight="1">
      <c r="A128" s="40">
        <v>4</v>
      </c>
      <c r="B128" s="177" t="s">
        <v>411</v>
      </c>
      <c r="C128" s="174" t="s">
        <v>412</v>
      </c>
      <c r="D128" s="177">
        <v>1</v>
      </c>
      <c r="E128" s="177" t="s">
        <v>35</v>
      </c>
      <c r="F128" s="205">
        <v>25000</v>
      </c>
      <c r="G128" s="192"/>
      <c r="H128" s="192"/>
      <c r="I128" s="192"/>
      <c r="J128" s="205">
        <f t="shared" si="4"/>
        <v>3000</v>
      </c>
      <c r="K128" s="208">
        <f t="shared" si="6"/>
        <v>28000</v>
      </c>
    </row>
    <row r="129" spans="1:11" s="40" customFormat="1" ht="19.5" customHeight="1">
      <c r="A129" s="40">
        <v>4</v>
      </c>
      <c r="B129" s="177" t="s">
        <v>413</v>
      </c>
      <c r="C129" s="174" t="s">
        <v>414</v>
      </c>
      <c r="D129" s="177">
        <v>1</v>
      </c>
      <c r="E129" s="177" t="s">
        <v>35</v>
      </c>
      <c r="F129" s="205">
        <v>25000</v>
      </c>
      <c r="G129" s="192"/>
      <c r="H129" s="192"/>
      <c r="I129" s="192"/>
      <c r="J129" s="205">
        <f t="shared" si="4"/>
        <v>3000</v>
      </c>
      <c r="K129" s="208">
        <f t="shared" si="6"/>
        <v>28000</v>
      </c>
    </row>
    <row r="130" spans="1:11" s="40" customFormat="1" ht="44.25" customHeight="1">
      <c r="A130" s="40">
        <v>4</v>
      </c>
      <c r="B130" s="177" t="s">
        <v>415</v>
      </c>
      <c r="C130" s="174" t="s">
        <v>416</v>
      </c>
      <c r="D130" s="177">
        <v>1</v>
      </c>
      <c r="E130" s="177" t="s">
        <v>35</v>
      </c>
      <c r="F130" s="205">
        <v>25000</v>
      </c>
      <c r="G130" s="192"/>
      <c r="H130" s="192"/>
      <c r="I130" s="192"/>
      <c r="J130" s="205">
        <f t="shared" si="4"/>
        <v>3000</v>
      </c>
      <c r="K130" s="208">
        <f t="shared" si="6"/>
        <v>28000</v>
      </c>
    </row>
    <row r="131" spans="1:11" s="40" customFormat="1" ht="39.6" customHeight="1">
      <c r="A131" s="40">
        <v>3</v>
      </c>
      <c r="B131" s="164" t="s">
        <v>417</v>
      </c>
      <c r="C131" s="173" t="s">
        <v>418</v>
      </c>
      <c r="D131" s="177">
        <v>1</v>
      </c>
      <c r="E131" s="164"/>
      <c r="F131" s="208"/>
      <c r="G131" s="193"/>
      <c r="H131" s="193"/>
      <c r="I131" s="193"/>
      <c r="J131" s="205">
        <f t="shared" si="4"/>
        <v>0</v>
      </c>
      <c r="K131" s="208"/>
    </row>
    <row r="132" spans="1:11" s="40" customFormat="1" ht="17.25" customHeight="1">
      <c r="A132" s="40">
        <v>4</v>
      </c>
      <c r="B132" s="177" t="s">
        <v>419</v>
      </c>
      <c r="C132" s="174" t="s">
        <v>420</v>
      </c>
      <c r="D132" s="177">
        <v>1</v>
      </c>
      <c r="E132" s="177" t="s">
        <v>35</v>
      </c>
      <c r="F132" s="205">
        <v>100000</v>
      </c>
      <c r="G132" s="192"/>
      <c r="H132" s="192"/>
      <c r="I132" s="192"/>
      <c r="J132" s="205">
        <f t="shared" si="4"/>
        <v>12000</v>
      </c>
      <c r="K132" s="208">
        <f t="shared" si="6"/>
        <v>112000</v>
      </c>
    </row>
    <row r="133" spans="1:11" s="40" customFormat="1" ht="19.5" customHeight="1">
      <c r="A133" s="40">
        <v>4</v>
      </c>
      <c r="B133" s="177" t="s">
        <v>421</v>
      </c>
      <c r="C133" s="174" t="s">
        <v>422</v>
      </c>
      <c r="D133" s="177">
        <v>1</v>
      </c>
      <c r="E133" s="177" t="s">
        <v>35</v>
      </c>
      <c r="F133" s="205">
        <v>50000</v>
      </c>
      <c r="G133" s="192"/>
      <c r="H133" s="192"/>
      <c r="I133" s="192"/>
      <c r="J133" s="205">
        <f t="shared" si="4"/>
        <v>6000</v>
      </c>
      <c r="K133" s="208">
        <f t="shared" si="6"/>
        <v>56000</v>
      </c>
    </row>
    <row r="134" spans="1:11" s="40" customFormat="1" ht="14.25" customHeight="1">
      <c r="A134" s="40">
        <v>4</v>
      </c>
      <c r="B134" s="177" t="s">
        <v>423</v>
      </c>
      <c r="C134" s="174" t="s">
        <v>424</v>
      </c>
      <c r="D134" s="177">
        <v>1</v>
      </c>
      <c r="E134" s="177" t="s">
        <v>35</v>
      </c>
      <c r="F134" s="205">
        <v>100000</v>
      </c>
      <c r="G134" s="192"/>
      <c r="H134" s="192"/>
      <c r="I134" s="192"/>
      <c r="J134" s="205">
        <f t="shared" si="4"/>
        <v>12000</v>
      </c>
      <c r="K134" s="208">
        <f t="shared" si="6"/>
        <v>112000</v>
      </c>
    </row>
    <row r="135" spans="1:11" s="40" customFormat="1" ht="22.5" customHeight="1">
      <c r="A135" s="40">
        <v>4</v>
      </c>
      <c r="B135" s="177" t="s">
        <v>425</v>
      </c>
      <c r="C135" s="174" t="s">
        <v>426</v>
      </c>
      <c r="D135" s="177">
        <v>1</v>
      </c>
      <c r="E135" s="177" t="s">
        <v>35</v>
      </c>
      <c r="F135" s="205"/>
      <c r="G135" s="192"/>
      <c r="H135" s="192"/>
      <c r="I135" s="192"/>
      <c r="J135" s="205">
        <f t="shared" si="4"/>
        <v>0</v>
      </c>
      <c r="K135" s="208">
        <f t="shared" si="6"/>
        <v>0</v>
      </c>
    </row>
    <row r="136" spans="1:11" s="40" customFormat="1" ht="44.25" customHeight="1">
      <c r="A136" s="40">
        <v>3</v>
      </c>
      <c r="B136" s="164" t="s">
        <v>427</v>
      </c>
      <c r="C136" s="173" t="s">
        <v>428</v>
      </c>
      <c r="D136" s="177">
        <v>1</v>
      </c>
      <c r="E136" s="164"/>
      <c r="F136" s="208"/>
      <c r="G136" s="193"/>
      <c r="H136" s="193"/>
      <c r="I136" s="193"/>
      <c r="J136" s="205">
        <f t="shared" ref="J136:J171" si="7">F136*12%</f>
        <v>0</v>
      </c>
      <c r="K136" s="208"/>
    </row>
    <row r="137" spans="1:11" s="40" customFormat="1" ht="16.5" customHeight="1">
      <c r="A137" s="40">
        <v>4</v>
      </c>
      <c r="B137" s="177" t="s">
        <v>429</v>
      </c>
      <c r="C137" s="174" t="s">
        <v>430</v>
      </c>
      <c r="D137" s="177">
        <v>1</v>
      </c>
      <c r="E137" s="177" t="s">
        <v>35</v>
      </c>
      <c r="F137" s="205">
        <v>30000</v>
      </c>
      <c r="G137" s="192"/>
      <c r="H137" s="192"/>
      <c r="I137" s="192"/>
      <c r="J137" s="205">
        <f t="shared" si="7"/>
        <v>3600</v>
      </c>
      <c r="K137" s="208">
        <f t="shared" si="6"/>
        <v>33600</v>
      </c>
    </row>
    <row r="138" spans="1:11" s="40" customFormat="1" ht="14.25" customHeight="1">
      <c r="A138" s="40">
        <v>4</v>
      </c>
      <c r="B138" s="177" t="s">
        <v>431</v>
      </c>
      <c r="C138" s="174" t="s">
        <v>432</v>
      </c>
      <c r="D138" s="177">
        <v>1</v>
      </c>
      <c r="E138" s="177" t="s">
        <v>35</v>
      </c>
      <c r="F138" s="205">
        <v>30000</v>
      </c>
      <c r="G138" s="192"/>
      <c r="H138" s="192"/>
      <c r="I138" s="192"/>
      <c r="J138" s="205">
        <f t="shared" si="7"/>
        <v>3600</v>
      </c>
      <c r="K138" s="208">
        <f t="shared" si="6"/>
        <v>33600</v>
      </c>
    </row>
    <row r="139" spans="1:11" s="40" customFormat="1" ht="17.25" customHeight="1">
      <c r="A139" s="40">
        <v>4</v>
      </c>
      <c r="B139" s="177" t="s">
        <v>433</v>
      </c>
      <c r="C139" s="174" t="s">
        <v>434</v>
      </c>
      <c r="D139" s="177">
        <v>1</v>
      </c>
      <c r="E139" s="177" t="s">
        <v>35</v>
      </c>
      <c r="F139" s="205">
        <v>20000</v>
      </c>
      <c r="G139" s="192"/>
      <c r="H139" s="192"/>
      <c r="I139" s="192"/>
      <c r="J139" s="205">
        <f t="shared" si="7"/>
        <v>2400</v>
      </c>
      <c r="K139" s="208">
        <f t="shared" si="6"/>
        <v>22400</v>
      </c>
    </row>
    <row r="140" spans="1:11" s="40" customFormat="1" ht="17.25" customHeight="1">
      <c r="A140" s="40">
        <v>4</v>
      </c>
      <c r="B140" s="177" t="s">
        <v>435</v>
      </c>
      <c r="C140" s="174" t="s">
        <v>436</v>
      </c>
      <c r="D140" s="177">
        <v>1</v>
      </c>
      <c r="E140" s="177" t="s">
        <v>35</v>
      </c>
      <c r="F140" s="205">
        <v>20000</v>
      </c>
      <c r="G140" s="192"/>
      <c r="H140" s="192"/>
      <c r="I140" s="192"/>
      <c r="J140" s="205">
        <f t="shared" si="7"/>
        <v>2400</v>
      </c>
      <c r="K140" s="208">
        <f t="shared" si="6"/>
        <v>22400</v>
      </c>
    </row>
    <row r="141" spans="1:11" s="40" customFormat="1" ht="42" customHeight="1">
      <c r="A141" s="40">
        <v>4</v>
      </c>
      <c r="B141" s="177" t="s">
        <v>437</v>
      </c>
      <c r="C141" s="174" t="s">
        <v>438</v>
      </c>
      <c r="D141" s="177">
        <v>1</v>
      </c>
      <c r="E141" s="177" t="s">
        <v>35</v>
      </c>
      <c r="F141" s="205">
        <v>20000</v>
      </c>
      <c r="G141" s="192"/>
      <c r="H141" s="192"/>
      <c r="I141" s="192"/>
      <c r="J141" s="205">
        <f t="shared" si="7"/>
        <v>2400</v>
      </c>
      <c r="K141" s="208">
        <f t="shared" si="6"/>
        <v>22400</v>
      </c>
    </row>
    <row r="142" spans="1:11" s="40" customFormat="1" ht="17.25" customHeight="1">
      <c r="A142" s="40">
        <v>4</v>
      </c>
      <c r="B142" s="177" t="s">
        <v>439</v>
      </c>
      <c r="C142" s="174" t="s">
        <v>440</v>
      </c>
      <c r="D142" s="177">
        <v>1</v>
      </c>
      <c r="E142" s="177" t="s">
        <v>35</v>
      </c>
      <c r="F142" s="205">
        <v>20000</v>
      </c>
      <c r="G142" s="192"/>
      <c r="H142" s="192"/>
      <c r="I142" s="192"/>
      <c r="J142" s="205">
        <f t="shared" si="7"/>
        <v>2400</v>
      </c>
      <c r="K142" s="208">
        <f t="shared" si="6"/>
        <v>22400</v>
      </c>
    </row>
    <row r="143" spans="1:11" s="40" customFormat="1" ht="19.5" customHeight="1">
      <c r="A143" s="40">
        <v>3</v>
      </c>
      <c r="B143" s="164" t="s">
        <v>441</v>
      </c>
      <c r="C143" s="173" t="s">
        <v>442</v>
      </c>
      <c r="D143" s="177">
        <v>1</v>
      </c>
      <c r="E143" s="164"/>
      <c r="F143" s="208"/>
      <c r="G143" s="193"/>
      <c r="H143" s="193"/>
      <c r="I143" s="193"/>
      <c r="J143" s="205">
        <f t="shared" si="7"/>
        <v>0</v>
      </c>
      <c r="K143" s="208"/>
    </row>
    <row r="144" spans="1:11" s="40" customFormat="1" ht="17.25" customHeight="1">
      <c r="B144" s="164" t="s">
        <v>443</v>
      </c>
      <c r="C144" s="3" t="s">
        <v>444</v>
      </c>
      <c r="D144" s="177">
        <v>1</v>
      </c>
      <c r="E144" s="164"/>
      <c r="F144" s="208"/>
      <c r="G144" s="193"/>
      <c r="H144" s="193"/>
      <c r="I144" s="193"/>
      <c r="J144" s="205">
        <f t="shared" si="7"/>
        <v>0</v>
      </c>
      <c r="K144" s="208"/>
    </row>
    <row r="145" spans="1:11" s="40" customFormat="1" ht="14.25" customHeight="1">
      <c r="B145" s="177" t="s">
        <v>445</v>
      </c>
      <c r="C145" s="121"/>
      <c r="D145" s="177">
        <v>1</v>
      </c>
      <c r="E145" s="177" t="s">
        <v>35</v>
      </c>
      <c r="F145" s="205"/>
      <c r="G145" s="192"/>
      <c r="H145" s="192"/>
      <c r="I145" s="192"/>
      <c r="J145" s="205">
        <f t="shared" si="7"/>
        <v>0</v>
      </c>
      <c r="K145" s="208">
        <f t="shared" ref="K145:K147" si="8">F145+J145</f>
        <v>0</v>
      </c>
    </row>
    <row r="146" spans="1:11" s="40" customFormat="1" ht="19.5" customHeight="1">
      <c r="B146" s="122" t="s">
        <v>446</v>
      </c>
      <c r="C146" s="123"/>
      <c r="D146" s="177">
        <v>1</v>
      </c>
      <c r="E146" s="177" t="s">
        <v>35</v>
      </c>
      <c r="F146" s="205"/>
      <c r="G146" s="192"/>
      <c r="H146" s="192"/>
      <c r="I146" s="192"/>
      <c r="J146" s="205">
        <f t="shared" si="7"/>
        <v>0</v>
      </c>
      <c r="K146" s="208">
        <f t="shared" si="8"/>
        <v>0</v>
      </c>
    </row>
    <row r="147" spans="1:11" s="40" customFormat="1" ht="14.25" customHeight="1">
      <c r="B147" s="177" t="s">
        <v>447</v>
      </c>
      <c r="C147" s="123"/>
      <c r="D147" s="177">
        <v>1</v>
      </c>
      <c r="E147" s="177" t="s">
        <v>35</v>
      </c>
      <c r="F147" s="205"/>
      <c r="G147" s="192"/>
      <c r="H147" s="192"/>
      <c r="I147" s="192"/>
      <c r="J147" s="205">
        <f t="shared" si="7"/>
        <v>0</v>
      </c>
      <c r="K147" s="208">
        <f t="shared" si="8"/>
        <v>0</v>
      </c>
    </row>
    <row r="148" spans="1:11" s="43" customFormat="1" ht="43.5" customHeight="1" thickBot="1">
      <c r="B148" s="329" t="s">
        <v>448</v>
      </c>
      <c r="C148" s="330"/>
      <c r="D148" s="177">
        <v>1</v>
      </c>
      <c r="E148" s="124"/>
      <c r="F148" s="236">
        <f>SUM(F98:F147)</f>
        <v>1375000</v>
      </c>
      <c r="G148" s="233"/>
      <c r="H148" s="233"/>
      <c r="I148" s="233"/>
      <c r="J148" s="209">
        <f t="shared" si="7"/>
        <v>165000</v>
      </c>
      <c r="K148" s="236">
        <f t="shared" ref="K148" si="9">SUM(K98:K147)</f>
        <v>1540000</v>
      </c>
    </row>
    <row r="149" spans="1:11" s="44" customFormat="1" ht="27.75" customHeight="1">
      <c r="B149" s="125"/>
      <c r="C149" s="126"/>
      <c r="D149" s="177">
        <v>1</v>
      </c>
      <c r="E149" s="127"/>
      <c r="F149" s="237"/>
      <c r="G149" s="225"/>
      <c r="H149" s="225"/>
      <c r="I149" s="225"/>
      <c r="J149" s="205">
        <f t="shared" si="7"/>
        <v>0</v>
      </c>
      <c r="K149" s="237"/>
    </row>
    <row r="150" spans="1:11" s="40" customFormat="1" ht="16.5" customHeight="1">
      <c r="A150" s="40">
        <v>2</v>
      </c>
      <c r="B150" s="171">
        <v>2.4</v>
      </c>
      <c r="C150" s="128" t="s">
        <v>449</v>
      </c>
      <c r="D150" s="177">
        <v>1</v>
      </c>
      <c r="E150" s="116"/>
      <c r="F150" s="235"/>
      <c r="G150" s="226"/>
      <c r="H150" s="226"/>
      <c r="I150" s="226"/>
      <c r="J150" s="205">
        <f t="shared" si="7"/>
        <v>0</v>
      </c>
      <c r="K150" s="235"/>
    </row>
    <row r="151" spans="1:11" s="40" customFormat="1" ht="16.5" customHeight="1">
      <c r="B151" s="164"/>
      <c r="C151" s="173"/>
      <c r="D151" s="177">
        <v>1</v>
      </c>
      <c r="E151" s="41"/>
      <c r="F151" s="208"/>
      <c r="G151" s="193"/>
      <c r="H151" s="193"/>
      <c r="I151" s="193"/>
      <c r="J151" s="205">
        <f t="shared" si="7"/>
        <v>0</v>
      </c>
      <c r="K151" s="208"/>
    </row>
    <row r="152" spans="1:11" s="40" customFormat="1" ht="16.5" customHeight="1">
      <c r="A152" s="40">
        <v>3</v>
      </c>
      <c r="B152" s="171" t="s">
        <v>450</v>
      </c>
      <c r="C152" s="48" t="s">
        <v>451</v>
      </c>
      <c r="D152" s="177">
        <v>1</v>
      </c>
      <c r="E152" s="177" t="s">
        <v>35</v>
      </c>
      <c r="F152" s="205">
        <v>50000</v>
      </c>
      <c r="G152" s="192"/>
      <c r="H152" s="192"/>
      <c r="I152" s="192"/>
      <c r="J152" s="205">
        <f t="shared" si="7"/>
        <v>6000</v>
      </c>
      <c r="K152" s="208">
        <f t="shared" ref="K152:K157" si="10">F152+J152</f>
        <v>56000</v>
      </c>
    </row>
    <row r="153" spans="1:11" s="40" customFormat="1" ht="18" customHeight="1">
      <c r="A153" s="40">
        <v>3</v>
      </c>
      <c r="B153" s="171" t="s">
        <v>452</v>
      </c>
      <c r="C153" s="48" t="s">
        <v>453</v>
      </c>
      <c r="D153" s="177">
        <v>1</v>
      </c>
      <c r="E153" s="177" t="s">
        <v>35</v>
      </c>
      <c r="F153" s="205">
        <v>75000</v>
      </c>
      <c r="G153" s="192"/>
      <c r="H153" s="192"/>
      <c r="I153" s="192"/>
      <c r="J153" s="205">
        <f t="shared" si="7"/>
        <v>9000</v>
      </c>
      <c r="K153" s="208">
        <f t="shared" si="10"/>
        <v>84000</v>
      </c>
    </row>
    <row r="154" spans="1:11" s="40" customFormat="1" ht="18" customHeight="1">
      <c r="B154" s="171"/>
      <c r="C154" s="49" t="s">
        <v>454</v>
      </c>
      <c r="D154" s="177">
        <v>1</v>
      </c>
      <c r="E154" s="177"/>
      <c r="F154" s="208"/>
      <c r="G154" s="193"/>
      <c r="H154" s="193"/>
      <c r="I154" s="193"/>
      <c r="J154" s="205">
        <f t="shared" si="7"/>
        <v>0</v>
      </c>
      <c r="K154" s="208">
        <f t="shared" si="10"/>
        <v>0</v>
      </c>
    </row>
    <row r="155" spans="1:11" s="40" customFormat="1" ht="20.25" customHeight="1">
      <c r="A155" s="40">
        <v>3</v>
      </c>
      <c r="B155" s="171" t="s">
        <v>455</v>
      </c>
      <c r="C155" s="50" t="s">
        <v>456</v>
      </c>
      <c r="D155" s="177">
        <v>1</v>
      </c>
      <c r="E155" s="177" t="s">
        <v>35</v>
      </c>
      <c r="F155" s="205">
        <v>1000000</v>
      </c>
      <c r="G155" s="192"/>
      <c r="H155" s="192"/>
      <c r="I155" s="192"/>
      <c r="J155" s="205">
        <f t="shared" si="7"/>
        <v>120000</v>
      </c>
      <c r="K155" s="208">
        <f t="shared" si="10"/>
        <v>1120000</v>
      </c>
    </row>
    <row r="156" spans="1:11" s="40" customFormat="1" ht="30.75" customHeight="1">
      <c r="A156" s="40">
        <v>3</v>
      </c>
      <c r="B156" s="171" t="s">
        <v>457</v>
      </c>
      <c r="C156" s="50" t="s">
        <v>458</v>
      </c>
      <c r="D156" s="177">
        <v>1</v>
      </c>
      <c r="E156" s="177" t="s">
        <v>35</v>
      </c>
      <c r="F156" s="205">
        <v>1000000</v>
      </c>
      <c r="G156" s="192"/>
      <c r="H156" s="192"/>
      <c r="I156" s="192"/>
      <c r="J156" s="205">
        <f t="shared" si="7"/>
        <v>120000</v>
      </c>
      <c r="K156" s="208">
        <f t="shared" si="10"/>
        <v>1120000</v>
      </c>
    </row>
    <row r="157" spans="1:11" s="40" customFormat="1" ht="27.75" customHeight="1">
      <c r="A157" s="40">
        <v>3</v>
      </c>
      <c r="B157" s="171" t="s">
        <v>459</v>
      </c>
      <c r="C157" s="48" t="s">
        <v>460</v>
      </c>
      <c r="D157" s="177">
        <v>1</v>
      </c>
      <c r="E157" s="177" t="s">
        <v>35</v>
      </c>
      <c r="F157" s="205"/>
      <c r="G157" s="192"/>
      <c r="H157" s="192"/>
      <c r="I157" s="192"/>
      <c r="J157" s="205">
        <f t="shared" si="7"/>
        <v>0</v>
      </c>
      <c r="K157" s="208">
        <f t="shared" si="10"/>
        <v>0</v>
      </c>
    </row>
    <row r="158" spans="1:11" s="40" customFormat="1" ht="16.5" customHeight="1">
      <c r="B158" s="164" t="s">
        <v>461</v>
      </c>
      <c r="C158" s="173" t="s">
        <v>462</v>
      </c>
      <c r="D158" s="177">
        <v>1</v>
      </c>
      <c r="E158" s="164"/>
      <c r="F158" s="208"/>
      <c r="G158" s="193"/>
      <c r="H158" s="193"/>
      <c r="I158" s="193"/>
      <c r="J158" s="205">
        <f t="shared" si="7"/>
        <v>0</v>
      </c>
      <c r="K158" s="208"/>
    </row>
    <row r="159" spans="1:11" s="40" customFormat="1" ht="28.5" customHeight="1">
      <c r="B159" s="177" t="s">
        <v>463</v>
      </c>
      <c r="C159" s="51"/>
      <c r="D159" s="177">
        <v>1</v>
      </c>
      <c r="E159" s="177" t="s">
        <v>35</v>
      </c>
      <c r="F159" s="205"/>
      <c r="G159" s="192"/>
      <c r="H159" s="192"/>
      <c r="I159" s="192"/>
      <c r="J159" s="205">
        <f t="shared" si="7"/>
        <v>0</v>
      </c>
      <c r="K159" s="208">
        <f t="shared" ref="K159:K163" si="11">F159+J159</f>
        <v>0</v>
      </c>
    </row>
    <row r="160" spans="1:11" s="40" customFormat="1" ht="61.5" customHeight="1">
      <c r="B160" s="177" t="s">
        <v>464</v>
      </c>
      <c r="C160" s="51"/>
      <c r="D160" s="177">
        <v>1</v>
      </c>
      <c r="E160" s="177" t="s">
        <v>35</v>
      </c>
      <c r="F160" s="205"/>
      <c r="G160" s="192"/>
      <c r="H160" s="192"/>
      <c r="I160" s="192"/>
      <c r="J160" s="205">
        <f t="shared" si="7"/>
        <v>0</v>
      </c>
      <c r="K160" s="208">
        <f t="shared" si="11"/>
        <v>0</v>
      </c>
    </row>
    <row r="161" spans="1:11" s="23" customFormat="1" ht="14.25" customHeight="1">
      <c r="B161" s="177" t="s">
        <v>465</v>
      </c>
      <c r="C161" s="10"/>
      <c r="D161" s="177">
        <v>1</v>
      </c>
      <c r="E161" s="177" t="s">
        <v>35</v>
      </c>
      <c r="F161" s="205"/>
      <c r="G161" s="192"/>
      <c r="H161" s="192"/>
      <c r="I161" s="192"/>
      <c r="J161" s="205">
        <f t="shared" si="7"/>
        <v>0</v>
      </c>
      <c r="K161" s="208">
        <f t="shared" si="11"/>
        <v>0</v>
      </c>
    </row>
    <row r="162" spans="1:11" s="23" customFormat="1" ht="14.25" customHeight="1">
      <c r="B162" s="177" t="s">
        <v>466</v>
      </c>
      <c r="C162" s="10"/>
      <c r="D162" s="177">
        <v>1</v>
      </c>
      <c r="E162" s="177" t="s">
        <v>35</v>
      </c>
      <c r="F162" s="205"/>
      <c r="G162" s="192"/>
      <c r="H162" s="192"/>
      <c r="I162" s="192"/>
      <c r="J162" s="205">
        <f t="shared" si="7"/>
        <v>0</v>
      </c>
      <c r="K162" s="208">
        <f t="shared" si="11"/>
        <v>0</v>
      </c>
    </row>
    <row r="163" spans="1:11" s="23" customFormat="1" ht="18" customHeight="1">
      <c r="B163" s="177" t="s">
        <v>467</v>
      </c>
      <c r="C163" s="10"/>
      <c r="D163" s="177">
        <v>1</v>
      </c>
      <c r="E163" s="177" t="s">
        <v>35</v>
      </c>
      <c r="F163" s="205"/>
      <c r="G163" s="192"/>
      <c r="H163" s="192"/>
      <c r="I163" s="192"/>
      <c r="J163" s="205">
        <f t="shared" si="7"/>
        <v>0</v>
      </c>
      <c r="K163" s="208">
        <f t="shared" si="11"/>
        <v>0</v>
      </c>
    </row>
    <row r="164" spans="1:11" s="52" customFormat="1" ht="19.5" customHeight="1" thickBot="1">
      <c r="B164" s="329" t="s">
        <v>468</v>
      </c>
      <c r="C164" s="330"/>
      <c r="D164" s="177">
        <v>1</v>
      </c>
      <c r="E164" s="124"/>
      <c r="F164" s="236">
        <f>SUM(F152:F163)</f>
        <v>2125000</v>
      </c>
      <c r="G164" s="233"/>
      <c r="H164" s="233"/>
      <c r="I164" s="233"/>
      <c r="J164" s="209">
        <f t="shared" si="7"/>
        <v>255000</v>
      </c>
      <c r="K164" s="236">
        <f>SUM(K152:K163)</f>
        <v>2380000</v>
      </c>
    </row>
    <row r="165" spans="1:11" s="44" customFormat="1" ht="19.5" customHeight="1">
      <c r="B165" s="125"/>
      <c r="C165" s="126"/>
      <c r="D165" s="177">
        <v>1</v>
      </c>
      <c r="E165" s="127"/>
      <c r="F165" s="237"/>
      <c r="G165" s="225"/>
      <c r="H165" s="225"/>
      <c r="I165" s="225"/>
      <c r="J165" s="205">
        <f t="shared" si="7"/>
        <v>0</v>
      </c>
      <c r="K165" s="237"/>
    </row>
    <row r="166" spans="1:11" s="40" customFormat="1" ht="20.25" customHeight="1">
      <c r="A166" s="40">
        <v>2</v>
      </c>
      <c r="B166" s="171">
        <v>2.5</v>
      </c>
      <c r="C166" s="128" t="s">
        <v>469</v>
      </c>
      <c r="D166" s="177">
        <v>1</v>
      </c>
      <c r="E166" s="116"/>
      <c r="F166" s="235"/>
      <c r="G166" s="226"/>
      <c r="H166" s="226"/>
      <c r="I166" s="226"/>
      <c r="J166" s="205">
        <f t="shared" si="7"/>
        <v>0</v>
      </c>
      <c r="K166" s="235"/>
    </row>
    <row r="167" spans="1:11" s="40" customFormat="1" ht="31.5" customHeight="1">
      <c r="A167" s="40">
        <v>3</v>
      </c>
      <c r="B167" s="177" t="s">
        <v>470</v>
      </c>
      <c r="C167" s="174" t="s">
        <v>471</v>
      </c>
      <c r="D167" s="177">
        <v>1</v>
      </c>
      <c r="E167" s="177" t="s">
        <v>35</v>
      </c>
      <c r="F167" s="205">
        <v>250000</v>
      </c>
      <c r="G167" s="192"/>
      <c r="H167" s="192"/>
      <c r="I167" s="192"/>
      <c r="J167" s="205">
        <f t="shared" si="7"/>
        <v>30000</v>
      </c>
      <c r="K167" s="208">
        <f>F167+J167</f>
        <v>280000</v>
      </c>
    </row>
    <row r="168" spans="1:11" s="40" customFormat="1" ht="19.5" customHeight="1">
      <c r="A168" s="40">
        <v>3</v>
      </c>
      <c r="B168" s="177" t="s">
        <v>472</v>
      </c>
      <c r="C168" s="10"/>
      <c r="D168" s="177">
        <v>1</v>
      </c>
      <c r="E168" s="177" t="s">
        <v>35</v>
      </c>
      <c r="F168" s="205"/>
      <c r="G168" s="192"/>
      <c r="H168" s="192"/>
      <c r="I168" s="192"/>
      <c r="J168" s="205">
        <f t="shared" si="7"/>
        <v>0</v>
      </c>
      <c r="K168" s="208">
        <f>F168+J168</f>
        <v>0</v>
      </c>
    </row>
    <row r="169" spans="1:11" s="43" customFormat="1" ht="18" customHeight="1" thickBot="1">
      <c r="B169" s="329" t="s">
        <v>473</v>
      </c>
      <c r="C169" s="330"/>
      <c r="D169" s="124"/>
      <c r="E169" s="124"/>
      <c r="F169" s="236">
        <f>F167+F168</f>
        <v>250000</v>
      </c>
      <c r="G169" s="233"/>
      <c r="H169" s="233"/>
      <c r="I169" s="233"/>
      <c r="J169" s="209">
        <f t="shared" si="7"/>
        <v>30000</v>
      </c>
      <c r="K169" s="236">
        <f>SUM(K167:K168)</f>
        <v>280000</v>
      </c>
    </row>
    <row r="170" spans="1:11" s="16" customFormat="1" ht="18" customHeight="1">
      <c r="B170" s="129"/>
      <c r="C170" s="130"/>
      <c r="D170" s="131"/>
      <c r="E170" s="131"/>
      <c r="F170" s="238"/>
      <c r="G170" s="227"/>
      <c r="H170" s="227"/>
      <c r="I170" s="227"/>
      <c r="J170" s="205">
        <f t="shared" si="7"/>
        <v>0</v>
      </c>
      <c r="K170" s="238"/>
    </row>
    <row r="171" spans="1:11" s="40" customFormat="1" ht="21" customHeight="1">
      <c r="A171" s="40">
        <v>2</v>
      </c>
      <c r="B171" s="171">
        <v>2.6</v>
      </c>
      <c r="C171" s="128" t="s">
        <v>474</v>
      </c>
      <c r="D171" s="171"/>
      <c r="E171" s="171"/>
      <c r="F171" s="239">
        <v>200000</v>
      </c>
      <c r="G171" s="228"/>
      <c r="H171" s="228"/>
      <c r="I171" s="228"/>
      <c r="J171" s="205">
        <f t="shared" si="7"/>
        <v>24000</v>
      </c>
      <c r="K171" s="235">
        <f>F171+J171</f>
        <v>224000</v>
      </c>
    </row>
    <row r="172" spans="1:11" s="40" customFormat="1" ht="20.25" customHeight="1">
      <c r="B172" s="319" t="s">
        <v>475</v>
      </c>
      <c r="C172" s="326"/>
      <c r="D172" s="41"/>
      <c r="E172" s="41"/>
      <c r="F172" s="101">
        <f>F171</f>
        <v>200000</v>
      </c>
      <c r="G172" s="97"/>
      <c r="H172" s="97"/>
      <c r="I172" s="97"/>
      <c r="J172" s="101">
        <f>J171</f>
        <v>24000</v>
      </c>
      <c r="K172" s="101">
        <f>K171</f>
        <v>224000</v>
      </c>
    </row>
    <row r="173" spans="1:11" s="47" customFormat="1" ht="20.25" customHeight="1">
      <c r="B173" s="119"/>
      <c r="C173" s="120"/>
      <c r="D173" s="46"/>
      <c r="E173" s="46"/>
      <c r="F173" s="101"/>
      <c r="G173" s="97"/>
      <c r="H173" s="97"/>
      <c r="I173" s="97"/>
      <c r="J173" s="101"/>
      <c r="K173" s="101"/>
    </row>
    <row r="174" spans="1:11" s="40" customFormat="1" ht="28.15" customHeight="1">
      <c r="B174" s="327" t="s">
        <v>978</v>
      </c>
      <c r="C174" s="327"/>
      <c r="D174" s="41"/>
      <c r="E174" s="41"/>
      <c r="F174" s="101">
        <f>F51+F93+F148+F164+F169+F172</f>
        <v>96800900</v>
      </c>
      <c r="G174" s="97"/>
      <c r="H174" s="97"/>
      <c r="I174" s="97"/>
      <c r="J174" s="101">
        <f t="shared" ref="J174:K174" si="12">J51+J93+J148+J164+J169+J172</f>
        <v>11616108</v>
      </c>
      <c r="K174" s="101">
        <f t="shared" si="12"/>
        <v>108417008</v>
      </c>
    </row>
    <row r="175" spans="1:11" s="54" customFormat="1" ht="21" customHeight="1">
      <c r="B175" s="53"/>
      <c r="C175" s="53" t="s">
        <v>711</v>
      </c>
      <c r="D175" s="92"/>
      <c r="E175" s="92"/>
      <c r="F175" s="240"/>
      <c r="G175" s="229"/>
      <c r="H175" s="229"/>
      <c r="I175" s="229"/>
      <c r="J175" s="240"/>
      <c r="K175" s="230"/>
    </row>
    <row r="176" spans="1:11" s="6" customFormat="1" ht="15.75" customHeight="1">
      <c r="B176" s="55"/>
      <c r="C176" s="56" t="s">
        <v>220</v>
      </c>
      <c r="D176" s="55"/>
      <c r="E176" s="55"/>
      <c r="F176" s="154"/>
      <c r="G176" s="149"/>
      <c r="H176" s="149"/>
      <c r="I176" s="149"/>
      <c r="J176" s="154"/>
      <c r="K176" s="189"/>
    </row>
    <row r="177" spans="2:11" s="12" customFormat="1" ht="20.25" customHeight="1">
      <c r="B177" s="55"/>
      <c r="C177" s="6"/>
      <c r="D177" s="55"/>
      <c r="E177" s="55"/>
      <c r="F177" s="154"/>
      <c r="G177" s="149"/>
      <c r="H177" s="149"/>
      <c r="I177" s="149"/>
      <c r="J177" s="154"/>
      <c r="K177" s="189"/>
    </row>
    <row r="178" spans="2:11" s="12" customFormat="1" ht="28.15" customHeight="1">
      <c r="B178" s="55"/>
      <c r="C178" s="7" t="s">
        <v>19</v>
      </c>
      <c r="D178" s="55"/>
      <c r="E178" s="55"/>
      <c r="F178" s="154"/>
      <c r="G178" s="149"/>
      <c r="H178" s="149"/>
      <c r="I178" s="149"/>
      <c r="J178" s="154"/>
      <c r="K178" s="189"/>
    </row>
    <row r="179" spans="2:11" s="12" customFormat="1" ht="21" customHeight="1">
      <c r="B179" s="55"/>
      <c r="C179" s="7" t="s">
        <v>20</v>
      </c>
      <c r="D179" s="55"/>
      <c r="E179" s="55"/>
      <c r="F179" s="154"/>
      <c r="G179" s="149"/>
      <c r="H179" s="149"/>
      <c r="I179" s="149"/>
      <c r="J179" s="154"/>
      <c r="K179" s="189"/>
    </row>
    <row r="180" spans="2:11" s="12" customFormat="1" ht="15.75" customHeight="1">
      <c r="B180" s="55"/>
      <c r="C180" s="7" t="s">
        <v>21</v>
      </c>
      <c r="D180" s="55"/>
      <c r="E180" s="55"/>
      <c r="F180" s="154"/>
      <c r="G180" s="149"/>
      <c r="H180" s="149"/>
      <c r="I180" s="149"/>
      <c r="J180" s="154"/>
      <c r="K180" s="189"/>
    </row>
    <row r="181" spans="2:11" s="12" customFormat="1" ht="16.5" customHeight="1">
      <c r="B181" s="55"/>
      <c r="C181" s="6"/>
      <c r="D181" s="55"/>
      <c r="E181" s="55"/>
      <c r="F181" s="154"/>
      <c r="G181" s="149"/>
      <c r="H181" s="149"/>
      <c r="I181" s="149"/>
      <c r="J181" s="154"/>
      <c r="K181" s="189"/>
    </row>
    <row r="182" spans="2:11" ht="16.5" customHeight="1"/>
    <row r="183" spans="2:11" ht="16.5" customHeight="1"/>
    <row r="184" spans="2:11" ht="16.5" customHeight="1"/>
    <row r="185" spans="2:11" ht="23.25" customHeight="1"/>
  </sheetData>
  <mergeCells count="9">
    <mergeCell ref="B172:C172"/>
    <mergeCell ref="B174:C174"/>
    <mergeCell ref="B1:K1"/>
    <mergeCell ref="D2:K2"/>
    <mergeCell ref="B51:C51"/>
    <mergeCell ref="B93:C93"/>
    <mergeCell ref="B148:C148"/>
    <mergeCell ref="B164:C164"/>
    <mergeCell ref="B169:C169"/>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9"/>
  <sheetViews>
    <sheetView topLeftCell="A22" zoomScale="80" zoomScaleNormal="80" workbookViewId="0">
      <selection activeCell="C29" sqref="C29"/>
    </sheetView>
  </sheetViews>
  <sheetFormatPr defaultColWidth="8.7109375" defaultRowHeight="12.75"/>
  <cols>
    <col min="1" max="1" width="8.7109375" style="57"/>
    <col min="2" max="2" width="12.5703125" style="57" customWidth="1"/>
    <col min="3" max="3" width="115.28515625" style="57" customWidth="1"/>
    <col min="4" max="4" width="13.7109375" style="57" customWidth="1"/>
    <col min="5" max="6" width="12.42578125" style="58" customWidth="1"/>
    <col min="7" max="7" width="11.7109375" style="57" customWidth="1"/>
    <col min="8" max="8" width="12.7109375" style="57" customWidth="1"/>
    <col min="9" max="10" width="14.5703125" style="57" customWidth="1"/>
    <col min="11" max="11" width="20.28515625" style="232" customWidth="1"/>
    <col min="12" max="16384" width="8.7109375" style="57"/>
  </cols>
  <sheetData>
    <row r="1" spans="1:11" s="242" customFormat="1" ht="30" customHeight="1">
      <c r="B1" s="314" t="s">
        <v>476</v>
      </c>
      <c r="C1" s="314"/>
      <c r="D1" s="314"/>
      <c r="E1" s="314"/>
      <c r="F1" s="314"/>
      <c r="G1" s="314"/>
      <c r="H1" s="314"/>
      <c r="I1" s="314"/>
      <c r="J1" s="314"/>
      <c r="K1" s="314"/>
    </row>
    <row r="2" spans="1:11" s="242" customFormat="1" ht="19.5" customHeight="1">
      <c r="B2" s="104"/>
      <c r="C2" s="167" t="s">
        <v>973</v>
      </c>
      <c r="D2" s="331"/>
      <c r="E2" s="332"/>
      <c r="F2" s="332"/>
      <c r="G2" s="332"/>
      <c r="H2" s="332"/>
      <c r="I2" s="332"/>
      <c r="J2" s="332"/>
      <c r="K2" s="333"/>
    </row>
    <row r="3" spans="1:11" s="243" customFormat="1" ht="42.75" customHeight="1">
      <c r="A3" s="242" t="s">
        <v>5</v>
      </c>
      <c r="B3" s="104" t="s">
        <v>2</v>
      </c>
      <c r="C3" s="163" t="s">
        <v>0</v>
      </c>
      <c r="D3" s="203" t="s">
        <v>3</v>
      </c>
      <c r="E3" s="163" t="s">
        <v>1</v>
      </c>
      <c r="F3" s="163" t="s">
        <v>980</v>
      </c>
      <c r="G3" s="163" t="s">
        <v>221</v>
      </c>
      <c r="H3" s="163" t="s">
        <v>222</v>
      </c>
      <c r="I3" s="163" t="s">
        <v>223</v>
      </c>
      <c r="J3" s="163" t="s">
        <v>30</v>
      </c>
      <c r="K3" s="168" t="s">
        <v>970</v>
      </c>
    </row>
    <row r="4" spans="1:11" s="242" customFormat="1" ht="38.25" customHeight="1">
      <c r="B4" s="60"/>
      <c r="C4" s="39"/>
      <c r="D4" s="87" t="s">
        <v>233</v>
      </c>
      <c r="E4" s="39" t="s">
        <v>717</v>
      </c>
      <c r="F4" s="39"/>
      <c r="G4" s="39" t="s">
        <v>477</v>
      </c>
      <c r="H4" s="39" t="s">
        <v>478</v>
      </c>
      <c r="I4" s="39" t="s">
        <v>479</v>
      </c>
      <c r="J4" s="39"/>
      <c r="K4" s="168" t="s">
        <v>480</v>
      </c>
    </row>
    <row r="5" spans="1:11" s="243" customFormat="1" ht="21" customHeight="1">
      <c r="B5" s="321" t="s">
        <v>481</v>
      </c>
      <c r="C5" s="334"/>
      <c r="D5" s="244"/>
      <c r="E5" s="38"/>
      <c r="F5" s="38"/>
      <c r="G5" s="244"/>
      <c r="H5" s="244"/>
      <c r="I5" s="244"/>
      <c r="J5" s="244"/>
      <c r="K5" s="224"/>
    </row>
    <row r="6" spans="1:11" s="245" customFormat="1" ht="20.25" customHeight="1">
      <c r="B6" s="321" t="s">
        <v>482</v>
      </c>
      <c r="C6" s="334"/>
      <c r="D6" s="11"/>
      <c r="E6" s="41"/>
      <c r="F6" s="41"/>
      <c r="G6" s="11"/>
      <c r="H6" s="11"/>
      <c r="I6" s="11"/>
      <c r="J6" s="11"/>
      <c r="K6" s="224"/>
    </row>
    <row r="7" spans="1:11" s="245" customFormat="1" ht="30" customHeight="1">
      <c r="A7" s="245">
        <v>2</v>
      </c>
      <c r="B7" s="165">
        <v>3.1</v>
      </c>
      <c r="C7" s="173" t="s">
        <v>483</v>
      </c>
      <c r="D7" s="76"/>
      <c r="E7" s="41"/>
      <c r="F7" s="41"/>
      <c r="G7" s="11"/>
      <c r="H7" s="11"/>
      <c r="I7" s="76"/>
      <c r="J7" s="76"/>
      <c r="K7" s="224"/>
    </row>
    <row r="8" spans="1:11" s="243" customFormat="1" ht="23.25" customHeight="1">
      <c r="A8" s="243">
        <v>3</v>
      </c>
      <c r="B8" s="165" t="s">
        <v>484</v>
      </c>
      <c r="C8" s="105" t="s">
        <v>113</v>
      </c>
      <c r="D8" s="11"/>
      <c r="E8" s="41"/>
      <c r="F8" s="41"/>
      <c r="G8" s="11"/>
      <c r="H8" s="11"/>
      <c r="I8" s="11"/>
      <c r="J8" s="11"/>
      <c r="K8" s="224"/>
    </row>
    <row r="9" spans="1:11" s="243" customFormat="1" ht="42.75" customHeight="1">
      <c r="A9" s="243">
        <v>4</v>
      </c>
      <c r="B9" s="9" t="s">
        <v>485</v>
      </c>
      <c r="C9" s="27" t="s">
        <v>958</v>
      </c>
      <c r="D9" s="35">
        <v>1</v>
      </c>
      <c r="E9" s="61" t="s">
        <v>35</v>
      </c>
      <c r="F9" s="61"/>
      <c r="G9" s="35"/>
      <c r="H9" s="35"/>
      <c r="I9" s="35"/>
      <c r="J9" s="35"/>
      <c r="K9" s="224">
        <f>G9+H9+I9</f>
        <v>0</v>
      </c>
    </row>
    <row r="10" spans="1:11" s="243" customFormat="1" ht="34.5" customHeight="1">
      <c r="A10" s="243">
        <v>4</v>
      </c>
      <c r="B10" s="9" t="s">
        <v>487</v>
      </c>
      <c r="C10" s="27" t="s">
        <v>486</v>
      </c>
      <c r="D10" s="35">
        <v>1</v>
      </c>
      <c r="E10" s="61" t="s">
        <v>35</v>
      </c>
      <c r="F10" s="61"/>
      <c r="G10" s="35"/>
      <c r="H10" s="35"/>
      <c r="I10" s="35"/>
      <c r="J10" s="35"/>
      <c r="K10" s="224">
        <f>G10+H10+I10</f>
        <v>0</v>
      </c>
    </row>
    <row r="11" spans="1:11" s="243" customFormat="1" ht="20.25" customHeight="1">
      <c r="A11" s="243">
        <v>4</v>
      </c>
      <c r="B11" s="9" t="s">
        <v>488</v>
      </c>
      <c r="C11" s="27" t="s">
        <v>286</v>
      </c>
      <c r="D11" s="35">
        <v>1</v>
      </c>
      <c r="E11" s="61" t="s">
        <v>35</v>
      </c>
      <c r="F11" s="61"/>
      <c r="G11" s="35"/>
      <c r="H11" s="35"/>
      <c r="I11" s="35"/>
      <c r="J11" s="35"/>
      <c r="K11" s="224">
        <f>G11+H11+I11</f>
        <v>0</v>
      </c>
    </row>
    <row r="12" spans="1:11" s="245" customFormat="1" ht="30" customHeight="1">
      <c r="A12" s="245">
        <v>4</v>
      </c>
      <c r="B12" s="9" t="s">
        <v>490</v>
      </c>
      <c r="C12" s="27" t="s">
        <v>489</v>
      </c>
      <c r="D12" s="35">
        <v>1</v>
      </c>
      <c r="E12" s="61" t="s">
        <v>35</v>
      </c>
      <c r="F12" s="61"/>
      <c r="G12" s="35"/>
      <c r="H12" s="35"/>
      <c r="I12" s="35"/>
      <c r="J12" s="35"/>
      <c r="K12" s="224">
        <f>G12+H12+I12</f>
        <v>0</v>
      </c>
    </row>
    <row r="13" spans="1:11" s="243" customFormat="1" ht="18.75" customHeight="1">
      <c r="B13" s="173"/>
      <c r="C13" s="17" t="s">
        <v>122</v>
      </c>
      <c r="D13" s="35">
        <v>1</v>
      </c>
      <c r="E13" s="41"/>
      <c r="F13" s="41"/>
      <c r="G13" s="11"/>
      <c r="H13" s="11"/>
      <c r="I13" s="11"/>
      <c r="J13" s="11"/>
      <c r="K13" s="224"/>
    </row>
    <row r="14" spans="1:11" s="243" customFormat="1" ht="43.5" customHeight="1">
      <c r="A14" s="243">
        <v>4</v>
      </c>
      <c r="B14" s="9" t="s">
        <v>491</v>
      </c>
      <c r="C14" s="174" t="s">
        <v>292</v>
      </c>
      <c r="D14" s="35">
        <v>1</v>
      </c>
      <c r="E14" s="61" t="s">
        <v>35</v>
      </c>
      <c r="F14" s="61"/>
      <c r="G14" s="35"/>
      <c r="H14" s="35"/>
      <c r="I14" s="35"/>
      <c r="J14" s="35"/>
      <c r="K14" s="224">
        <f t="shared" ref="K14:K35" si="0">G14+H14+I14</f>
        <v>0</v>
      </c>
    </row>
    <row r="15" spans="1:11" s="243" customFormat="1" ht="29.25" customHeight="1">
      <c r="A15" s="243">
        <v>4</v>
      </c>
      <c r="B15" s="9" t="s">
        <v>493</v>
      </c>
      <c r="C15" s="174" t="s">
        <v>492</v>
      </c>
      <c r="D15" s="35">
        <v>1</v>
      </c>
      <c r="E15" s="61" t="s">
        <v>35</v>
      </c>
      <c r="F15" s="61"/>
      <c r="G15" s="35"/>
      <c r="H15" s="35"/>
      <c r="I15" s="35"/>
      <c r="J15" s="35"/>
      <c r="K15" s="224">
        <f t="shared" si="0"/>
        <v>0</v>
      </c>
    </row>
    <row r="16" spans="1:11" s="243" customFormat="1" ht="36.75" customHeight="1">
      <c r="A16" s="243">
        <v>4</v>
      </c>
      <c r="B16" s="9" t="s">
        <v>494</v>
      </c>
      <c r="C16" s="174" t="s">
        <v>296</v>
      </c>
      <c r="D16" s="35">
        <v>1</v>
      </c>
      <c r="E16" s="61" t="s">
        <v>35</v>
      </c>
      <c r="F16" s="61"/>
      <c r="G16" s="35"/>
      <c r="H16" s="35"/>
      <c r="I16" s="35"/>
      <c r="J16" s="35"/>
      <c r="K16" s="224">
        <f t="shared" si="0"/>
        <v>0</v>
      </c>
    </row>
    <row r="17" spans="1:11" s="243" customFormat="1" ht="31.5" customHeight="1">
      <c r="A17" s="243">
        <v>4</v>
      </c>
      <c r="B17" s="9" t="s">
        <v>496</v>
      </c>
      <c r="C17" s="174" t="s">
        <v>495</v>
      </c>
      <c r="D17" s="35">
        <v>1</v>
      </c>
      <c r="E17" s="61" t="s">
        <v>35</v>
      </c>
      <c r="F17" s="61"/>
      <c r="G17" s="35"/>
      <c r="H17" s="35"/>
      <c r="I17" s="35"/>
      <c r="J17" s="35"/>
      <c r="K17" s="224">
        <f t="shared" si="0"/>
        <v>0</v>
      </c>
    </row>
    <row r="18" spans="1:11" s="243" customFormat="1" ht="28.5" customHeight="1">
      <c r="A18" s="243">
        <v>4</v>
      </c>
      <c r="B18" s="9" t="s">
        <v>497</v>
      </c>
      <c r="C18" s="174" t="s">
        <v>300</v>
      </c>
      <c r="D18" s="35">
        <v>1</v>
      </c>
      <c r="E18" s="61" t="s">
        <v>35</v>
      </c>
      <c r="F18" s="61"/>
      <c r="G18" s="35"/>
      <c r="H18" s="35"/>
      <c r="I18" s="35"/>
      <c r="J18" s="35"/>
      <c r="K18" s="224">
        <f t="shared" si="0"/>
        <v>0</v>
      </c>
    </row>
    <row r="19" spans="1:11" s="243" customFormat="1" ht="35.25" customHeight="1">
      <c r="A19" s="243">
        <v>4</v>
      </c>
      <c r="B19" s="9" t="s">
        <v>499</v>
      </c>
      <c r="C19" s="174" t="s">
        <v>498</v>
      </c>
      <c r="D19" s="35">
        <v>1</v>
      </c>
      <c r="E19" s="61" t="s">
        <v>35</v>
      </c>
      <c r="F19" s="61"/>
      <c r="G19" s="35"/>
      <c r="H19" s="35"/>
      <c r="I19" s="35"/>
      <c r="J19" s="35"/>
      <c r="K19" s="224">
        <f t="shared" si="0"/>
        <v>0</v>
      </c>
    </row>
    <row r="20" spans="1:11" s="243" customFormat="1" ht="35.25" customHeight="1">
      <c r="A20" s="243">
        <v>4</v>
      </c>
      <c r="B20" s="9" t="s">
        <v>501</v>
      </c>
      <c r="C20" s="174" t="s">
        <v>500</v>
      </c>
      <c r="D20" s="35">
        <v>1</v>
      </c>
      <c r="E20" s="61" t="s">
        <v>35</v>
      </c>
      <c r="F20" s="61"/>
      <c r="G20" s="35"/>
      <c r="H20" s="35"/>
      <c r="I20" s="35"/>
      <c r="J20" s="35"/>
      <c r="K20" s="224">
        <f t="shared" si="0"/>
        <v>0</v>
      </c>
    </row>
    <row r="21" spans="1:11" s="243" customFormat="1" ht="51" customHeight="1">
      <c r="A21" s="243">
        <v>4</v>
      </c>
      <c r="B21" s="9" t="s">
        <v>503</v>
      </c>
      <c r="C21" s="174" t="s">
        <v>502</v>
      </c>
      <c r="D21" s="35">
        <v>1</v>
      </c>
      <c r="E21" s="61" t="s">
        <v>35</v>
      </c>
      <c r="F21" s="61"/>
      <c r="G21" s="35"/>
      <c r="H21" s="35"/>
      <c r="I21" s="35"/>
      <c r="J21" s="35"/>
      <c r="K21" s="224">
        <f t="shared" si="0"/>
        <v>0</v>
      </c>
    </row>
    <row r="22" spans="1:11" s="245" customFormat="1" ht="33.75" customHeight="1">
      <c r="A22" s="243">
        <v>4</v>
      </c>
      <c r="B22" s="9" t="s">
        <v>505</v>
      </c>
      <c r="C22" s="174" t="s">
        <v>504</v>
      </c>
      <c r="D22" s="35">
        <v>1</v>
      </c>
      <c r="E22" s="61" t="s">
        <v>35</v>
      </c>
      <c r="F22" s="61"/>
      <c r="G22" s="35"/>
      <c r="H22" s="35"/>
      <c r="I22" s="35"/>
      <c r="J22" s="35"/>
      <c r="K22" s="224">
        <f t="shared" si="0"/>
        <v>0</v>
      </c>
    </row>
    <row r="23" spans="1:11" s="245" customFormat="1" ht="48" customHeight="1">
      <c r="A23" s="243">
        <v>4</v>
      </c>
      <c r="B23" s="9" t="s">
        <v>507</v>
      </c>
      <c r="C23" s="174" t="s">
        <v>506</v>
      </c>
      <c r="D23" s="35">
        <v>1</v>
      </c>
      <c r="E23" s="61" t="s">
        <v>35</v>
      </c>
      <c r="F23" s="61"/>
      <c r="G23" s="35"/>
      <c r="H23" s="35"/>
      <c r="I23" s="35"/>
      <c r="J23" s="35"/>
      <c r="K23" s="224">
        <f t="shared" si="0"/>
        <v>0</v>
      </c>
    </row>
    <row r="24" spans="1:11" s="243" customFormat="1" ht="34.5" customHeight="1">
      <c r="A24" s="243">
        <v>4</v>
      </c>
      <c r="B24" s="9" t="s">
        <v>508</v>
      </c>
      <c r="C24" s="174" t="s">
        <v>314</v>
      </c>
      <c r="D24" s="35">
        <v>1</v>
      </c>
      <c r="E24" s="61" t="s">
        <v>35</v>
      </c>
      <c r="F24" s="61"/>
      <c r="G24" s="35"/>
      <c r="H24" s="35"/>
      <c r="I24" s="35"/>
      <c r="J24" s="35"/>
      <c r="K24" s="224">
        <f t="shared" si="0"/>
        <v>0</v>
      </c>
    </row>
    <row r="25" spans="1:11" s="243" customFormat="1" ht="34.5" customHeight="1">
      <c r="A25" s="243">
        <v>4</v>
      </c>
      <c r="B25" s="9" t="s">
        <v>510</v>
      </c>
      <c r="C25" s="174" t="s">
        <v>509</v>
      </c>
      <c r="D25" s="35">
        <v>1</v>
      </c>
      <c r="E25" s="61" t="s">
        <v>35</v>
      </c>
      <c r="F25" s="61"/>
      <c r="G25" s="35"/>
      <c r="H25" s="35"/>
      <c r="I25" s="35"/>
      <c r="J25" s="35"/>
      <c r="K25" s="224">
        <f t="shared" si="0"/>
        <v>0</v>
      </c>
    </row>
    <row r="26" spans="1:11" s="243" customFormat="1" ht="56.25" customHeight="1">
      <c r="A26" s="243">
        <v>4</v>
      </c>
      <c r="B26" s="9" t="s">
        <v>512</v>
      </c>
      <c r="C26" s="174" t="s">
        <v>511</v>
      </c>
      <c r="D26" s="35">
        <v>1</v>
      </c>
      <c r="E26" s="61" t="s">
        <v>35</v>
      </c>
      <c r="F26" s="61"/>
      <c r="G26" s="35"/>
      <c r="H26" s="35"/>
      <c r="I26" s="35"/>
      <c r="J26" s="35"/>
      <c r="K26" s="224">
        <f t="shared" si="0"/>
        <v>0</v>
      </c>
    </row>
    <row r="27" spans="1:11" s="245" customFormat="1" ht="37.5" customHeight="1">
      <c r="A27" s="243">
        <v>4</v>
      </c>
      <c r="B27" s="9" t="s">
        <v>514</v>
      </c>
      <c r="C27" s="174" t="s">
        <v>513</v>
      </c>
      <c r="D27" s="35">
        <v>1</v>
      </c>
      <c r="E27" s="61" t="s">
        <v>35</v>
      </c>
      <c r="F27" s="61"/>
      <c r="G27" s="35"/>
      <c r="H27" s="35"/>
      <c r="I27" s="35"/>
      <c r="J27" s="35"/>
      <c r="K27" s="224">
        <f t="shared" si="0"/>
        <v>0</v>
      </c>
    </row>
    <row r="28" spans="1:11" s="243" customFormat="1" ht="36" customHeight="1">
      <c r="A28" s="243">
        <v>4</v>
      </c>
      <c r="B28" s="9" t="s">
        <v>516</v>
      </c>
      <c r="C28" s="174" t="s">
        <v>515</v>
      </c>
      <c r="D28" s="35">
        <v>1</v>
      </c>
      <c r="E28" s="61" t="s">
        <v>35</v>
      </c>
      <c r="F28" s="61"/>
      <c r="G28" s="35"/>
      <c r="H28" s="35"/>
      <c r="I28" s="35"/>
      <c r="J28" s="35"/>
      <c r="K28" s="224">
        <f t="shared" si="0"/>
        <v>0</v>
      </c>
    </row>
    <row r="29" spans="1:11" s="243" customFormat="1" ht="41.25" customHeight="1">
      <c r="A29" s="243">
        <v>4</v>
      </c>
      <c r="B29" s="9" t="s">
        <v>518</v>
      </c>
      <c r="C29" s="174" t="s">
        <v>517</v>
      </c>
      <c r="D29" s="35">
        <v>1</v>
      </c>
      <c r="E29" s="61" t="s">
        <v>35</v>
      </c>
      <c r="F29" s="61"/>
      <c r="G29" s="35"/>
      <c r="H29" s="35"/>
      <c r="I29" s="35"/>
      <c r="J29" s="35"/>
      <c r="K29" s="224">
        <f t="shared" si="0"/>
        <v>0</v>
      </c>
    </row>
    <row r="30" spans="1:11" s="243" customFormat="1" ht="49.5" customHeight="1">
      <c r="A30" s="243">
        <v>4</v>
      </c>
      <c r="B30" s="9" t="s">
        <v>520</v>
      </c>
      <c r="C30" s="174" t="s">
        <v>519</v>
      </c>
      <c r="D30" s="35">
        <v>1</v>
      </c>
      <c r="E30" s="61" t="s">
        <v>35</v>
      </c>
      <c r="F30" s="61"/>
      <c r="G30" s="35"/>
      <c r="H30" s="35"/>
      <c r="I30" s="35"/>
      <c r="J30" s="35"/>
      <c r="K30" s="224">
        <f t="shared" si="0"/>
        <v>0</v>
      </c>
    </row>
    <row r="31" spans="1:11" s="243" customFormat="1" ht="51" customHeight="1">
      <c r="A31" s="243">
        <v>4</v>
      </c>
      <c r="B31" s="9" t="s">
        <v>522</v>
      </c>
      <c r="C31" s="174" t="s">
        <v>521</v>
      </c>
      <c r="D31" s="35">
        <v>1</v>
      </c>
      <c r="E31" s="61" t="s">
        <v>35</v>
      </c>
      <c r="F31" s="61"/>
      <c r="G31" s="35"/>
      <c r="H31" s="35"/>
      <c r="I31" s="35"/>
      <c r="J31" s="35"/>
      <c r="K31" s="224">
        <f t="shared" si="0"/>
        <v>0</v>
      </c>
    </row>
    <row r="32" spans="1:11" s="245" customFormat="1" ht="31.5" customHeight="1">
      <c r="A32" s="243">
        <v>4</v>
      </c>
      <c r="B32" s="9" t="s">
        <v>524</v>
      </c>
      <c r="C32" s="174" t="s">
        <v>523</v>
      </c>
      <c r="D32" s="35">
        <v>1</v>
      </c>
      <c r="E32" s="61" t="s">
        <v>35</v>
      </c>
      <c r="F32" s="61"/>
      <c r="G32" s="35"/>
      <c r="H32" s="35"/>
      <c r="I32" s="35"/>
      <c r="J32" s="35"/>
      <c r="K32" s="224">
        <f t="shared" si="0"/>
        <v>0</v>
      </c>
    </row>
    <row r="33" spans="1:11" s="245" customFormat="1" ht="36" customHeight="1">
      <c r="A33" s="243">
        <v>4</v>
      </c>
      <c r="B33" s="9" t="s">
        <v>526</v>
      </c>
      <c r="C33" s="174" t="s">
        <v>525</v>
      </c>
      <c r="D33" s="35">
        <v>1</v>
      </c>
      <c r="E33" s="61" t="s">
        <v>35</v>
      </c>
      <c r="F33" s="61"/>
      <c r="G33" s="35"/>
      <c r="H33" s="35"/>
      <c r="I33" s="35"/>
      <c r="J33" s="35"/>
      <c r="K33" s="224">
        <f t="shared" si="0"/>
        <v>0</v>
      </c>
    </row>
    <row r="34" spans="1:11" s="245" customFormat="1" ht="30" customHeight="1">
      <c r="A34" s="243">
        <v>4</v>
      </c>
      <c r="B34" s="9" t="s">
        <v>528</v>
      </c>
      <c r="C34" s="174" t="s">
        <v>527</v>
      </c>
      <c r="D34" s="35">
        <v>1</v>
      </c>
      <c r="E34" s="61" t="s">
        <v>35</v>
      </c>
      <c r="F34" s="61"/>
      <c r="G34" s="35"/>
      <c r="H34" s="35"/>
      <c r="I34" s="35"/>
      <c r="J34" s="35"/>
      <c r="K34" s="224">
        <f t="shared" si="0"/>
        <v>0</v>
      </c>
    </row>
    <row r="35" spans="1:11" s="242" customFormat="1" ht="37.5" customHeight="1">
      <c r="A35" s="243">
        <v>4</v>
      </c>
      <c r="B35" s="9" t="s">
        <v>529</v>
      </c>
      <c r="C35" s="174" t="s">
        <v>336</v>
      </c>
      <c r="D35" s="35">
        <v>1</v>
      </c>
      <c r="E35" s="61" t="s">
        <v>35</v>
      </c>
      <c r="F35" s="61"/>
      <c r="G35" s="35"/>
      <c r="H35" s="35"/>
      <c r="I35" s="35"/>
      <c r="J35" s="35"/>
      <c r="K35" s="224">
        <f t="shared" si="0"/>
        <v>0</v>
      </c>
    </row>
    <row r="36" spans="1:11" s="40" customFormat="1" ht="36.75" customHeight="1">
      <c r="A36" s="243">
        <v>4</v>
      </c>
      <c r="B36" s="9" t="s">
        <v>530</v>
      </c>
      <c r="C36" s="173" t="s">
        <v>344</v>
      </c>
      <c r="D36" s="35">
        <v>1</v>
      </c>
      <c r="E36" s="41"/>
      <c r="F36" s="137"/>
      <c r="K36" s="224"/>
    </row>
    <row r="37" spans="1:11" s="243" customFormat="1" ht="18" customHeight="1">
      <c r="B37" s="9" t="s">
        <v>531</v>
      </c>
      <c r="C37" s="51"/>
      <c r="D37" s="35">
        <v>1</v>
      </c>
      <c r="E37" s="61" t="s">
        <v>35</v>
      </c>
      <c r="F37" s="61"/>
      <c r="G37" s="35"/>
      <c r="H37" s="35"/>
      <c r="I37" s="35"/>
      <c r="J37" s="35"/>
      <c r="K37" s="224">
        <f>G37+H37+I37</f>
        <v>0</v>
      </c>
    </row>
    <row r="38" spans="1:11" s="243" customFormat="1" ht="20.25" customHeight="1">
      <c r="B38" s="9" t="s">
        <v>532</v>
      </c>
      <c r="C38" s="51"/>
      <c r="D38" s="35">
        <v>1</v>
      </c>
      <c r="E38" s="61" t="s">
        <v>35</v>
      </c>
      <c r="F38" s="61"/>
      <c r="G38" s="35"/>
      <c r="H38" s="35"/>
      <c r="I38" s="35"/>
      <c r="J38" s="35"/>
      <c r="K38" s="224">
        <f>G38+H38+I38</f>
        <v>0</v>
      </c>
    </row>
    <row r="39" spans="1:11" s="243" customFormat="1" ht="15" customHeight="1">
      <c r="B39" s="9" t="s">
        <v>533</v>
      </c>
      <c r="C39" s="51"/>
      <c r="D39" s="35">
        <v>1</v>
      </c>
      <c r="E39" s="61" t="s">
        <v>35</v>
      </c>
      <c r="F39" s="61"/>
      <c r="G39" s="35"/>
      <c r="H39" s="35"/>
      <c r="I39" s="35"/>
      <c r="J39" s="35"/>
      <c r="K39" s="224">
        <f>G39+H39+I39</f>
        <v>0</v>
      </c>
    </row>
    <row r="40" spans="1:11" s="76" customFormat="1" ht="25.5" customHeight="1">
      <c r="B40" s="9" t="s">
        <v>742</v>
      </c>
      <c r="C40" s="34"/>
      <c r="D40" s="35">
        <v>1</v>
      </c>
      <c r="E40" s="61" t="s">
        <v>35</v>
      </c>
      <c r="F40" s="61"/>
      <c r="G40" s="35"/>
      <c r="H40" s="35"/>
      <c r="I40" s="34"/>
      <c r="J40" s="34"/>
      <c r="K40" s="224">
        <f>G40+H40+I40</f>
        <v>0</v>
      </c>
    </row>
    <row r="41" spans="1:11" s="248" customFormat="1" ht="20.25" customHeight="1" thickBot="1">
      <c r="A41" s="260"/>
      <c r="B41" s="9"/>
      <c r="C41" s="132" t="s">
        <v>534</v>
      </c>
      <c r="D41" s="35">
        <v>1</v>
      </c>
      <c r="E41" s="124"/>
      <c r="F41" s="124"/>
      <c r="G41" s="247"/>
      <c r="H41" s="247"/>
      <c r="I41" s="247"/>
      <c r="J41" s="247"/>
      <c r="K41" s="261">
        <f t="shared" ref="K41" si="1">SUM(K9:K40)</f>
        <v>0</v>
      </c>
    </row>
    <row r="42" spans="1:11" s="250" customFormat="1" ht="20.25" customHeight="1">
      <c r="B42" s="133"/>
      <c r="C42" s="134"/>
      <c r="D42" s="35">
        <v>1</v>
      </c>
      <c r="E42" s="127"/>
      <c r="F42" s="127"/>
      <c r="G42" s="249"/>
      <c r="H42" s="249"/>
      <c r="I42" s="249"/>
      <c r="J42" s="249"/>
      <c r="K42" s="262"/>
    </row>
    <row r="43" spans="1:11" s="243" customFormat="1" ht="24" customHeight="1">
      <c r="A43" s="243">
        <v>2</v>
      </c>
      <c r="B43" s="114">
        <v>3.2</v>
      </c>
      <c r="C43" s="128" t="s">
        <v>535</v>
      </c>
      <c r="D43" s="35">
        <v>1</v>
      </c>
      <c r="E43" s="116"/>
      <c r="F43" s="116"/>
      <c r="G43" s="251"/>
      <c r="H43" s="251"/>
      <c r="I43" s="251"/>
      <c r="J43" s="251"/>
      <c r="K43" s="263"/>
    </row>
    <row r="44" spans="1:11" s="243" customFormat="1" ht="30" customHeight="1">
      <c r="A44" s="243">
        <v>3</v>
      </c>
      <c r="B44" s="165" t="s">
        <v>536</v>
      </c>
      <c r="C44" s="173" t="s">
        <v>537</v>
      </c>
      <c r="D44" s="35">
        <v>1</v>
      </c>
      <c r="E44" s="41"/>
      <c r="F44" s="41"/>
      <c r="G44" s="11"/>
      <c r="H44" s="11"/>
      <c r="I44" s="11"/>
      <c r="J44" s="11"/>
      <c r="K44" s="224"/>
    </row>
    <row r="45" spans="1:11" s="243" customFormat="1" ht="23.25" customHeight="1">
      <c r="A45" s="243">
        <v>4</v>
      </c>
      <c r="B45" s="9" t="s">
        <v>538</v>
      </c>
      <c r="C45" s="174" t="s">
        <v>352</v>
      </c>
      <c r="D45" s="35">
        <v>1</v>
      </c>
      <c r="E45" s="61" t="s">
        <v>35</v>
      </c>
      <c r="F45" s="61"/>
      <c r="G45" s="35"/>
      <c r="H45" s="35"/>
      <c r="I45" s="35"/>
      <c r="J45" s="35"/>
      <c r="K45" s="224">
        <f t="shared" ref="K45:K94" si="2">G45+H45+I45</f>
        <v>0</v>
      </c>
    </row>
    <row r="46" spans="1:11" s="243" customFormat="1" ht="30" customHeight="1">
      <c r="A46" s="243">
        <v>4</v>
      </c>
      <c r="B46" s="9" t="s">
        <v>539</v>
      </c>
      <c r="C46" s="174" t="s">
        <v>354</v>
      </c>
      <c r="D46" s="35">
        <v>1</v>
      </c>
      <c r="E46" s="61" t="s">
        <v>35</v>
      </c>
      <c r="F46" s="61"/>
      <c r="G46" s="35"/>
      <c r="H46" s="35"/>
      <c r="I46" s="35"/>
      <c r="J46" s="35"/>
      <c r="K46" s="224">
        <f t="shared" si="2"/>
        <v>0</v>
      </c>
    </row>
    <row r="47" spans="1:11" s="243" customFormat="1" ht="30" customHeight="1">
      <c r="A47" s="243">
        <v>4</v>
      </c>
      <c r="B47" s="9" t="s">
        <v>540</v>
      </c>
      <c r="C47" s="174" t="s">
        <v>356</v>
      </c>
      <c r="D47" s="35">
        <v>1</v>
      </c>
      <c r="E47" s="61" t="s">
        <v>35</v>
      </c>
      <c r="F47" s="61"/>
      <c r="G47" s="35"/>
      <c r="H47" s="35"/>
      <c r="I47" s="35"/>
      <c r="J47" s="35"/>
      <c r="K47" s="224">
        <f t="shared" si="2"/>
        <v>0</v>
      </c>
    </row>
    <row r="48" spans="1:11" s="243" customFormat="1" ht="30" customHeight="1">
      <c r="A48" s="243">
        <v>4</v>
      </c>
      <c r="B48" s="9" t="s">
        <v>541</v>
      </c>
      <c r="C48" s="174" t="s">
        <v>542</v>
      </c>
      <c r="D48" s="35">
        <v>1</v>
      </c>
      <c r="E48" s="61" t="s">
        <v>35</v>
      </c>
      <c r="F48" s="61"/>
      <c r="G48" s="35"/>
      <c r="H48" s="35"/>
      <c r="I48" s="35"/>
      <c r="J48" s="35"/>
      <c r="K48" s="224">
        <f t="shared" si="2"/>
        <v>0</v>
      </c>
    </row>
    <row r="49" spans="1:11" s="243" customFormat="1" ht="30" customHeight="1">
      <c r="A49" s="243">
        <v>4</v>
      </c>
      <c r="B49" s="9" t="s">
        <v>543</v>
      </c>
      <c r="C49" s="174" t="s">
        <v>360</v>
      </c>
      <c r="D49" s="35">
        <v>1</v>
      </c>
      <c r="E49" s="61" t="s">
        <v>35</v>
      </c>
      <c r="F49" s="61"/>
      <c r="G49" s="35"/>
      <c r="H49" s="35"/>
      <c r="I49" s="35"/>
      <c r="J49" s="35"/>
      <c r="K49" s="224">
        <f t="shared" si="2"/>
        <v>0</v>
      </c>
    </row>
    <row r="50" spans="1:11" s="243" customFormat="1" ht="30" customHeight="1">
      <c r="A50" s="243">
        <v>4</v>
      </c>
      <c r="B50" s="9" t="s">
        <v>981</v>
      </c>
      <c r="C50" s="174" t="s">
        <v>362</v>
      </c>
      <c r="D50" s="35">
        <v>1</v>
      </c>
      <c r="E50" s="61" t="s">
        <v>35</v>
      </c>
      <c r="F50" s="61"/>
      <c r="G50" s="35"/>
      <c r="H50" s="35"/>
      <c r="I50" s="35"/>
      <c r="J50" s="35"/>
      <c r="K50" s="224">
        <f t="shared" si="2"/>
        <v>0</v>
      </c>
    </row>
    <row r="51" spans="1:11" s="243" customFormat="1" ht="30" customHeight="1">
      <c r="A51" s="243">
        <v>4</v>
      </c>
      <c r="B51" s="9" t="s">
        <v>982</v>
      </c>
      <c r="C51" s="174" t="s">
        <v>364</v>
      </c>
      <c r="D51" s="35">
        <v>1</v>
      </c>
      <c r="E51" s="61" t="s">
        <v>35</v>
      </c>
      <c r="F51" s="61"/>
      <c r="G51" s="35"/>
      <c r="H51" s="35"/>
      <c r="I51" s="35"/>
      <c r="J51" s="35"/>
      <c r="K51" s="224">
        <f t="shared" si="2"/>
        <v>0</v>
      </c>
    </row>
    <row r="52" spans="1:11" s="243" customFormat="1" ht="18.75" customHeight="1">
      <c r="A52" s="243">
        <v>4</v>
      </c>
      <c r="B52" s="177" t="s">
        <v>743</v>
      </c>
      <c r="C52" s="174" t="s">
        <v>366</v>
      </c>
      <c r="D52" s="35">
        <v>1</v>
      </c>
      <c r="E52" s="61" t="s">
        <v>35</v>
      </c>
      <c r="F52" s="61"/>
      <c r="G52" s="35"/>
      <c r="H52" s="35"/>
      <c r="I52" s="35"/>
      <c r="J52" s="35"/>
      <c r="K52" s="224">
        <f t="shared" si="2"/>
        <v>0</v>
      </c>
    </row>
    <row r="53" spans="1:11" s="243" customFormat="1" ht="34.5" customHeight="1">
      <c r="A53" s="243">
        <v>3</v>
      </c>
      <c r="B53" s="165" t="s">
        <v>544</v>
      </c>
      <c r="C53" s="173" t="s">
        <v>545</v>
      </c>
      <c r="D53" s="35">
        <v>1</v>
      </c>
      <c r="E53" s="41"/>
      <c r="F53" s="41"/>
      <c r="G53" s="11"/>
      <c r="H53" s="11"/>
      <c r="I53" s="11"/>
      <c r="J53" s="11"/>
      <c r="K53" s="224"/>
    </row>
    <row r="54" spans="1:11" s="243" customFormat="1" ht="15.75" customHeight="1">
      <c r="A54" s="243">
        <v>4</v>
      </c>
      <c r="B54" s="9" t="s">
        <v>546</v>
      </c>
      <c r="C54" s="174" t="s">
        <v>547</v>
      </c>
      <c r="D54" s="35">
        <v>1</v>
      </c>
      <c r="E54" s="61" t="s">
        <v>35</v>
      </c>
      <c r="F54" s="61"/>
      <c r="G54" s="35"/>
      <c r="H54" s="35"/>
      <c r="I54" s="35"/>
      <c r="J54" s="35"/>
      <c r="K54" s="224">
        <f t="shared" si="2"/>
        <v>0</v>
      </c>
    </row>
    <row r="55" spans="1:11" s="243" customFormat="1" ht="18.75" customHeight="1">
      <c r="A55" s="243">
        <v>4</v>
      </c>
      <c r="B55" s="9" t="s">
        <v>548</v>
      </c>
      <c r="C55" s="174" t="s">
        <v>549</v>
      </c>
      <c r="D55" s="35">
        <v>1</v>
      </c>
      <c r="E55" s="61" t="s">
        <v>35</v>
      </c>
      <c r="F55" s="61"/>
      <c r="G55" s="35"/>
      <c r="H55" s="35"/>
      <c r="I55" s="35"/>
      <c r="J55" s="35"/>
      <c r="K55" s="224">
        <f t="shared" si="2"/>
        <v>0</v>
      </c>
    </row>
    <row r="56" spans="1:11" s="243" customFormat="1" ht="20.25" customHeight="1">
      <c r="A56" s="243">
        <v>4</v>
      </c>
      <c r="B56" s="9" t="s">
        <v>550</v>
      </c>
      <c r="C56" s="174" t="s">
        <v>374</v>
      </c>
      <c r="D56" s="35">
        <v>1</v>
      </c>
      <c r="E56" s="61" t="s">
        <v>35</v>
      </c>
      <c r="F56" s="61"/>
      <c r="G56" s="35"/>
      <c r="H56" s="35"/>
      <c r="I56" s="35"/>
      <c r="J56" s="35"/>
      <c r="K56" s="224">
        <f t="shared" si="2"/>
        <v>0</v>
      </c>
    </row>
    <row r="57" spans="1:11" s="243" customFormat="1" ht="16.5" customHeight="1">
      <c r="A57" s="243">
        <v>4</v>
      </c>
      <c r="B57" s="9" t="s">
        <v>551</v>
      </c>
      <c r="C57" s="174" t="s">
        <v>376</v>
      </c>
      <c r="D57" s="35">
        <v>1</v>
      </c>
      <c r="E57" s="61" t="s">
        <v>35</v>
      </c>
      <c r="F57" s="61"/>
      <c r="G57" s="35"/>
      <c r="H57" s="35"/>
      <c r="I57" s="35"/>
      <c r="J57" s="35"/>
      <c r="K57" s="224">
        <f t="shared" si="2"/>
        <v>0</v>
      </c>
    </row>
    <row r="58" spans="1:11" s="243" customFormat="1" ht="14.25" customHeight="1">
      <c r="A58" s="243">
        <v>4</v>
      </c>
      <c r="B58" s="9" t="s">
        <v>552</v>
      </c>
      <c r="C58" s="174" t="s">
        <v>378</v>
      </c>
      <c r="D58" s="35">
        <v>1</v>
      </c>
      <c r="E58" s="61" t="s">
        <v>35</v>
      </c>
      <c r="F58" s="61"/>
      <c r="G58" s="35"/>
      <c r="H58" s="35"/>
      <c r="I58" s="35"/>
      <c r="J58" s="35"/>
      <c r="K58" s="224">
        <f t="shared" si="2"/>
        <v>0</v>
      </c>
    </row>
    <row r="59" spans="1:11" s="243" customFormat="1" ht="22.5" customHeight="1">
      <c r="A59" s="243">
        <v>4</v>
      </c>
      <c r="B59" s="9" t="s">
        <v>553</v>
      </c>
      <c r="C59" s="174" t="s">
        <v>380</v>
      </c>
      <c r="D59" s="35">
        <v>1</v>
      </c>
      <c r="E59" s="61" t="s">
        <v>35</v>
      </c>
      <c r="F59" s="61"/>
      <c r="G59" s="35"/>
      <c r="H59" s="35"/>
      <c r="I59" s="35"/>
      <c r="J59" s="35"/>
      <c r="K59" s="224">
        <f t="shared" si="2"/>
        <v>0</v>
      </c>
    </row>
    <row r="60" spans="1:11" s="243" customFormat="1" ht="18" customHeight="1">
      <c r="A60" s="243">
        <v>4</v>
      </c>
      <c r="B60" s="9" t="s">
        <v>554</v>
      </c>
      <c r="C60" s="174" t="s">
        <v>382</v>
      </c>
      <c r="D60" s="35">
        <v>1</v>
      </c>
      <c r="E60" s="61" t="s">
        <v>35</v>
      </c>
      <c r="F60" s="61"/>
      <c r="G60" s="35"/>
      <c r="H60" s="35"/>
      <c r="I60" s="35"/>
      <c r="J60" s="35"/>
      <c r="K60" s="224">
        <f t="shared" si="2"/>
        <v>0</v>
      </c>
    </row>
    <row r="61" spans="1:11" s="243" customFormat="1" ht="48" customHeight="1">
      <c r="A61" s="243">
        <v>3</v>
      </c>
      <c r="B61" s="165" t="s">
        <v>555</v>
      </c>
      <c r="C61" s="173" t="s">
        <v>556</v>
      </c>
      <c r="D61" s="35">
        <v>1</v>
      </c>
      <c r="E61" s="41"/>
      <c r="F61" s="41"/>
      <c r="G61" s="11"/>
      <c r="H61" s="11"/>
      <c r="I61" s="11"/>
      <c r="J61" s="11"/>
      <c r="K61" s="224"/>
    </row>
    <row r="62" spans="1:11" s="243" customFormat="1" ht="19.5" customHeight="1">
      <c r="A62" s="243">
        <v>4</v>
      </c>
      <c r="B62" s="9" t="s">
        <v>557</v>
      </c>
      <c r="C62" s="174" t="s">
        <v>386</v>
      </c>
      <c r="D62" s="35">
        <v>1</v>
      </c>
      <c r="E62" s="61" t="s">
        <v>35</v>
      </c>
      <c r="F62" s="61"/>
      <c r="G62" s="35"/>
      <c r="H62" s="35"/>
      <c r="I62" s="35"/>
      <c r="J62" s="35"/>
      <c r="K62" s="224">
        <f t="shared" si="2"/>
        <v>0</v>
      </c>
    </row>
    <row r="63" spans="1:11" s="243" customFormat="1" ht="22.5" customHeight="1">
      <c r="A63" s="243">
        <v>4</v>
      </c>
      <c r="B63" s="9" t="s">
        <v>558</v>
      </c>
      <c r="C63" s="174" t="s">
        <v>388</v>
      </c>
      <c r="D63" s="35">
        <v>1</v>
      </c>
      <c r="E63" s="61" t="s">
        <v>35</v>
      </c>
      <c r="F63" s="61"/>
      <c r="G63" s="35"/>
      <c r="H63" s="35"/>
      <c r="I63" s="35"/>
      <c r="J63" s="35"/>
      <c r="K63" s="224">
        <f t="shared" si="2"/>
        <v>0</v>
      </c>
    </row>
    <row r="64" spans="1:11" s="243" customFormat="1" ht="15.75" customHeight="1">
      <c r="A64" s="243">
        <v>4</v>
      </c>
      <c r="B64" s="9" t="s">
        <v>559</v>
      </c>
      <c r="C64" s="174" t="s">
        <v>390</v>
      </c>
      <c r="D64" s="35">
        <v>1</v>
      </c>
      <c r="E64" s="61" t="s">
        <v>35</v>
      </c>
      <c r="F64" s="61"/>
      <c r="G64" s="35"/>
      <c r="H64" s="35"/>
      <c r="I64" s="35"/>
      <c r="J64" s="35"/>
      <c r="K64" s="224">
        <f t="shared" si="2"/>
        <v>0</v>
      </c>
    </row>
    <row r="65" spans="1:11" s="243" customFormat="1" ht="23.25" customHeight="1">
      <c r="A65" s="243">
        <v>4</v>
      </c>
      <c r="B65" s="9" t="s">
        <v>560</v>
      </c>
      <c r="C65" s="174" t="s">
        <v>392</v>
      </c>
      <c r="D65" s="35">
        <v>1</v>
      </c>
      <c r="E65" s="61" t="s">
        <v>35</v>
      </c>
      <c r="F65" s="61"/>
      <c r="G65" s="35"/>
      <c r="H65" s="35"/>
      <c r="I65" s="35"/>
      <c r="J65" s="35"/>
      <c r="K65" s="224">
        <f t="shared" si="2"/>
        <v>0</v>
      </c>
    </row>
    <row r="66" spans="1:11" s="243" customFormat="1" ht="18" customHeight="1">
      <c r="A66" s="243">
        <v>4</v>
      </c>
      <c r="B66" s="9" t="s">
        <v>561</v>
      </c>
      <c r="C66" s="174" t="s">
        <v>394</v>
      </c>
      <c r="D66" s="35">
        <v>1</v>
      </c>
      <c r="E66" s="61" t="s">
        <v>35</v>
      </c>
      <c r="F66" s="61"/>
      <c r="G66" s="35"/>
      <c r="H66" s="35"/>
      <c r="I66" s="35"/>
      <c r="J66" s="35"/>
      <c r="K66" s="224">
        <f t="shared" si="2"/>
        <v>0</v>
      </c>
    </row>
    <row r="67" spans="1:11" s="243" customFormat="1" ht="18.75" customHeight="1">
      <c r="A67" s="243">
        <v>4</v>
      </c>
      <c r="B67" s="9" t="s">
        <v>562</v>
      </c>
      <c r="C67" s="174" t="s">
        <v>396</v>
      </c>
      <c r="D67" s="35">
        <v>1</v>
      </c>
      <c r="E67" s="61" t="s">
        <v>35</v>
      </c>
      <c r="F67" s="61"/>
      <c r="G67" s="35"/>
      <c r="H67" s="35"/>
      <c r="I67" s="35"/>
      <c r="J67" s="35"/>
      <c r="K67" s="224">
        <f t="shared" si="2"/>
        <v>0</v>
      </c>
    </row>
    <row r="68" spans="1:11" s="243" customFormat="1" ht="18.75" customHeight="1">
      <c r="A68" s="243">
        <v>4</v>
      </c>
      <c r="B68" s="9" t="s">
        <v>563</v>
      </c>
      <c r="C68" s="174" t="s">
        <v>398</v>
      </c>
      <c r="D68" s="35">
        <v>1</v>
      </c>
      <c r="E68" s="61" t="s">
        <v>35</v>
      </c>
      <c r="F68" s="61"/>
      <c r="G68" s="35"/>
      <c r="H68" s="35"/>
      <c r="I68" s="35"/>
      <c r="J68" s="35"/>
      <c r="K68" s="224">
        <f t="shared" si="2"/>
        <v>0</v>
      </c>
    </row>
    <row r="69" spans="1:11" s="243" customFormat="1" ht="19.5" customHeight="1">
      <c r="A69" s="243">
        <v>4</v>
      </c>
      <c r="B69" s="9" t="s">
        <v>564</v>
      </c>
      <c r="C69" s="174" t="s">
        <v>565</v>
      </c>
      <c r="D69" s="35">
        <v>1</v>
      </c>
      <c r="E69" s="61" t="s">
        <v>35</v>
      </c>
      <c r="F69" s="61"/>
      <c r="G69" s="35"/>
      <c r="H69" s="35"/>
      <c r="I69" s="35"/>
      <c r="J69" s="35"/>
      <c r="K69" s="224">
        <f t="shared" si="2"/>
        <v>0</v>
      </c>
    </row>
    <row r="70" spans="1:11" s="243" customFormat="1" ht="19.5" customHeight="1">
      <c r="A70" s="243">
        <v>4</v>
      </c>
      <c r="B70" s="177" t="s">
        <v>983</v>
      </c>
      <c r="C70" s="174" t="s">
        <v>402</v>
      </c>
      <c r="D70" s="35">
        <v>1</v>
      </c>
      <c r="E70" s="61" t="s">
        <v>35</v>
      </c>
      <c r="F70" s="61"/>
      <c r="G70" s="35"/>
      <c r="H70" s="35"/>
      <c r="I70" s="35"/>
      <c r="J70" s="35"/>
      <c r="K70" s="224">
        <f t="shared" si="2"/>
        <v>0</v>
      </c>
    </row>
    <row r="71" spans="1:11" s="243" customFormat="1" ht="18" customHeight="1">
      <c r="A71" s="243">
        <v>4</v>
      </c>
      <c r="B71" s="9" t="s">
        <v>566</v>
      </c>
      <c r="C71" s="174" t="s">
        <v>404</v>
      </c>
      <c r="D71" s="35">
        <v>1</v>
      </c>
      <c r="E71" s="61" t="s">
        <v>35</v>
      </c>
      <c r="F71" s="61"/>
      <c r="G71" s="35"/>
      <c r="H71" s="35"/>
      <c r="I71" s="35"/>
      <c r="J71" s="35"/>
      <c r="K71" s="224">
        <f t="shared" si="2"/>
        <v>0</v>
      </c>
    </row>
    <row r="72" spans="1:11" s="243" customFormat="1" ht="41.25" customHeight="1">
      <c r="A72" s="243">
        <v>3</v>
      </c>
      <c r="B72" s="165" t="s">
        <v>567</v>
      </c>
      <c r="C72" s="173" t="s">
        <v>568</v>
      </c>
      <c r="D72" s="35">
        <v>1</v>
      </c>
      <c r="E72" s="41"/>
      <c r="F72" s="41"/>
      <c r="G72" s="11"/>
      <c r="H72" s="11"/>
      <c r="I72" s="11"/>
      <c r="J72" s="11"/>
      <c r="K72" s="224"/>
    </row>
    <row r="73" spans="1:11" s="243" customFormat="1" ht="19.5" customHeight="1">
      <c r="A73" s="243">
        <v>4</v>
      </c>
      <c r="B73" s="9" t="s">
        <v>569</v>
      </c>
      <c r="C73" s="174" t="s">
        <v>408</v>
      </c>
      <c r="D73" s="35">
        <v>1</v>
      </c>
      <c r="E73" s="61" t="s">
        <v>35</v>
      </c>
      <c r="F73" s="61"/>
      <c r="G73" s="35"/>
      <c r="H73" s="35"/>
      <c r="I73" s="35"/>
      <c r="J73" s="35"/>
      <c r="K73" s="224">
        <f t="shared" si="2"/>
        <v>0</v>
      </c>
    </row>
    <row r="74" spans="1:11" s="243" customFormat="1" ht="18" customHeight="1">
      <c r="A74" s="243">
        <v>4</v>
      </c>
      <c r="B74" s="9" t="s">
        <v>570</v>
      </c>
      <c r="C74" s="174" t="s">
        <v>410</v>
      </c>
      <c r="D74" s="35">
        <v>1</v>
      </c>
      <c r="E74" s="61" t="s">
        <v>35</v>
      </c>
      <c r="F74" s="61"/>
      <c r="G74" s="35"/>
      <c r="H74" s="35"/>
      <c r="I74" s="35"/>
      <c r="J74" s="35"/>
      <c r="K74" s="224">
        <f t="shared" si="2"/>
        <v>0</v>
      </c>
    </row>
    <row r="75" spans="1:11" s="243" customFormat="1" ht="16.5" customHeight="1">
      <c r="A75" s="243">
        <v>4</v>
      </c>
      <c r="B75" s="9" t="s">
        <v>571</v>
      </c>
      <c r="C75" s="174" t="s">
        <v>572</v>
      </c>
      <c r="D75" s="35">
        <v>1</v>
      </c>
      <c r="E75" s="61" t="s">
        <v>35</v>
      </c>
      <c r="F75" s="61"/>
      <c r="G75" s="35"/>
      <c r="H75" s="35"/>
      <c r="I75" s="35"/>
      <c r="J75" s="35"/>
      <c r="K75" s="224">
        <f t="shared" si="2"/>
        <v>0</v>
      </c>
    </row>
    <row r="76" spans="1:11" s="243" customFormat="1" ht="15.75" customHeight="1">
      <c r="A76" s="243">
        <v>4</v>
      </c>
      <c r="B76" s="9" t="s">
        <v>573</v>
      </c>
      <c r="C76" s="174" t="s">
        <v>414</v>
      </c>
      <c r="D76" s="35">
        <v>1</v>
      </c>
      <c r="E76" s="61" t="s">
        <v>35</v>
      </c>
      <c r="F76" s="61"/>
      <c r="G76" s="35"/>
      <c r="H76" s="35"/>
      <c r="I76" s="35"/>
      <c r="J76" s="35"/>
      <c r="K76" s="224">
        <f t="shared" si="2"/>
        <v>0</v>
      </c>
    </row>
    <row r="77" spans="1:11" s="243" customFormat="1" ht="17.25" customHeight="1">
      <c r="A77" s="243">
        <v>4</v>
      </c>
      <c r="B77" s="9" t="s">
        <v>574</v>
      </c>
      <c r="C77" s="174" t="s">
        <v>416</v>
      </c>
      <c r="D77" s="35">
        <v>1</v>
      </c>
      <c r="E77" s="61" t="s">
        <v>35</v>
      </c>
      <c r="F77" s="61"/>
      <c r="G77" s="35"/>
      <c r="H77" s="35"/>
      <c r="I77" s="35"/>
      <c r="J77" s="35"/>
      <c r="K77" s="224">
        <f t="shared" si="2"/>
        <v>0</v>
      </c>
    </row>
    <row r="78" spans="1:11" s="243" customFormat="1" ht="51" customHeight="1">
      <c r="A78" s="243">
        <v>3</v>
      </c>
      <c r="B78" s="165" t="s">
        <v>575</v>
      </c>
      <c r="C78" s="173" t="s">
        <v>576</v>
      </c>
      <c r="D78" s="35">
        <v>1</v>
      </c>
      <c r="E78" s="41"/>
      <c r="F78" s="41"/>
      <c r="G78" s="11"/>
      <c r="H78" s="11"/>
      <c r="I78" s="11"/>
      <c r="J78" s="11"/>
      <c r="K78" s="224"/>
    </row>
    <row r="79" spans="1:11" s="243" customFormat="1" ht="19.5" customHeight="1">
      <c r="A79" s="243">
        <v>4</v>
      </c>
      <c r="B79" s="9" t="s">
        <v>577</v>
      </c>
      <c r="C79" s="174" t="s">
        <v>420</v>
      </c>
      <c r="D79" s="35">
        <v>1</v>
      </c>
      <c r="E79" s="61" t="s">
        <v>35</v>
      </c>
      <c r="F79" s="61"/>
      <c r="G79" s="35"/>
      <c r="H79" s="35"/>
      <c r="I79" s="35"/>
      <c r="J79" s="35"/>
      <c r="K79" s="224">
        <f t="shared" si="2"/>
        <v>0</v>
      </c>
    </row>
    <row r="80" spans="1:11" s="243" customFormat="1" ht="21.75" customHeight="1">
      <c r="A80" s="243">
        <v>4</v>
      </c>
      <c r="B80" s="9" t="s">
        <v>578</v>
      </c>
      <c r="C80" s="174" t="s">
        <v>422</v>
      </c>
      <c r="D80" s="35">
        <v>1</v>
      </c>
      <c r="E80" s="61" t="s">
        <v>35</v>
      </c>
      <c r="F80" s="61"/>
      <c r="G80" s="35"/>
      <c r="H80" s="35"/>
      <c r="I80" s="35"/>
      <c r="J80" s="35"/>
      <c r="K80" s="224">
        <f t="shared" si="2"/>
        <v>0</v>
      </c>
    </row>
    <row r="81" spans="1:11" s="243" customFormat="1" ht="21" customHeight="1">
      <c r="A81" s="243">
        <v>4</v>
      </c>
      <c r="B81" s="9" t="s">
        <v>579</v>
      </c>
      <c r="C81" s="174" t="s">
        <v>424</v>
      </c>
      <c r="D81" s="35">
        <v>1</v>
      </c>
      <c r="E81" s="61" t="s">
        <v>35</v>
      </c>
      <c r="F81" s="61"/>
      <c r="G81" s="35"/>
      <c r="H81" s="35"/>
      <c r="I81" s="35"/>
      <c r="J81" s="35"/>
      <c r="K81" s="224">
        <f>G81+H81+I81</f>
        <v>0</v>
      </c>
    </row>
    <row r="82" spans="1:11" s="243" customFormat="1" ht="18" customHeight="1">
      <c r="A82" s="243">
        <v>4</v>
      </c>
      <c r="B82" s="9" t="s">
        <v>580</v>
      </c>
      <c r="C82" s="174" t="s">
        <v>426</v>
      </c>
      <c r="D82" s="35">
        <v>1</v>
      </c>
      <c r="E82" s="61" t="s">
        <v>35</v>
      </c>
      <c r="F82" s="61"/>
      <c r="G82" s="35"/>
      <c r="H82" s="35"/>
      <c r="I82" s="35"/>
      <c r="J82" s="35"/>
      <c r="K82" s="224">
        <f>G82+H82+I82</f>
        <v>0</v>
      </c>
    </row>
    <row r="83" spans="1:11" s="243" customFormat="1" ht="52.5" customHeight="1">
      <c r="A83" s="243">
        <v>3</v>
      </c>
      <c r="B83" s="165" t="s">
        <v>581</v>
      </c>
      <c r="C83" s="173" t="s">
        <v>582</v>
      </c>
      <c r="D83" s="35">
        <v>1</v>
      </c>
      <c r="E83" s="61"/>
      <c r="F83" s="61"/>
      <c r="G83" s="11"/>
      <c r="H83" s="11"/>
      <c r="I83" s="11"/>
      <c r="J83" s="11"/>
      <c r="K83" s="224"/>
    </row>
    <row r="84" spans="1:11" s="243" customFormat="1" ht="15.75" customHeight="1">
      <c r="A84" s="243">
        <v>4</v>
      </c>
      <c r="B84" s="9" t="s">
        <v>583</v>
      </c>
      <c r="C84" s="174" t="s">
        <v>430</v>
      </c>
      <c r="D84" s="35">
        <v>1</v>
      </c>
      <c r="E84" s="61" t="s">
        <v>35</v>
      </c>
      <c r="F84" s="61"/>
      <c r="G84" s="35"/>
      <c r="H84" s="35"/>
      <c r="I84" s="35"/>
      <c r="J84" s="35"/>
      <c r="K84" s="224">
        <f t="shared" si="2"/>
        <v>0</v>
      </c>
    </row>
    <row r="85" spans="1:11" s="243" customFormat="1" ht="19.5" customHeight="1">
      <c r="A85" s="243">
        <v>4</v>
      </c>
      <c r="B85" s="9" t="s">
        <v>584</v>
      </c>
      <c r="C85" s="174" t="s">
        <v>432</v>
      </c>
      <c r="D85" s="35">
        <v>1</v>
      </c>
      <c r="E85" s="61" t="s">
        <v>35</v>
      </c>
      <c r="F85" s="61"/>
      <c r="G85" s="35"/>
      <c r="H85" s="35"/>
      <c r="I85" s="35"/>
      <c r="J85" s="35"/>
      <c r="K85" s="224">
        <f t="shared" si="2"/>
        <v>0</v>
      </c>
    </row>
    <row r="86" spans="1:11" s="243" customFormat="1" ht="18.75" customHeight="1">
      <c r="A86" s="243">
        <v>4</v>
      </c>
      <c r="B86" s="9" t="s">
        <v>585</v>
      </c>
      <c r="C86" s="174" t="s">
        <v>434</v>
      </c>
      <c r="D86" s="35">
        <v>1</v>
      </c>
      <c r="E86" s="61" t="s">
        <v>35</v>
      </c>
      <c r="F86" s="61"/>
      <c r="G86" s="35"/>
      <c r="H86" s="35"/>
      <c r="I86" s="35"/>
      <c r="J86" s="35"/>
      <c r="K86" s="224">
        <f t="shared" si="2"/>
        <v>0</v>
      </c>
    </row>
    <row r="87" spans="1:11" s="243" customFormat="1" ht="20.25" customHeight="1">
      <c r="A87" s="243">
        <v>4</v>
      </c>
      <c r="B87" s="9" t="s">
        <v>586</v>
      </c>
      <c r="C87" s="174" t="s">
        <v>436</v>
      </c>
      <c r="D87" s="35">
        <v>1</v>
      </c>
      <c r="E87" s="61" t="s">
        <v>35</v>
      </c>
      <c r="F87" s="61"/>
      <c r="G87" s="35"/>
      <c r="H87" s="35"/>
      <c r="I87" s="35"/>
      <c r="J87" s="35"/>
      <c r="K87" s="224">
        <f t="shared" si="2"/>
        <v>0</v>
      </c>
    </row>
    <row r="88" spans="1:11" s="243" customFormat="1" ht="15.75" customHeight="1">
      <c r="A88" s="243">
        <v>4</v>
      </c>
      <c r="B88" s="9" t="s">
        <v>587</v>
      </c>
      <c r="C88" s="174" t="s">
        <v>438</v>
      </c>
      <c r="D88" s="35">
        <v>1</v>
      </c>
      <c r="E88" s="61" t="s">
        <v>35</v>
      </c>
      <c r="F88" s="61"/>
      <c r="G88" s="35"/>
      <c r="H88" s="35"/>
      <c r="I88" s="35"/>
      <c r="J88" s="35"/>
      <c r="K88" s="224">
        <f t="shared" si="2"/>
        <v>0</v>
      </c>
    </row>
    <row r="89" spans="1:11" s="243" customFormat="1" ht="18.75" customHeight="1">
      <c r="A89" s="243">
        <v>4</v>
      </c>
      <c r="B89" s="9" t="s">
        <v>588</v>
      </c>
      <c r="C89" s="174" t="s">
        <v>440</v>
      </c>
      <c r="D89" s="35">
        <v>1</v>
      </c>
      <c r="E89" s="61" t="s">
        <v>35</v>
      </c>
      <c r="F89" s="61"/>
      <c r="G89" s="35"/>
      <c r="H89" s="35"/>
      <c r="I89" s="35"/>
      <c r="J89" s="35"/>
      <c r="K89" s="224">
        <f t="shared" si="2"/>
        <v>0</v>
      </c>
    </row>
    <row r="90" spans="1:11" s="243" customFormat="1" ht="48.75" customHeight="1">
      <c r="A90" s="243">
        <v>3</v>
      </c>
      <c r="B90" s="165" t="s">
        <v>589</v>
      </c>
      <c r="C90" s="173" t="s">
        <v>590</v>
      </c>
      <c r="D90" s="35">
        <v>1</v>
      </c>
      <c r="E90" s="41"/>
      <c r="F90" s="41"/>
      <c r="G90" s="11"/>
      <c r="H90" s="11"/>
      <c r="I90" s="11"/>
      <c r="J90" s="11"/>
      <c r="K90" s="224"/>
    </row>
    <row r="91" spans="1:11" s="243" customFormat="1" ht="30" customHeight="1">
      <c r="B91" s="165" t="s">
        <v>591</v>
      </c>
      <c r="C91" s="173" t="s">
        <v>444</v>
      </c>
      <c r="D91" s="35">
        <v>1</v>
      </c>
      <c r="E91" s="41"/>
      <c r="F91" s="41"/>
      <c r="G91" s="11"/>
      <c r="H91" s="11"/>
      <c r="I91" s="11"/>
      <c r="J91" s="11"/>
      <c r="K91" s="224"/>
    </row>
    <row r="92" spans="1:11" s="243" customFormat="1" ht="21.75" customHeight="1">
      <c r="B92" s="9" t="s">
        <v>592</v>
      </c>
      <c r="C92" s="51"/>
      <c r="D92" s="35">
        <v>1</v>
      </c>
      <c r="E92" s="61" t="s">
        <v>35</v>
      </c>
      <c r="F92" s="61"/>
      <c r="G92" s="35"/>
      <c r="H92" s="35"/>
      <c r="I92" s="35"/>
      <c r="J92" s="35"/>
      <c r="K92" s="224">
        <f t="shared" si="2"/>
        <v>0</v>
      </c>
    </row>
    <row r="93" spans="1:11" s="243" customFormat="1" ht="18.75" customHeight="1">
      <c r="B93" s="9" t="s">
        <v>593</v>
      </c>
      <c r="C93" s="51"/>
      <c r="D93" s="35">
        <v>1</v>
      </c>
      <c r="E93" s="61" t="s">
        <v>35</v>
      </c>
      <c r="F93" s="61"/>
      <c r="G93" s="35"/>
      <c r="H93" s="35"/>
      <c r="I93" s="35"/>
      <c r="J93" s="35"/>
      <c r="K93" s="224">
        <f t="shared" si="2"/>
        <v>0</v>
      </c>
    </row>
    <row r="94" spans="1:11" s="243" customFormat="1" ht="15.75" customHeight="1">
      <c r="B94" s="61" t="s">
        <v>594</v>
      </c>
      <c r="C94" s="35"/>
      <c r="D94" s="35">
        <v>1</v>
      </c>
      <c r="E94" s="61" t="s">
        <v>35</v>
      </c>
      <c r="F94" s="61"/>
      <c r="G94" s="35"/>
      <c r="H94" s="35"/>
      <c r="I94" s="35"/>
      <c r="J94" s="35"/>
      <c r="K94" s="224">
        <f t="shared" si="2"/>
        <v>0</v>
      </c>
    </row>
    <row r="95" spans="1:11" s="252" customFormat="1" ht="18.75" customHeight="1" thickBot="1">
      <c r="B95" s="135"/>
      <c r="C95" s="132" t="s">
        <v>595</v>
      </c>
      <c r="D95" s="35">
        <v>1</v>
      </c>
      <c r="E95" s="124"/>
      <c r="F95" s="124"/>
      <c r="G95" s="247"/>
      <c r="H95" s="247"/>
      <c r="I95" s="247"/>
      <c r="J95" s="247"/>
      <c r="K95" s="261">
        <f>SUM(K45:K94)</f>
        <v>0</v>
      </c>
    </row>
    <row r="96" spans="1:11" s="250" customFormat="1" ht="18.75" customHeight="1">
      <c r="B96" s="133"/>
      <c r="C96" s="134"/>
      <c r="D96" s="35">
        <v>1</v>
      </c>
      <c r="E96" s="127"/>
      <c r="F96" s="127"/>
      <c r="G96" s="249"/>
      <c r="H96" s="249"/>
      <c r="I96" s="249"/>
      <c r="J96" s="249"/>
      <c r="K96" s="262"/>
    </row>
    <row r="97" spans="1:11" s="243" customFormat="1" ht="16.5" customHeight="1">
      <c r="A97" s="243">
        <v>2</v>
      </c>
      <c r="B97" s="114">
        <v>3.3</v>
      </c>
      <c r="C97" s="128" t="s">
        <v>449</v>
      </c>
      <c r="D97" s="35">
        <v>1</v>
      </c>
      <c r="E97" s="116"/>
      <c r="F97" s="116"/>
      <c r="G97" s="251"/>
      <c r="H97" s="251"/>
      <c r="I97" s="251"/>
      <c r="J97" s="251"/>
      <c r="K97" s="263"/>
    </row>
    <row r="98" spans="1:11" s="243" customFormat="1" ht="18.75" customHeight="1">
      <c r="A98" s="243">
        <v>3</v>
      </c>
      <c r="B98" s="165" t="s">
        <v>596</v>
      </c>
      <c r="C98" s="173" t="s">
        <v>597</v>
      </c>
      <c r="D98" s="35">
        <v>1</v>
      </c>
      <c r="E98" s="41"/>
      <c r="F98" s="41"/>
      <c r="G98" s="11"/>
      <c r="H98" s="11"/>
      <c r="I98" s="11"/>
      <c r="J98" s="11"/>
      <c r="K98" s="224"/>
    </row>
    <row r="99" spans="1:11" s="243" customFormat="1" ht="48.75" customHeight="1">
      <c r="A99" s="243">
        <v>4</v>
      </c>
      <c r="B99" s="9" t="s">
        <v>598</v>
      </c>
      <c r="C99" s="174" t="s">
        <v>599</v>
      </c>
      <c r="D99" s="35">
        <v>1</v>
      </c>
      <c r="E99" s="61" t="s">
        <v>35</v>
      </c>
      <c r="F99" s="61"/>
      <c r="G99" s="35"/>
      <c r="H99" s="35"/>
      <c r="I99" s="35"/>
      <c r="J99" s="35"/>
      <c r="K99" s="224">
        <f>G99+H99</f>
        <v>0</v>
      </c>
    </row>
    <row r="100" spans="1:11" s="243" customFormat="1" ht="69.75" customHeight="1">
      <c r="A100" s="243">
        <v>4</v>
      </c>
      <c r="B100" s="9" t="s">
        <v>600</v>
      </c>
      <c r="C100" s="50" t="s">
        <v>601</v>
      </c>
      <c r="D100" s="35">
        <v>1</v>
      </c>
      <c r="E100" s="61" t="s">
        <v>35</v>
      </c>
      <c r="F100" s="61"/>
      <c r="G100" s="35"/>
      <c r="H100" s="35"/>
      <c r="I100" s="35"/>
      <c r="J100" s="35"/>
      <c r="K100" s="224">
        <f t="shared" ref="K100:K130" si="3">G100+H100</f>
        <v>0</v>
      </c>
    </row>
    <row r="101" spans="1:11" s="243" customFormat="1" ht="60.75" customHeight="1">
      <c r="A101" s="243">
        <v>4</v>
      </c>
      <c r="B101" s="9" t="s">
        <v>602</v>
      </c>
      <c r="C101" s="50" t="s">
        <v>603</v>
      </c>
      <c r="D101" s="35">
        <v>1</v>
      </c>
      <c r="E101" s="61" t="s">
        <v>35</v>
      </c>
      <c r="F101" s="61"/>
      <c r="G101" s="35"/>
      <c r="H101" s="35"/>
      <c r="I101" s="35"/>
      <c r="J101" s="35"/>
      <c r="K101" s="224">
        <f t="shared" si="3"/>
        <v>0</v>
      </c>
    </row>
    <row r="102" spans="1:11" s="243" customFormat="1" ht="56.25" customHeight="1">
      <c r="A102" s="243">
        <v>4</v>
      </c>
      <c r="B102" s="9" t="s">
        <v>604</v>
      </c>
      <c r="C102" s="174" t="s">
        <v>605</v>
      </c>
      <c r="D102" s="35">
        <v>1</v>
      </c>
      <c r="E102" s="61" t="s">
        <v>35</v>
      </c>
      <c r="F102" s="61"/>
      <c r="G102" s="35"/>
      <c r="H102" s="35"/>
      <c r="I102" s="35"/>
      <c r="J102" s="35"/>
      <c r="K102" s="224">
        <f t="shared" si="3"/>
        <v>0</v>
      </c>
    </row>
    <row r="103" spans="1:11" s="243" customFormat="1" ht="51.75" customHeight="1">
      <c r="A103" s="243">
        <v>4</v>
      </c>
      <c r="B103" s="9" t="s">
        <v>606</v>
      </c>
      <c r="C103" s="174" t="s">
        <v>607</v>
      </c>
      <c r="D103" s="35">
        <v>1</v>
      </c>
      <c r="E103" s="61" t="s">
        <v>35</v>
      </c>
      <c r="F103" s="61"/>
      <c r="G103" s="35"/>
      <c r="H103" s="35"/>
      <c r="I103" s="35"/>
      <c r="J103" s="35"/>
      <c r="K103" s="224">
        <f t="shared" si="3"/>
        <v>0</v>
      </c>
    </row>
    <row r="104" spans="1:11" s="243" customFormat="1" ht="60.75" customHeight="1">
      <c r="A104" s="243">
        <v>4</v>
      </c>
      <c r="B104" s="9" t="s">
        <v>608</v>
      </c>
      <c r="C104" s="174" t="s">
        <v>609</v>
      </c>
      <c r="D104" s="35">
        <v>1</v>
      </c>
      <c r="E104" s="61" t="s">
        <v>35</v>
      </c>
      <c r="F104" s="61"/>
      <c r="G104" s="35"/>
      <c r="H104" s="35"/>
      <c r="I104" s="35"/>
      <c r="J104" s="35"/>
      <c r="K104" s="224">
        <f t="shared" si="3"/>
        <v>0</v>
      </c>
    </row>
    <row r="105" spans="1:11" s="243" customFormat="1" ht="53.25" customHeight="1">
      <c r="A105" s="243">
        <v>4</v>
      </c>
      <c r="B105" s="9" t="s">
        <v>610</v>
      </c>
      <c r="C105" s="174" t="s">
        <v>611</v>
      </c>
      <c r="D105" s="35">
        <v>1</v>
      </c>
      <c r="E105" s="61" t="s">
        <v>35</v>
      </c>
      <c r="F105" s="61"/>
      <c r="G105" s="35"/>
      <c r="H105" s="35"/>
      <c r="I105" s="35"/>
      <c r="J105" s="35"/>
      <c r="K105" s="224">
        <f>G105+H105</f>
        <v>0</v>
      </c>
    </row>
    <row r="106" spans="1:11" s="243" customFormat="1" ht="67.5" customHeight="1">
      <c r="A106" s="243">
        <v>4</v>
      </c>
      <c r="B106" s="9" t="s">
        <v>612</v>
      </c>
      <c r="C106" s="174" t="s">
        <v>613</v>
      </c>
      <c r="D106" s="35">
        <v>1</v>
      </c>
      <c r="E106" s="61" t="s">
        <v>35</v>
      </c>
      <c r="F106" s="61"/>
      <c r="G106" s="35"/>
      <c r="H106" s="35"/>
      <c r="I106" s="35"/>
      <c r="J106" s="35"/>
      <c r="K106" s="224">
        <f t="shared" si="3"/>
        <v>0</v>
      </c>
    </row>
    <row r="107" spans="1:11" s="243" customFormat="1" ht="60.75" customHeight="1">
      <c r="A107" s="243">
        <v>4</v>
      </c>
      <c r="B107" s="9" t="s">
        <v>614</v>
      </c>
      <c r="C107" s="174" t="s">
        <v>615</v>
      </c>
      <c r="D107" s="35">
        <v>1</v>
      </c>
      <c r="E107" s="61" t="s">
        <v>35</v>
      </c>
      <c r="F107" s="61"/>
      <c r="G107" s="35"/>
      <c r="H107" s="35"/>
      <c r="I107" s="35"/>
      <c r="J107" s="35"/>
      <c r="K107" s="224">
        <f t="shared" si="3"/>
        <v>0</v>
      </c>
    </row>
    <row r="108" spans="1:11" s="243" customFormat="1" ht="56.25" customHeight="1">
      <c r="A108" s="243">
        <v>4</v>
      </c>
      <c r="B108" s="9" t="s">
        <v>616</v>
      </c>
      <c r="C108" s="174" t="s">
        <v>617</v>
      </c>
      <c r="D108" s="35">
        <v>1</v>
      </c>
      <c r="E108" s="61" t="s">
        <v>35</v>
      </c>
      <c r="F108" s="61"/>
      <c r="G108" s="35"/>
      <c r="H108" s="35"/>
      <c r="I108" s="35"/>
      <c r="J108" s="35"/>
      <c r="K108" s="224">
        <f t="shared" si="3"/>
        <v>0</v>
      </c>
    </row>
    <row r="109" spans="1:11" s="243" customFormat="1" ht="21.75" customHeight="1">
      <c r="A109" s="243">
        <v>4</v>
      </c>
      <c r="B109" s="9" t="s">
        <v>618</v>
      </c>
      <c r="C109" s="62" t="s">
        <v>619</v>
      </c>
      <c r="D109" s="35">
        <v>1</v>
      </c>
      <c r="E109" s="61" t="s">
        <v>35</v>
      </c>
      <c r="F109" s="61"/>
      <c r="G109" s="35"/>
      <c r="H109" s="35"/>
      <c r="I109" s="35"/>
      <c r="J109" s="35"/>
      <c r="K109" s="224">
        <f t="shared" si="3"/>
        <v>0</v>
      </c>
    </row>
    <row r="110" spans="1:11" s="243" customFormat="1" ht="15.75" customHeight="1">
      <c r="A110" s="243">
        <v>4</v>
      </c>
      <c r="B110" s="9" t="s">
        <v>620</v>
      </c>
      <c r="C110" s="62" t="s">
        <v>621</v>
      </c>
      <c r="D110" s="35">
        <v>1</v>
      </c>
      <c r="E110" s="61" t="s">
        <v>35</v>
      </c>
      <c r="F110" s="61"/>
      <c r="G110" s="35"/>
      <c r="H110" s="35"/>
      <c r="I110" s="35"/>
      <c r="J110" s="35"/>
      <c r="K110" s="224">
        <f t="shared" si="3"/>
        <v>0</v>
      </c>
    </row>
    <row r="111" spans="1:11" s="243" customFormat="1" ht="15.75" customHeight="1">
      <c r="A111" s="243">
        <v>4</v>
      </c>
      <c r="B111" s="9" t="s">
        <v>622</v>
      </c>
      <c r="C111" s="62" t="s">
        <v>623</v>
      </c>
      <c r="D111" s="35">
        <v>1</v>
      </c>
      <c r="E111" s="61" t="s">
        <v>35</v>
      </c>
      <c r="F111" s="61"/>
      <c r="G111" s="35"/>
      <c r="H111" s="35"/>
      <c r="I111" s="35"/>
      <c r="J111" s="35"/>
      <c r="K111" s="224">
        <f t="shared" si="3"/>
        <v>0</v>
      </c>
    </row>
    <row r="112" spans="1:11" s="243" customFormat="1" ht="33.75" customHeight="1">
      <c r="A112" s="243">
        <v>4</v>
      </c>
      <c r="B112" s="9" t="s">
        <v>624</v>
      </c>
      <c r="C112" s="174" t="s">
        <v>625</v>
      </c>
      <c r="D112" s="35">
        <v>1</v>
      </c>
      <c r="E112" s="61" t="s">
        <v>35</v>
      </c>
      <c r="F112" s="61"/>
      <c r="G112" s="35"/>
      <c r="H112" s="35"/>
      <c r="I112" s="35"/>
      <c r="J112" s="35"/>
      <c r="K112" s="224">
        <f t="shared" si="3"/>
        <v>0</v>
      </c>
    </row>
    <row r="113" spans="1:11" s="243" customFormat="1" ht="33" customHeight="1">
      <c r="A113" s="243">
        <v>4</v>
      </c>
      <c r="B113" s="9" t="s">
        <v>626</v>
      </c>
      <c r="C113" s="62" t="s">
        <v>627</v>
      </c>
      <c r="D113" s="35">
        <v>1</v>
      </c>
      <c r="E113" s="61" t="s">
        <v>35</v>
      </c>
      <c r="F113" s="61"/>
      <c r="G113" s="35"/>
      <c r="H113" s="35"/>
      <c r="I113" s="35"/>
      <c r="J113" s="35"/>
      <c r="K113" s="224">
        <f t="shared" si="3"/>
        <v>0</v>
      </c>
    </row>
    <row r="114" spans="1:11" s="242" customFormat="1" ht="24.75" customHeight="1">
      <c r="A114" s="243">
        <v>4</v>
      </c>
      <c r="B114" s="9" t="s">
        <v>628</v>
      </c>
      <c r="C114" s="62" t="s">
        <v>629</v>
      </c>
      <c r="D114" s="35">
        <v>1</v>
      </c>
      <c r="E114" s="61" t="s">
        <v>35</v>
      </c>
      <c r="F114" s="61"/>
      <c r="G114" s="35"/>
      <c r="H114" s="35"/>
      <c r="I114" s="34"/>
      <c r="J114" s="34"/>
      <c r="K114" s="224">
        <f t="shared" si="3"/>
        <v>0</v>
      </c>
    </row>
    <row r="115" spans="1:11" s="243" customFormat="1" ht="23.25" customHeight="1">
      <c r="A115" s="243">
        <v>4</v>
      </c>
      <c r="B115" s="9" t="s">
        <v>630</v>
      </c>
      <c r="C115" s="62" t="s">
        <v>631</v>
      </c>
      <c r="D115" s="35">
        <v>1</v>
      </c>
      <c r="E115" s="61" t="s">
        <v>35</v>
      </c>
      <c r="F115" s="61"/>
      <c r="G115" s="35"/>
      <c r="H115" s="35"/>
      <c r="I115" s="35"/>
      <c r="J115" s="35"/>
      <c r="K115" s="224">
        <f t="shared" si="3"/>
        <v>0</v>
      </c>
    </row>
    <row r="116" spans="1:11" s="243" customFormat="1" ht="21.75" customHeight="1">
      <c r="A116" s="243">
        <v>4</v>
      </c>
      <c r="B116" s="9" t="s">
        <v>632</v>
      </c>
      <c r="C116" s="62" t="s">
        <v>633</v>
      </c>
      <c r="D116" s="35">
        <v>1</v>
      </c>
      <c r="E116" s="61" t="s">
        <v>35</v>
      </c>
      <c r="F116" s="61"/>
      <c r="G116" s="35"/>
      <c r="H116" s="35"/>
      <c r="I116" s="35"/>
      <c r="J116" s="35"/>
      <c r="K116" s="224">
        <f t="shared" si="3"/>
        <v>0</v>
      </c>
    </row>
    <row r="117" spans="1:11" s="243" customFormat="1" ht="23.25" customHeight="1">
      <c r="A117" s="243">
        <v>4</v>
      </c>
      <c r="B117" s="9" t="s">
        <v>634</v>
      </c>
      <c r="C117" s="62" t="s">
        <v>635</v>
      </c>
      <c r="D117" s="35">
        <v>1</v>
      </c>
      <c r="E117" s="61" t="s">
        <v>35</v>
      </c>
      <c r="F117" s="61"/>
      <c r="G117" s="35"/>
      <c r="H117" s="35"/>
      <c r="I117" s="35"/>
      <c r="J117" s="35"/>
      <c r="K117" s="224">
        <f t="shared" si="3"/>
        <v>0</v>
      </c>
    </row>
    <row r="118" spans="1:11" s="243" customFormat="1" ht="36" customHeight="1">
      <c r="A118" s="243">
        <v>4</v>
      </c>
      <c r="B118" s="9" t="s">
        <v>636</v>
      </c>
      <c r="C118" s="174" t="s">
        <v>637</v>
      </c>
      <c r="D118" s="35">
        <v>1</v>
      </c>
      <c r="E118" s="61" t="s">
        <v>35</v>
      </c>
      <c r="F118" s="61"/>
      <c r="G118" s="35"/>
      <c r="H118" s="35"/>
      <c r="I118" s="35"/>
      <c r="J118" s="35"/>
      <c r="K118" s="224">
        <f t="shared" si="3"/>
        <v>0</v>
      </c>
    </row>
    <row r="119" spans="1:11" s="243" customFormat="1" ht="19.5" customHeight="1">
      <c r="A119" s="243">
        <v>3</v>
      </c>
      <c r="B119" s="41" t="s">
        <v>638</v>
      </c>
      <c r="C119" s="63" t="s">
        <v>639</v>
      </c>
      <c r="D119" s="35">
        <v>1</v>
      </c>
      <c r="E119" s="61"/>
      <c r="F119" s="61"/>
      <c r="G119" s="11"/>
      <c r="H119" s="11"/>
      <c r="I119" s="11"/>
      <c r="J119" s="11"/>
      <c r="K119" s="224">
        <f t="shared" si="3"/>
        <v>0</v>
      </c>
    </row>
    <row r="120" spans="1:11" s="243" customFormat="1" ht="18" customHeight="1">
      <c r="A120" s="243">
        <v>4</v>
      </c>
      <c r="B120" s="61" t="s">
        <v>640</v>
      </c>
      <c r="C120" s="64" t="s">
        <v>641</v>
      </c>
      <c r="D120" s="35">
        <v>1</v>
      </c>
      <c r="E120" s="61" t="s">
        <v>35</v>
      </c>
      <c r="F120" s="61"/>
      <c r="G120" s="35"/>
      <c r="H120" s="35"/>
      <c r="I120" s="35"/>
      <c r="J120" s="35"/>
      <c r="K120" s="224">
        <f t="shared" si="3"/>
        <v>0</v>
      </c>
    </row>
    <row r="121" spans="1:11" s="243" customFormat="1" ht="18" customHeight="1">
      <c r="A121" s="243">
        <v>4</v>
      </c>
      <c r="B121" s="9" t="s">
        <v>642</v>
      </c>
      <c r="C121" s="174" t="s">
        <v>643</v>
      </c>
      <c r="D121" s="35">
        <v>1</v>
      </c>
      <c r="E121" s="61" t="s">
        <v>35</v>
      </c>
      <c r="F121" s="61"/>
      <c r="G121" s="35"/>
      <c r="H121" s="35"/>
      <c r="I121" s="35"/>
      <c r="J121" s="35"/>
      <c r="K121" s="224">
        <f t="shared" si="3"/>
        <v>0</v>
      </c>
    </row>
    <row r="122" spans="1:11" s="243" customFormat="1" ht="18.75" customHeight="1">
      <c r="A122" s="243">
        <v>4</v>
      </c>
      <c r="B122" s="61" t="s">
        <v>644</v>
      </c>
      <c r="C122" s="174" t="s">
        <v>645</v>
      </c>
      <c r="D122" s="35">
        <v>1</v>
      </c>
      <c r="E122" s="61" t="s">
        <v>35</v>
      </c>
      <c r="F122" s="61"/>
      <c r="G122" s="35"/>
      <c r="H122" s="35"/>
      <c r="I122" s="35"/>
      <c r="J122" s="35"/>
      <c r="K122" s="224">
        <f t="shared" si="3"/>
        <v>0</v>
      </c>
    </row>
    <row r="123" spans="1:11" s="243" customFormat="1" ht="16.5" customHeight="1">
      <c r="A123" s="243">
        <v>4</v>
      </c>
      <c r="B123" s="9" t="s">
        <v>646</v>
      </c>
      <c r="C123" s="174" t="s">
        <v>647</v>
      </c>
      <c r="D123" s="35">
        <v>1</v>
      </c>
      <c r="E123" s="61" t="s">
        <v>35</v>
      </c>
      <c r="F123" s="61"/>
      <c r="G123" s="35"/>
      <c r="H123" s="35"/>
      <c r="I123" s="35"/>
      <c r="J123" s="35"/>
      <c r="K123" s="224">
        <f t="shared" si="3"/>
        <v>0</v>
      </c>
    </row>
    <row r="124" spans="1:11" s="243" customFormat="1" ht="18.75" customHeight="1">
      <c r="A124" s="243">
        <v>4</v>
      </c>
      <c r="B124" s="61" t="s">
        <v>648</v>
      </c>
      <c r="C124" s="174" t="s">
        <v>649</v>
      </c>
      <c r="D124" s="35">
        <v>1</v>
      </c>
      <c r="E124" s="61" t="s">
        <v>35</v>
      </c>
      <c r="F124" s="61"/>
      <c r="G124" s="35"/>
      <c r="H124" s="35"/>
      <c r="I124" s="35"/>
      <c r="J124" s="35"/>
      <c r="K124" s="224">
        <f t="shared" si="3"/>
        <v>0</v>
      </c>
    </row>
    <row r="125" spans="1:11" s="243" customFormat="1" ht="18.75" customHeight="1">
      <c r="A125" s="243">
        <v>4</v>
      </c>
      <c r="B125" s="9" t="s">
        <v>650</v>
      </c>
      <c r="C125" s="174" t="s">
        <v>651</v>
      </c>
      <c r="D125" s="35">
        <v>1</v>
      </c>
      <c r="E125" s="61" t="s">
        <v>35</v>
      </c>
      <c r="F125" s="61"/>
      <c r="G125" s="35"/>
      <c r="H125" s="35"/>
      <c r="I125" s="35"/>
      <c r="J125" s="35"/>
      <c r="K125" s="224">
        <f>G125+H125</f>
        <v>0</v>
      </c>
    </row>
    <row r="126" spans="1:11" s="243" customFormat="1" ht="30.75" customHeight="1">
      <c r="A126" s="243">
        <v>3</v>
      </c>
      <c r="B126" s="41" t="s">
        <v>652</v>
      </c>
      <c r="C126" s="169" t="s">
        <v>653</v>
      </c>
      <c r="D126" s="35">
        <v>1</v>
      </c>
      <c r="E126" s="11"/>
      <c r="F126" s="11"/>
      <c r="G126" s="11"/>
      <c r="H126" s="11"/>
      <c r="I126" s="11"/>
      <c r="J126" s="11"/>
      <c r="K126" s="224">
        <f t="shared" si="3"/>
        <v>0</v>
      </c>
    </row>
    <row r="127" spans="1:11" s="243" customFormat="1" ht="18.75" customHeight="1">
      <c r="A127" s="243">
        <v>4</v>
      </c>
      <c r="B127" s="61" t="s">
        <v>654</v>
      </c>
      <c r="C127" s="65" t="s">
        <v>655</v>
      </c>
      <c r="D127" s="35">
        <v>1</v>
      </c>
      <c r="E127" s="61" t="s">
        <v>35</v>
      </c>
      <c r="F127" s="61"/>
      <c r="G127" s="35"/>
      <c r="H127" s="35"/>
      <c r="I127" s="35"/>
      <c r="J127" s="35"/>
      <c r="K127" s="224">
        <f t="shared" si="3"/>
        <v>0</v>
      </c>
    </row>
    <row r="128" spans="1:11" s="243" customFormat="1" ht="52.15" customHeight="1">
      <c r="A128" s="243">
        <v>4</v>
      </c>
      <c r="B128" s="61" t="s">
        <v>656</v>
      </c>
      <c r="C128" s="65" t="s">
        <v>657</v>
      </c>
      <c r="D128" s="35">
        <v>1</v>
      </c>
      <c r="E128" s="61" t="s">
        <v>35</v>
      </c>
      <c r="F128" s="61"/>
      <c r="G128" s="35"/>
      <c r="H128" s="35"/>
      <c r="I128" s="35"/>
      <c r="J128" s="35"/>
      <c r="K128" s="224">
        <f t="shared" si="3"/>
        <v>0</v>
      </c>
    </row>
    <row r="129" spans="1:11" s="243" customFormat="1" ht="23.25" customHeight="1">
      <c r="A129" s="243">
        <v>3</v>
      </c>
      <c r="B129" s="165" t="s">
        <v>658</v>
      </c>
      <c r="C129" s="173" t="s">
        <v>659</v>
      </c>
      <c r="D129" s="35">
        <v>1</v>
      </c>
      <c r="E129" s="61"/>
      <c r="F129" s="61"/>
      <c r="G129" s="11"/>
      <c r="H129" s="11"/>
      <c r="I129" s="11"/>
      <c r="J129" s="11"/>
      <c r="K129" s="224">
        <f t="shared" si="3"/>
        <v>0</v>
      </c>
    </row>
    <row r="130" spans="1:11" s="243" customFormat="1" ht="47.25" customHeight="1">
      <c r="A130" s="243">
        <v>4</v>
      </c>
      <c r="B130" s="9" t="s">
        <v>660</v>
      </c>
      <c r="C130" s="174" t="s">
        <v>661</v>
      </c>
      <c r="D130" s="35">
        <v>1</v>
      </c>
      <c r="E130" s="61" t="s">
        <v>35</v>
      </c>
      <c r="F130" s="61"/>
      <c r="G130" s="35"/>
      <c r="H130" s="35"/>
      <c r="I130" s="35"/>
      <c r="J130" s="35"/>
      <c r="K130" s="224">
        <f t="shared" si="3"/>
        <v>0</v>
      </c>
    </row>
    <row r="131" spans="1:11" s="243" customFormat="1" ht="50.25" customHeight="1">
      <c r="A131" s="243">
        <v>4</v>
      </c>
      <c r="B131" s="9" t="s">
        <v>662</v>
      </c>
      <c r="C131" s="174" t="s">
        <v>663</v>
      </c>
      <c r="D131" s="35">
        <v>1</v>
      </c>
      <c r="E131" s="61" t="s">
        <v>35</v>
      </c>
      <c r="F131" s="61"/>
      <c r="G131" s="35"/>
      <c r="H131" s="35"/>
      <c r="I131" s="35"/>
      <c r="J131" s="35"/>
      <c r="K131" s="224">
        <f>G131+H131</f>
        <v>0</v>
      </c>
    </row>
    <row r="132" spans="1:11" s="243" customFormat="1" ht="74.25" customHeight="1">
      <c r="A132" s="243">
        <v>3</v>
      </c>
      <c r="B132" s="165" t="s">
        <v>664</v>
      </c>
      <c r="C132" s="174" t="s">
        <v>665</v>
      </c>
      <c r="D132" s="35">
        <v>1</v>
      </c>
      <c r="E132" s="61" t="s">
        <v>35</v>
      </c>
      <c r="F132" s="61"/>
      <c r="G132" s="35"/>
      <c r="H132" s="35"/>
      <c r="I132" s="35"/>
      <c r="J132" s="35"/>
      <c r="K132" s="224">
        <f>G132+H132</f>
        <v>0</v>
      </c>
    </row>
    <row r="133" spans="1:11" s="243" customFormat="1" ht="19.5" customHeight="1">
      <c r="A133" s="243">
        <v>3</v>
      </c>
      <c r="B133" s="165" t="s">
        <v>666</v>
      </c>
      <c r="C133" s="66" t="s">
        <v>667</v>
      </c>
      <c r="D133" s="35">
        <v>1</v>
      </c>
      <c r="E133" s="11"/>
      <c r="F133" s="11"/>
      <c r="G133" s="11"/>
      <c r="H133" s="11"/>
      <c r="I133" s="11"/>
      <c r="J133" s="11"/>
      <c r="K133" s="224">
        <f t="shared" ref="K133:K137" si="4">G133+H133</f>
        <v>0</v>
      </c>
    </row>
    <row r="134" spans="1:11" s="243" customFormat="1" ht="60.75" customHeight="1">
      <c r="A134" s="243">
        <v>4</v>
      </c>
      <c r="B134" s="9" t="s">
        <v>668</v>
      </c>
      <c r="C134" s="62" t="s">
        <v>669</v>
      </c>
      <c r="D134" s="35">
        <v>1</v>
      </c>
      <c r="E134" s="61" t="s">
        <v>35</v>
      </c>
      <c r="F134" s="61"/>
      <c r="G134" s="35"/>
      <c r="H134" s="35"/>
      <c r="I134" s="35"/>
      <c r="J134" s="35"/>
      <c r="K134" s="224">
        <f t="shared" si="4"/>
        <v>0</v>
      </c>
    </row>
    <row r="135" spans="1:11" s="243" customFormat="1" ht="18" customHeight="1">
      <c r="A135" s="243">
        <v>4</v>
      </c>
      <c r="B135" s="9" t="s">
        <v>670</v>
      </c>
      <c r="C135" s="62" t="s">
        <v>671</v>
      </c>
      <c r="D135" s="35">
        <v>1</v>
      </c>
      <c r="E135" s="61" t="s">
        <v>35</v>
      </c>
      <c r="F135" s="61"/>
      <c r="G135" s="35"/>
      <c r="H135" s="35"/>
      <c r="I135" s="35"/>
      <c r="J135" s="35"/>
      <c r="K135" s="224">
        <f t="shared" si="4"/>
        <v>0</v>
      </c>
    </row>
    <row r="136" spans="1:11" s="243" customFormat="1" ht="18.75" customHeight="1">
      <c r="A136" s="243">
        <v>4</v>
      </c>
      <c r="B136" s="9" t="s">
        <v>672</v>
      </c>
      <c r="C136" s="62" t="s">
        <v>673</v>
      </c>
      <c r="D136" s="35">
        <v>1</v>
      </c>
      <c r="E136" s="61" t="s">
        <v>35</v>
      </c>
      <c r="F136" s="61"/>
      <c r="G136" s="35"/>
      <c r="H136" s="35"/>
      <c r="I136" s="35"/>
      <c r="J136" s="35"/>
      <c r="K136" s="224">
        <f t="shared" si="4"/>
        <v>0</v>
      </c>
    </row>
    <row r="137" spans="1:11" s="243" customFormat="1" ht="15" customHeight="1">
      <c r="A137" s="243">
        <v>4</v>
      </c>
      <c r="B137" s="9" t="s">
        <v>674</v>
      </c>
      <c r="C137" s="62" t="s">
        <v>675</v>
      </c>
      <c r="D137" s="35">
        <v>1</v>
      </c>
      <c r="E137" s="61" t="s">
        <v>35</v>
      </c>
      <c r="F137" s="61"/>
      <c r="G137" s="35"/>
      <c r="H137" s="35"/>
      <c r="I137" s="35"/>
      <c r="J137" s="35"/>
      <c r="K137" s="224">
        <f t="shared" si="4"/>
        <v>0</v>
      </c>
    </row>
    <row r="138" spans="1:11" s="243" customFormat="1" ht="60" customHeight="1">
      <c r="A138" s="243">
        <v>4</v>
      </c>
      <c r="B138" s="9" t="s">
        <v>676</v>
      </c>
      <c r="C138" s="62" t="s">
        <v>677</v>
      </c>
      <c r="D138" s="35">
        <v>1</v>
      </c>
      <c r="E138" s="61" t="s">
        <v>35</v>
      </c>
      <c r="F138" s="61"/>
      <c r="G138" s="35"/>
      <c r="H138" s="35"/>
      <c r="I138" s="35"/>
      <c r="J138" s="35"/>
      <c r="K138" s="224">
        <f>G138+H138</f>
        <v>0</v>
      </c>
    </row>
    <row r="139" spans="1:11" s="243" customFormat="1" ht="60.75" customHeight="1">
      <c r="A139" s="243">
        <v>4</v>
      </c>
      <c r="B139" s="9" t="s">
        <v>678</v>
      </c>
      <c r="C139" s="62" t="s">
        <v>679</v>
      </c>
      <c r="D139" s="35">
        <v>1</v>
      </c>
      <c r="E139" s="61" t="s">
        <v>35</v>
      </c>
      <c r="F139" s="61"/>
      <c r="G139" s="35"/>
      <c r="H139" s="35"/>
      <c r="I139" s="35"/>
      <c r="J139" s="35"/>
      <c r="K139" s="224">
        <f>G139+H139</f>
        <v>0</v>
      </c>
    </row>
    <row r="140" spans="1:11" s="243" customFormat="1" ht="19.5" customHeight="1">
      <c r="A140" s="243">
        <v>4</v>
      </c>
      <c r="B140" s="9" t="s">
        <v>680</v>
      </c>
      <c r="C140" s="62" t="s">
        <v>681</v>
      </c>
      <c r="D140" s="35">
        <v>1</v>
      </c>
      <c r="E140" s="61" t="s">
        <v>35</v>
      </c>
      <c r="F140" s="61"/>
      <c r="G140" s="35"/>
      <c r="H140" s="35"/>
      <c r="I140" s="35"/>
      <c r="J140" s="35"/>
      <c r="K140" s="224">
        <f t="shared" ref="K140:K148" si="5">G140+H140</f>
        <v>0</v>
      </c>
    </row>
    <row r="141" spans="1:11" s="243" customFormat="1" ht="33.75" customHeight="1">
      <c r="A141" s="243">
        <v>4</v>
      </c>
      <c r="B141" s="9" t="s">
        <v>682</v>
      </c>
      <c r="C141" s="62" t="s">
        <v>683</v>
      </c>
      <c r="D141" s="35">
        <v>1</v>
      </c>
      <c r="E141" s="61" t="s">
        <v>35</v>
      </c>
      <c r="F141" s="61"/>
      <c r="G141" s="35"/>
      <c r="H141" s="35"/>
      <c r="I141" s="35"/>
      <c r="J141" s="35"/>
      <c r="K141" s="224">
        <f t="shared" si="5"/>
        <v>0</v>
      </c>
    </row>
    <row r="142" spans="1:11" s="243" customFormat="1" ht="31.5" customHeight="1">
      <c r="A142" s="243">
        <v>4</v>
      </c>
      <c r="B142" s="9" t="s">
        <v>684</v>
      </c>
      <c r="C142" s="174" t="s">
        <v>685</v>
      </c>
      <c r="D142" s="35">
        <v>1</v>
      </c>
      <c r="E142" s="61" t="s">
        <v>35</v>
      </c>
      <c r="F142" s="61"/>
      <c r="G142" s="35"/>
      <c r="H142" s="35"/>
      <c r="I142" s="35"/>
      <c r="J142" s="35"/>
      <c r="K142" s="224">
        <f t="shared" si="5"/>
        <v>0</v>
      </c>
    </row>
    <row r="143" spans="1:11" s="243" customFormat="1" ht="33" customHeight="1">
      <c r="A143" s="243">
        <v>4</v>
      </c>
      <c r="B143" s="9" t="s">
        <v>686</v>
      </c>
      <c r="C143" s="62" t="s">
        <v>687</v>
      </c>
      <c r="D143" s="35">
        <v>1</v>
      </c>
      <c r="E143" s="61" t="s">
        <v>35</v>
      </c>
      <c r="F143" s="61"/>
      <c r="G143" s="35"/>
      <c r="H143" s="35"/>
      <c r="I143" s="35"/>
      <c r="J143" s="35"/>
      <c r="K143" s="224">
        <f t="shared" si="5"/>
        <v>0</v>
      </c>
    </row>
    <row r="144" spans="1:11" s="243" customFormat="1" ht="19.5" customHeight="1">
      <c r="A144" s="243">
        <v>3</v>
      </c>
      <c r="B144" s="165" t="s">
        <v>688</v>
      </c>
      <c r="C144" s="66" t="s">
        <v>689</v>
      </c>
      <c r="D144" s="35">
        <v>1</v>
      </c>
      <c r="E144" s="61"/>
      <c r="F144" s="61"/>
      <c r="G144" s="11"/>
      <c r="H144" s="11"/>
      <c r="I144" s="11"/>
      <c r="J144" s="11"/>
      <c r="K144" s="224">
        <f t="shared" si="5"/>
        <v>0</v>
      </c>
    </row>
    <row r="145" spans="1:11" s="243" customFormat="1" ht="46.5" customHeight="1">
      <c r="A145" s="243">
        <v>4</v>
      </c>
      <c r="B145" s="9" t="s">
        <v>690</v>
      </c>
      <c r="C145" s="174" t="s">
        <v>691</v>
      </c>
      <c r="D145" s="35">
        <v>1</v>
      </c>
      <c r="E145" s="61" t="s">
        <v>35</v>
      </c>
      <c r="F145" s="61"/>
      <c r="G145" s="35"/>
      <c r="H145" s="35"/>
      <c r="I145" s="35"/>
      <c r="J145" s="35"/>
      <c r="K145" s="224">
        <f>G145+H145</f>
        <v>0</v>
      </c>
    </row>
    <row r="146" spans="1:11" s="243" customFormat="1" ht="44.25" customHeight="1">
      <c r="A146" s="243">
        <v>4</v>
      </c>
      <c r="B146" s="9" t="s">
        <v>692</v>
      </c>
      <c r="C146" s="67" t="s">
        <v>693</v>
      </c>
      <c r="D146" s="35">
        <v>1</v>
      </c>
      <c r="E146" s="61" t="s">
        <v>35</v>
      </c>
      <c r="F146" s="61"/>
      <c r="G146" s="35"/>
      <c r="H146" s="35"/>
      <c r="I146" s="35"/>
      <c r="J146" s="35"/>
      <c r="K146" s="224">
        <f t="shared" si="5"/>
        <v>0</v>
      </c>
    </row>
    <row r="147" spans="1:11" s="243" customFormat="1" ht="16.5" customHeight="1">
      <c r="A147" s="243">
        <v>3</v>
      </c>
      <c r="B147" s="165" t="s">
        <v>694</v>
      </c>
      <c r="C147" s="173" t="s">
        <v>695</v>
      </c>
      <c r="D147" s="35">
        <v>1</v>
      </c>
      <c r="E147" s="61"/>
      <c r="F147" s="61"/>
      <c r="G147" s="11"/>
      <c r="H147" s="11"/>
      <c r="I147" s="11"/>
      <c r="J147" s="11"/>
      <c r="K147" s="224">
        <f t="shared" si="5"/>
        <v>0</v>
      </c>
    </row>
    <row r="148" spans="1:11" s="243" customFormat="1" ht="100.5" customHeight="1">
      <c r="A148" s="243">
        <v>4</v>
      </c>
      <c r="B148" s="9" t="s">
        <v>696</v>
      </c>
      <c r="C148" s="67" t="s">
        <v>697</v>
      </c>
      <c r="D148" s="35">
        <v>1</v>
      </c>
      <c r="E148" s="61" t="s">
        <v>35</v>
      </c>
      <c r="F148" s="61"/>
      <c r="G148" s="35"/>
      <c r="H148" s="35"/>
      <c r="I148" s="35"/>
      <c r="J148" s="35"/>
      <c r="K148" s="224">
        <f t="shared" si="5"/>
        <v>0</v>
      </c>
    </row>
    <row r="149" spans="1:11" s="243" customFormat="1" ht="103.5" customHeight="1">
      <c r="A149" s="243">
        <v>4</v>
      </c>
      <c r="B149" s="9" t="s">
        <v>698</v>
      </c>
      <c r="C149" s="68" t="s">
        <v>699</v>
      </c>
      <c r="D149" s="35">
        <v>1</v>
      </c>
      <c r="E149" s="61" t="s">
        <v>35</v>
      </c>
      <c r="F149" s="61"/>
      <c r="G149" s="35"/>
      <c r="H149" s="35"/>
      <c r="I149" s="35"/>
      <c r="J149" s="35"/>
      <c r="K149" s="224">
        <f>G149+H149</f>
        <v>0</v>
      </c>
    </row>
    <row r="150" spans="1:11" s="243" customFormat="1" ht="60" customHeight="1">
      <c r="A150" s="243">
        <v>4</v>
      </c>
      <c r="B150" s="9" t="s">
        <v>700</v>
      </c>
      <c r="C150" s="69" t="s">
        <v>701</v>
      </c>
      <c r="D150" s="35">
        <v>1</v>
      </c>
      <c r="E150" s="61" t="s">
        <v>35</v>
      </c>
      <c r="F150" s="61"/>
      <c r="G150" s="35"/>
      <c r="H150" s="35"/>
      <c r="I150" s="35"/>
      <c r="J150" s="35"/>
      <c r="K150" s="224">
        <f t="shared" ref="K150:K154" si="6">G150+H150</f>
        <v>0</v>
      </c>
    </row>
    <row r="151" spans="1:11" s="243" customFormat="1" ht="25.5" customHeight="1">
      <c r="B151" s="165" t="s">
        <v>702</v>
      </c>
      <c r="C151" s="173" t="s">
        <v>462</v>
      </c>
      <c r="D151" s="35">
        <v>1</v>
      </c>
      <c r="E151" s="41"/>
      <c r="F151" s="41"/>
      <c r="G151" s="11"/>
      <c r="H151" s="11"/>
      <c r="I151" s="11"/>
      <c r="J151" s="11"/>
      <c r="K151" s="224">
        <f t="shared" si="6"/>
        <v>0</v>
      </c>
    </row>
    <row r="152" spans="1:11" s="243" customFormat="1" ht="18" customHeight="1">
      <c r="B152" s="61" t="s">
        <v>703</v>
      </c>
      <c r="C152" s="35"/>
      <c r="D152" s="35">
        <v>1</v>
      </c>
      <c r="E152" s="61" t="s">
        <v>35</v>
      </c>
      <c r="F152" s="61"/>
      <c r="G152" s="35"/>
      <c r="H152" s="35"/>
      <c r="I152" s="35"/>
      <c r="J152" s="35"/>
      <c r="K152" s="224">
        <f t="shared" si="6"/>
        <v>0</v>
      </c>
    </row>
    <row r="153" spans="1:11" s="243" customFormat="1" ht="17.25" customHeight="1">
      <c r="B153" s="61" t="s">
        <v>704</v>
      </c>
      <c r="C153" s="35"/>
      <c r="D153" s="35">
        <v>1</v>
      </c>
      <c r="E153" s="61" t="s">
        <v>35</v>
      </c>
      <c r="F153" s="61"/>
      <c r="G153" s="35"/>
      <c r="H153" s="35"/>
      <c r="I153" s="35"/>
      <c r="J153" s="35"/>
      <c r="K153" s="224">
        <f t="shared" si="6"/>
        <v>0</v>
      </c>
    </row>
    <row r="154" spans="1:11" s="243" customFormat="1" ht="18.75" customHeight="1">
      <c r="B154" s="61" t="s">
        <v>705</v>
      </c>
      <c r="C154" s="35"/>
      <c r="D154" s="35">
        <v>1</v>
      </c>
      <c r="E154" s="61" t="s">
        <v>35</v>
      </c>
      <c r="F154" s="61"/>
      <c r="G154" s="35"/>
      <c r="H154" s="35"/>
      <c r="I154" s="35"/>
      <c r="J154" s="35"/>
      <c r="K154" s="224">
        <f t="shared" si="6"/>
        <v>0</v>
      </c>
    </row>
    <row r="155" spans="1:11" s="252" customFormat="1" ht="23.25" customHeight="1" thickBot="1">
      <c r="B155" s="135"/>
      <c r="C155" s="132" t="s">
        <v>706</v>
      </c>
      <c r="D155" s="35">
        <v>1</v>
      </c>
      <c r="E155" s="124"/>
      <c r="F155" s="124"/>
      <c r="G155" s="246"/>
      <c r="H155" s="246"/>
      <c r="I155" s="246"/>
      <c r="J155" s="246"/>
      <c r="K155" s="261">
        <f>SUM(K99:K154)</f>
        <v>0</v>
      </c>
    </row>
    <row r="156" spans="1:11" s="250" customFormat="1" ht="15.75" customHeight="1">
      <c r="B156" s="133"/>
      <c r="C156" s="134"/>
      <c r="D156" s="35">
        <v>1</v>
      </c>
      <c r="E156" s="127"/>
      <c r="F156" s="127"/>
      <c r="G156" s="249"/>
      <c r="H156" s="249"/>
      <c r="I156" s="249"/>
      <c r="J156" s="249"/>
      <c r="K156" s="262"/>
    </row>
    <row r="157" spans="1:11" s="243" customFormat="1" ht="16.5" customHeight="1">
      <c r="A157" s="243">
        <v>2</v>
      </c>
      <c r="B157" s="114">
        <v>3.4</v>
      </c>
      <c r="C157" s="128" t="s">
        <v>469</v>
      </c>
      <c r="D157" s="35">
        <v>1</v>
      </c>
      <c r="E157" s="116"/>
      <c r="F157" s="116"/>
      <c r="G157" s="251"/>
      <c r="H157" s="251"/>
      <c r="I157" s="251"/>
      <c r="J157" s="251"/>
      <c r="K157" s="263"/>
    </row>
    <row r="158" spans="1:11" s="243" customFormat="1" ht="35.25" customHeight="1">
      <c r="A158" s="243">
        <v>3</v>
      </c>
      <c r="B158" s="9" t="s">
        <v>707</v>
      </c>
      <c r="C158" s="174" t="s">
        <v>471</v>
      </c>
      <c r="D158" s="35">
        <v>1</v>
      </c>
      <c r="E158" s="61" t="s">
        <v>35</v>
      </c>
      <c r="F158" s="61"/>
      <c r="G158" s="35"/>
      <c r="H158" s="35"/>
      <c r="I158" s="35"/>
      <c r="J158" s="35"/>
      <c r="K158" s="224">
        <f>G158+H158+I158</f>
        <v>0</v>
      </c>
    </row>
    <row r="159" spans="1:11" s="243" customFormat="1" ht="19.5" customHeight="1">
      <c r="B159" s="9" t="s">
        <v>708</v>
      </c>
      <c r="C159" s="35"/>
      <c r="D159" s="35">
        <v>1</v>
      </c>
      <c r="E159" s="61" t="s">
        <v>35</v>
      </c>
      <c r="F159" s="61"/>
      <c r="G159" s="35"/>
      <c r="H159" s="35"/>
      <c r="I159" s="35"/>
      <c r="J159" s="35"/>
      <c r="K159" s="224">
        <f>G159+H159+I159</f>
        <v>0</v>
      </c>
    </row>
    <row r="160" spans="1:11" s="243" customFormat="1" ht="16.5" customHeight="1">
      <c r="B160" s="9" t="s">
        <v>709</v>
      </c>
      <c r="C160" s="35"/>
      <c r="D160" s="35">
        <v>1</v>
      </c>
      <c r="E160" s="61" t="s">
        <v>35</v>
      </c>
      <c r="F160" s="61"/>
      <c r="G160" s="35"/>
      <c r="H160" s="35"/>
      <c r="I160" s="35"/>
      <c r="J160" s="35"/>
      <c r="K160" s="224">
        <f>G160+H160+I160</f>
        <v>0</v>
      </c>
    </row>
    <row r="161" spans="2:11" s="252" customFormat="1" ht="15.75" thickBot="1">
      <c r="B161" s="135"/>
      <c r="C161" s="132" t="s">
        <v>710</v>
      </c>
      <c r="D161" s="246"/>
      <c r="E161" s="61"/>
      <c r="F161" s="138"/>
      <c r="G161" s="246"/>
      <c r="H161" s="246"/>
      <c r="I161" s="246"/>
      <c r="J161" s="246"/>
      <c r="K161" s="261">
        <f>SUM(K158:K160)</f>
        <v>0</v>
      </c>
    </row>
    <row r="162" spans="2:11" s="250" customFormat="1" ht="15">
      <c r="B162" s="133"/>
      <c r="C162" s="134"/>
      <c r="D162" s="249"/>
      <c r="E162" s="127"/>
      <c r="F162" s="127"/>
      <c r="G162" s="249"/>
      <c r="H162" s="249"/>
      <c r="I162" s="249"/>
      <c r="J162" s="249"/>
      <c r="K162" s="262"/>
    </row>
    <row r="163" spans="2:11" s="254" customFormat="1" ht="40.5" customHeight="1">
      <c r="B163" s="335" t="s">
        <v>979</v>
      </c>
      <c r="C163" s="336"/>
      <c r="D163" s="116"/>
      <c r="E163" s="116"/>
      <c r="F163" s="116"/>
      <c r="G163" s="253"/>
      <c r="H163" s="253"/>
      <c r="I163" s="253"/>
      <c r="J163" s="253"/>
      <c r="K163" s="264">
        <f>K161+K155+K95+K41</f>
        <v>0</v>
      </c>
    </row>
    <row r="164" spans="2:11" s="256" customFormat="1" ht="19.5" customHeight="1">
      <c r="B164" s="70"/>
      <c r="C164" s="53" t="s">
        <v>711</v>
      </c>
      <c r="D164" s="136"/>
      <c r="E164" s="136"/>
      <c r="F164" s="136"/>
      <c r="G164" s="255"/>
      <c r="H164" s="255"/>
      <c r="I164" s="255"/>
      <c r="J164" s="255"/>
      <c r="K164" s="265"/>
    </row>
    <row r="165" spans="2:11" s="256" customFormat="1" ht="20.25" customHeight="1">
      <c r="B165" s="71"/>
      <c r="C165" s="56" t="s">
        <v>220</v>
      </c>
      <c r="D165" s="72"/>
      <c r="E165" s="72"/>
      <c r="F165" s="72"/>
      <c r="G165" s="257"/>
      <c r="H165" s="257"/>
      <c r="I165" s="257"/>
      <c r="J165" s="257"/>
      <c r="K165" s="266"/>
    </row>
    <row r="166" spans="2:11" s="259" customFormat="1" ht="18" customHeight="1">
      <c r="B166" s="73"/>
      <c r="C166" s="74"/>
      <c r="D166" s="74"/>
      <c r="E166" s="74"/>
      <c r="F166" s="74"/>
      <c r="G166" s="258"/>
      <c r="H166" s="258"/>
      <c r="I166" s="258"/>
      <c r="J166" s="258"/>
      <c r="K166" s="267"/>
    </row>
    <row r="167" spans="2:11" s="259" customFormat="1" ht="18.75" customHeight="1">
      <c r="B167" s="73"/>
      <c r="C167" s="74" t="s">
        <v>19</v>
      </c>
      <c r="D167" s="74"/>
      <c r="E167" s="74"/>
      <c r="F167" s="74"/>
      <c r="G167" s="258"/>
      <c r="H167" s="258"/>
      <c r="I167" s="258"/>
      <c r="J167" s="258"/>
      <c r="K167" s="267"/>
    </row>
    <row r="168" spans="2:11" s="259" customFormat="1" ht="19.5" customHeight="1">
      <c r="B168" s="73"/>
      <c r="C168" s="74" t="s">
        <v>20</v>
      </c>
      <c r="D168" s="74"/>
      <c r="E168" s="74"/>
      <c r="F168" s="74"/>
      <c r="G168" s="258"/>
      <c r="H168" s="258"/>
      <c r="I168" s="258"/>
      <c r="J168" s="258"/>
      <c r="K168" s="267"/>
    </row>
    <row r="169" spans="2:11" s="259" customFormat="1" ht="18" customHeight="1">
      <c r="B169" s="73"/>
      <c r="C169" s="74" t="s">
        <v>21</v>
      </c>
      <c r="D169" s="74"/>
      <c r="E169" s="74"/>
      <c r="F169" s="74"/>
      <c r="G169" s="258"/>
      <c r="H169" s="258"/>
      <c r="I169" s="258"/>
      <c r="J169" s="258"/>
      <c r="K169" s="267"/>
    </row>
  </sheetData>
  <mergeCells count="5">
    <mergeCell ref="B1:K1"/>
    <mergeCell ref="D2:K2"/>
    <mergeCell ref="B5:C5"/>
    <mergeCell ref="B6:C6"/>
    <mergeCell ref="B163:C163"/>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174"/>
  <sheetViews>
    <sheetView topLeftCell="A130" zoomScale="70" zoomScaleNormal="70" workbookViewId="0">
      <selection activeCell="C26" sqref="C26"/>
    </sheetView>
  </sheetViews>
  <sheetFormatPr defaultColWidth="8.7109375" defaultRowHeight="12.75"/>
  <cols>
    <col min="1" max="1" width="8.7109375" style="75"/>
    <col min="2" max="2" width="10.42578125" style="75" customWidth="1"/>
    <col min="3" max="3" width="99.7109375" style="75" customWidth="1"/>
    <col min="4" max="7" width="16.28515625" style="75" customWidth="1"/>
    <col min="8" max="8" width="18.7109375" style="278" customWidth="1"/>
    <col min="9" max="9" width="18" style="278" customWidth="1"/>
    <col min="10" max="10" width="16" style="278" customWidth="1"/>
    <col min="11" max="11" width="23.28515625" style="289" customWidth="1"/>
    <col min="12" max="16384" width="8.7109375" style="75"/>
  </cols>
  <sheetData>
    <row r="1" spans="1:11" s="163" customFormat="1" ht="27" customHeight="1">
      <c r="B1" s="328" t="s">
        <v>713</v>
      </c>
      <c r="C1" s="328"/>
      <c r="D1" s="328"/>
      <c r="E1" s="328"/>
      <c r="F1" s="328"/>
      <c r="G1" s="328"/>
      <c r="H1" s="328"/>
      <c r="I1" s="328"/>
      <c r="J1" s="328"/>
      <c r="K1" s="328"/>
    </row>
    <row r="2" spans="1:11" s="163" customFormat="1" ht="18.75" customHeight="1">
      <c r="B2" s="104"/>
      <c r="C2" s="167" t="s">
        <v>973</v>
      </c>
      <c r="D2" s="170"/>
      <c r="E2" s="170"/>
      <c r="F2" s="170"/>
      <c r="G2" s="170"/>
      <c r="H2" s="270"/>
      <c r="I2" s="270"/>
      <c r="J2" s="270"/>
      <c r="K2" s="285"/>
    </row>
    <row r="3" spans="1:11" s="163" customFormat="1" ht="18.75" customHeight="1">
      <c r="B3" s="104"/>
      <c r="C3" s="104"/>
      <c r="D3" s="314"/>
      <c r="E3" s="314"/>
      <c r="F3" s="314"/>
      <c r="G3" s="314"/>
      <c r="H3" s="314"/>
      <c r="I3" s="314"/>
      <c r="J3" s="314"/>
      <c r="K3" s="314"/>
    </row>
    <row r="4" spans="1:11" s="163" customFormat="1" ht="33" customHeight="1">
      <c r="A4" s="163" t="s">
        <v>5</v>
      </c>
      <c r="B4" s="104" t="s">
        <v>2</v>
      </c>
      <c r="C4" s="163" t="s">
        <v>0</v>
      </c>
      <c r="D4" s="163" t="s">
        <v>3</v>
      </c>
      <c r="E4" s="163" t="s">
        <v>1</v>
      </c>
      <c r="F4" s="163" t="s">
        <v>980</v>
      </c>
      <c r="G4" s="163" t="s">
        <v>221</v>
      </c>
      <c r="H4" s="100" t="s">
        <v>984</v>
      </c>
      <c r="I4" s="100" t="s">
        <v>715</v>
      </c>
      <c r="J4" s="100" t="s">
        <v>714</v>
      </c>
      <c r="K4" s="168" t="s">
        <v>716</v>
      </c>
    </row>
    <row r="5" spans="1:11" s="23" customFormat="1" ht="22.5" customHeight="1">
      <c r="B5" s="104"/>
      <c r="C5" s="163"/>
      <c r="D5" s="139" t="s">
        <v>233</v>
      </c>
      <c r="E5" s="139" t="s">
        <v>233</v>
      </c>
      <c r="F5" s="139"/>
      <c r="G5" s="139"/>
      <c r="H5" s="271" t="s">
        <v>717</v>
      </c>
      <c r="I5" s="271" t="s">
        <v>718</v>
      </c>
      <c r="J5" s="271" t="s">
        <v>985</v>
      </c>
      <c r="K5" s="286" t="s">
        <v>719</v>
      </c>
    </row>
    <row r="6" spans="1:11" s="23" customFormat="1" ht="20.25" customHeight="1">
      <c r="B6" s="60"/>
      <c r="C6" s="39"/>
      <c r="D6" s="176"/>
      <c r="E6" s="176"/>
      <c r="F6" s="176"/>
      <c r="G6" s="176"/>
      <c r="H6" s="152"/>
      <c r="I6" s="152"/>
      <c r="J6" s="152"/>
      <c r="K6" s="224"/>
    </row>
    <row r="7" spans="1:11" s="23" customFormat="1" ht="20.25" customHeight="1">
      <c r="B7" s="337" t="s">
        <v>481</v>
      </c>
      <c r="C7" s="338"/>
      <c r="D7" s="140"/>
      <c r="E7" s="140"/>
      <c r="F7" s="140"/>
      <c r="G7" s="140"/>
      <c r="H7" s="272"/>
      <c r="I7" s="272"/>
      <c r="J7" s="272"/>
      <c r="K7" s="287"/>
    </row>
    <row r="8" spans="1:11" s="23" customFormat="1" ht="18" customHeight="1">
      <c r="B8" s="321" t="s">
        <v>482</v>
      </c>
      <c r="C8" s="334"/>
      <c r="D8" s="164"/>
      <c r="E8" s="164"/>
      <c r="F8" s="164"/>
      <c r="G8" s="164"/>
      <c r="H8" s="178"/>
      <c r="I8" s="178"/>
      <c r="J8" s="178"/>
      <c r="K8" s="178"/>
    </row>
    <row r="9" spans="1:11" s="23" customFormat="1" ht="30" customHeight="1">
      <c r="A9" s="23">
        <v>2</v>
      </c>
      <c r="B9" s="165">
        <v>3.1</v>
      </c>
      <c r="C9" s="173" t="s">
        <v>483</v>
      </c>
      <c r="D9" s="164"/>
      <c r="E9" s="164"/>
      <c r="F9" s="164"/>
      <c r="G9" s="164"/>
      <c r="H9" s="178"/>
      <c r="I9" s="178"/>
      <c r="J9" s="178"/>
      <c r="K9" s="178"/>
    </row>
    <row r="10" spans="1:11" s="23" customFormat="1" ht="19.5" customHeight="1">
      <c r="A10" s="23">
        <v>3</v>
      </c>
      <c r="B10" s="165" t="s">
        <v>484</v>
      </c>
      <c r="C10" s="17" t="s">
        <v>113</v>
      </c>
      <c r="D10" s="164"/>
      <c r="E10" s="164"/>
      <c r="F10" s="164"/>
      <c r="G10" s="164"/>
      <c r="H10" s="178"/>
      <c r="I10" s="178"/>
      <c r="J10" s="178"/>
      <c r="K10" s="178"/>
    </row>
    <row r="11" spans="1:11" s="23" customFormat="1" ht="43.5" customHeight="1">
      <c r="A11" s="23">
        <v>4</v>
      </c>
      <c r="B11" s="9" t="s">
        <v>485</v>
      </c>
      <c r="C11" s="27" t="s">
        <v>958</v>
      </c>
      <c r="D11" s="177">
        <v>1</v>
      </c>
      <c r="E11" s="177" t="s">
        <v>35</v>
      </c>
      <c r="F11" s="177"/>
      <c r="G11" s="177"/>
      <c r="H11" s="273">
        <v>7014093</v>
      </c>
      <c r="I11" s="273">
        <v>100000</v>
      </c>
      <c r="J11" s="273">
        <v>841691.15999999992</v>
      </c>
      <c r="K11" s="178">
        <f>H11+J11+I11</f>
        <v>7955784.1600000001</v>
      </c>
    </row>
    <row r="12" spans="1:11" s="23" customFormat="1" ht="31.5" customHeight="1">
      <c r="A12" s="23">
        <v>4</v>
      </c>
      <c r="B12" s="9" t="s">
        <v>487</v>
      </c>
      <c r="C12" s="27" t="s">
        <v>720</v>
      </c>
      <c r="D12" s="177">
        <v>1</v>
      </c>
      <c r="E12" s="177" t="s">
        <v>35</v>
      </c>
      <c r="F12" s="177"/>
      <c r="G12" s="177"/>
      <c r="H12" s="273">
        <v>1899251</v>
      </c>
      <c r="I12" s="273">
        <v>50000</v>
      </c>
      <c r="J12" s="273">
        <v>227910.12</v>
      </c>
      <c r="K12" s="178">
        <f t="shared" ref="K12:K75" si="0">H12+J12+I12</f>
        <v>2177161.12</v>
      </c>
    </row>
    <row r="13" spans="1:11" s="23" customFormat="1" ht="31.5" customHeight="1">
      <c r="A13" s="23">
        <v>4</v>
      </c>
      <c r="B13" s="9" t="s">
        <v>488</v>
      </c>
      <c r="C13" s="27" t="s">
        <v>286</v>
      </c>
      <c r="D13" s="177">
        <v>1</v>
      </c>
      <c r="E13" s="177" t="s">
        <v>35</v>
      </c>
      <c r="F13" s="177"/>
      <c r="G13" s="177"/>
      <c r="H13" s="273">
        <v>905051</v>
      </c>
      <c r="I13" s="273">
        <v>50000</v>
      </c>
      <c r="J13" s="273">
        <v>108606.12</v>
      </c>
      <c r="K13" s="178">
        <f t="shared" si="0"/>
        <v>1063657.1200000001</v>
      </c>
    </row>
    <row r="14" spans="1:11" s="141" customFormat="1" ht="30" customHeight="1">
      <c r="A14" s="141">
        <v>4</v>
      </c>
      <c r="B14" s="9" t="s">
        <v>490</v>
      </c>
      <c r="C14" s="27" t="s">
        <v>721</v>
      </c>
      <c r="D14" s="177">
        <v>1</v>
      </c>
      <c r="E14" s="177" t="s">
        <v>35</v>
      </c>
      <c r="F14" s="177"/>
      <c r="G14" s="177"/>
      <c r="H14" s="273">
        <v>635226</v>
      </c>
      <c r="I14" s="273">
        <v>50000</v>
      </c>
      <c r="J14" s="273">
        <v>76227.12</v>
      </c>
      <c r="K14" s="178">
        <f t="shared" si="0"/>
        <v>761453.12</v>
      </c>
    </row>
    <row r="15" spans="1:11" s="23" customFormat="1" ht="22.5" customHeight="1">
      <c r="B15" s="173"/>
      <c r="C15" s="17" t="s">
        <v>122</v>
      </c>
      <c r="D15" s="177">
        <v>1</v>
      </c>
      <c r="E15" s="164"/>
      <c r="F15" s="164"/>
      <c r="G15" s="164"/>
      <c r="H15" s="178"/>
      <c r="I15" s="178"/>
      <c r="J15" s="273">
        <v>0</v>
      </c>
      <c r="K15" s="178">
        <f t="shared" si="0"/>
        <v>0</v>
      </c>
    </row>
    <row r="16" spans="1:11" s="23" customFormat="1" ht="44.25" customHeight="1">
      <c r="A16" s="23">
        <v>4</v>
      </c>
      <c r="B16" s="9" t="s">
        <v>491</v>
      </c>
      <c r="C16" s="174" t="s">
        <v>722</v>
      </c>
      <c r="D16" s="177">
        <v>1</v>
      </c>
      <c r="E16" s="177" t="s">
        <v>35</v>
      </c>
      <c r="F16" s="177"/>
      <c r="G16" s="177"/>
      <c r="H16" s="273">
        <v>3868813</v>
      </c>
      <c r="I16" s="273">
        <v>100000</v>
      </c>
      <c r="J16" s="273">
        <v>464257.56</v>
      </c>
      <c r="K16" s="178">
        <f t="shared" si="0"/>
        <v>4433070.5599999996</v>
      </c>
    </row>
    <row r="17" spans="1:11" s="23" customFormat="1" ht="30" customHeight="1">
      <c r="A17" s="23">
        <v>4</v>
      </c>
      <c r="B17" s="9" t="s">
        <v>493</v>
      </c>
      <c r="C17" s="174" t="s">
        <v>723</v>
      </c>
      <c r="D17" s="177">
        <v>1</v>
      </c>
      <c r="E17" s="177" t="s">
        <v>35</v>
      </c>
      <c r="F17" s="177"/>
      <c r="G17" s="177"/>
      <c r="H17" s="273">
        <v>2796155</v>
      </c>
      <c r="I17" s="273">
        <v>100000</v>
      </c>
      <c r="J17" s="273">
        <v>335538.59999999998</v>
      </c>
      <c r="K17" s="178">
        <f t="shared" si="0"/>
        <v>3231693.6</v>
      </c>
    </row>
    <row r="18" spans="1:11" s="23" customFormat="1" ht="30" customHeight="1">
      <c r="A18" s="23">
        <v>4</v>
      </c>
      <c r="B18" s="9" t="s">
        <v>494</v>
      </c>
      <c r="C18" s="174" t="s">
        <v>724</v>
      </c>
      <c r="D18" s="177">
        <v>1</v>
      </c>
      <c r="E18" s="177" t="s">
        <v>35</v>
      </c>
      <c r="F18" s="177"/>
      <c r="G18" s="177"/>
      <c r="H18" s="273">
        <v>7797606</v>
      </c>
      <c r="I18" s="273">
        <v>100000</v>
      </c>
      <c r="J18" s="273">
        <v>935712.72</v>
      </c>
      <c r="K18" s="178">
        <f t="shared" si="0"/>
        <v>8833318.7200000007</v>
      </c>
    </row>
    <row r="19" spans="1:11" s="23" customFormat="1" ht="30" customHeight="1">
      <c r="A19" s="23">
        <v>4</v>
      </c>
      <c r="B19" s="9" t="s">
        <v>496</v>
      </c>
      <c r="C19" s="174" t="s">
        <v>725</v>
      </c>
      <c r="D19" s="177">
        <v>1</v>
      </c>
      <c r="E19" s="177" t="s">
        <v>35</v>
      </c>
      <c r="F19" s="177"/>
      <c r="G19" s="177"/>
      <c r="H19" s="273">
        <v>137745</v>
      </c>
      <c r="I19" s="273">
        <v>100000</v>
      </c>
      <c r="J19" s="273">
        <v>16529.399999999998</v>
      </c>
      <c r="K19" s="178">
        <f t="shared" si="0"/>
        <v>254274.4</v>
      </c>
    </row>
    <row r="20" spans="1:11" s="23" customFormat="1" ht="30" customHeight="1">
      <c r="A20" s="23">
        <v>4</v>
      </c>
      <c r="B20" s="9" t="s">
        <v>497</v>
      </c>
      <c r="C20" s="174" t="s">
        <v>300</v>
      </c>
      <c r="D20" s="177">
        <v>1</v>
      </c>
      <c r="E20" s="177" t="s">
        <v>35</v>
      </c>
      <c r="F20" s="177"/>
      <c r="G20" s="177"/>
      <c r="H20" s="273">
        <v>1350422</v>
      </c>
      <c r="I20" s="273">
        <v>100000</v>
      </c>
      <c r="J20" s="273">
        <v>162050.63999999998</v>
      </c>
      <c r="K20" s="178">
        <f t="shared" si="0"/>
        <v>1612472.64</v>
      </c>
    </row>
    <row r="21" spans="1:11" s="23" customFormat="1" ht="30.75" customHeight="1">
      <c r="A21" s="23">
        <v>4</v>
      </c>
      <c r="B21" s="9" t="s">
        <v>499</v>
      </c>
      <c r="C21" s="174" t="s">
        <v>726</v>
      </c>
      <c r="D21" s="177">
        <v>1</v>
      </c>
      <c r="E21" s="177" t="s">
        <v>35</v>
      </c>
      <c r="F21" s="177"/>
      <c r="G21" s="177"/>
      <c r="H21" s="273">
        <v>1842048</v>
      </c>
      <c r="I21" s="273">
        <v>100000</v>
      </c>
      <c r="J21" s="273">
        <v>221045.75999999998</v>
      </c>
      <c r="K21" s="178">
        <f t="shared" si="0"/>
        <v>2163093.7599999998</v>
      </c>
    </row>
    <row r="22" spans="1:11" s="23" customFormat="1" ht="30" customHeight="1">
      <c r="A22" s="23">
        <v>4</v>
      </c>
      <c r="B22" s="9" t="s">
        <v>501</v>
      </c>
      <c r="C22" s="174" t="s">
        <v>727</v>
      </c>
      <c r="D22" s="177">
        <v>1</v>
      </c>
      <c r="E22" s="177" t="s">
        <v>35</v>
      </c>
      <c r="F22" s="177"/>
      <c r="G22" s="177"/>
      <c r="H22" s="273">
        <v>855431</v>
      </c>
      <c r="I22" s="273">
        <v>100000</v>
      </c>
      <c r="J22" s="273">
        <v>102651.72</v>
      </c>
      <c r="K22" s="178">
        <f t="shared" si="0"/>
        <v>1058082.72</v>
      </c>
    </row>
    <row r="23" spans="1:11" s="23" customFormat="1" ht="47.25" customHeight="1">
      <c r="A23" s="23">
        <v>4</v>
      </c>
      <c r="B23" s="9" t="s">
        <v>503</v>
      </c>
      <c r="C23" s="174" t="s">
        <v>728</v>
      </c>
      <c r="D23" s="177">
        <v>1</v>
      </c>
      <c r="E23" s="177" t="s">
        <v>35</v>
      </c>
      <c r="F23" s="177"/>
      <c r="G23" s="177"/>
      <c r="H23" s="273">
        <v>6081132</v>
      </c>
      <c r="I23" s="273">
        <v>100000</v>
      </c>
      <c r="J23" s="273">
        <v>729735.84</v>
      </c>
      <c r="K23" s="178">
        <f t="shared" si="0"/>
        <v>6910867.8399999999</v>
      </c>
    </row>
    <row r="24" spans="1:11" s="141" customFormat="1" ht="43.5" customHeight="1">
      <c r="A24" s="141">
        <v>4</v>
      </c>
      <c r="B24" s="9" t="s">
        <v>505</v>
      </c>
      <c r="C24" s="174" t="s">
        <v>729</v>
      </c>
      <c r="D24" s="177">
        <v>1</v>
      </c>
      <c r="E24" s="177" t="s">
        <v>35</v>
      </c>
      <c r="F24" s="177"/>
      <c r="G24" s="177"/>
      <c r="H24" s="273">
        <v>4133274</v>
      </c>
      <c r="I24" s="273">
        <v>100000</v>
      </c>
      <c r="J24" s="273">
        <v>495992.88</v>
      </c>
      <c r="K24" s="178">
        <f t="shared" si="0"/>
        <v>4729266.88</v>
      </c>
    </row>
    <row r="25" spans="1:11" s="141" customFormat="1" ht="48.75" customHeight="1">
      <c r="A25" s="141">
        <v>4</v>
      </c>
      <c r="B25" s="9" t="s">
        <v>507</v>
      </c>
      <c r="C25" s="174" t="s">
        <v>730</v>
      </c>
      <c r="D25" s="177">
        <v>1</v>
      </c>
      <c r="E25" s="177" t="s">
        <v>35</v>
      </c>
      <c r="F25" s="177"/>
      <c r="G25" s="177"/>
      <c r="H25" s="273">
        <v>1397470</v>
      </c>
      <c r="I25" s="273">
        <v>100000</v>
      </c>
      <c r="J25" s="273">
        <v>167696.4</v>
      </c>
      <c r="K25" s="178">
        <f t="shared" si="0"/>
        <v>1665166.4</v>
      </c>
    </row>
    <row r="26" spans="1:11" s="23" customFormat="1" ht="45.75" customHeight="1">
      <c r="A26" s="23">
        <v>4</v>
      </c>
      <c r="B26" s="9" t="s">
        <v>508</v>
      </c>
      <c r="C26" s="174" t="s">
        <v>731</v>
      </c>
      <c r="D26" s="177">
        <v>1</v>
      </c>
      <c r="E26" s="177" t="s">
        <v>35</v>
      </c>
      <c r="F26" s="177"/>
      <c r="G26" s="177"/>
      <c r="H26" s="273">
        <v>3199336</v>
      </c>
      <c r="I26" s="273">
        <v>100000</v>
      </c>
      <c r="J26" s="273">
        <v>383920.32</v>
      </c>
      <c r="K26" s="178">
        <f t="shared" si="0"/>
        <v>3683256.3199999998</v>
      </c>
    </row>
    <row r="27" spans="1:11" s="23" customFormat="1" ht="45" customHeight="1">
      <c r="A27" s="23">
        <v>4</v>
      </c>
      <c r="B27" s="9" t="s">
        <v>510</v>
      </c>
      <c r="C27" s="50" t="s">
        <v>732</v>
      </c>
      <c r="D27" s="177">
        <v>1</v>
      </c>
      <c r="E27" s="177" t="s">
        <v>35</v>
      </c>
      <c r="F27" s="177"/>
      <c r="G27" s="177"/>
      <c r="H27" s="273">
        <v>5236486</v>
      </c>
      <c r="I27" s="273">
        <v>100000</v>
      </c>
      <c r="J27" s="273">
        <v>628378.31999999995</v>
      </c>
      <c r="K27" s="178">
        <f t="shared" si="0"/>
        <v>5964864.3200000003</v>
      </c>
    </row>
    <row r="28" spans="1:11" s="23" customFormat="1" ht="33" customHeight="1">
      <c r="A28" s="23">
        <v>4</v>
      </c>
      <c r="B28" s="309" t="s">
        <v>512</v>
      </c>
      <c r="C28" s="174" t="s">
        <v>733</v>
      </c>
      <c r="D28" s="177">
        <v>1</v>
      </c>
      <c r="E28" s="177" t="s">
        <v>35</v>
      </c>
      <c r="F28" s="177"/>
      <c r="G28" s="177"/>
      <c r="H28" s="273">
        <v>11703908</v>
      </c>
      <c r="I28" s="273">
        <v>50000</v>
      </c>
      <c r="J28" s="273">
        <v>1404468.96</v>
      </c>
      <c r="K28" s="178">
        <f t="shared" si="0"/>
        <v>13158376.960000001</v>
      </c>
    </row>
    <row r="29" spans="1:11" s="141" customFormat="1" ht="61.5" customHeight="1">
      <c r="A29" s="141">
        <v>4</v>
      </c>
      <c r="B29" s="9" t="s">
        <v>514</v>
      </c>
      <c r="C29" s="77" t="s">
        <v>734</v>
      </c>
      <c r="D29" s="177">
        <v>1</v>
      </c>
      <c r="E29" s="177" t="s">
        <v>35</v>
      </c>
      <c r="F29" s="177"/>
      <c r="G29" s="177"/>
      <c r="H29" s="273"/>
      <c r="I29" s="273"/>
      <c r="J29" s="273">
        <v>0</v>
      </c>
      <c r="K29" s="178">
        <f t="shared" si="0"/>
        <v>0</v>
      </c>
    </row>
    <row r="30" spans="1:11" s="141" customFormat="1" ht="28.5">
      <c r="A30" s="141">
        <v>4</v>
      </c>
      <c r="B30" s="9" t="s">
        <v>516</v>
      </c>
      <c r="C30" s="174" t="s">
        <v>735</v>
      </c>
      <c r="D30" s="177">
        <v>1</v>
      </c>
      <c r="E30" s="177" t="s">
        <v>35</v>
      </c>
      <c r="F30" s="177"/>
      <c r="G30" s="177"/>
      <c r="H30" s="273">
        <v>3655514</v>
      </c>
      <c r="I30" s="273">
        <v>50000</v>
      </c>
      <c r="J30" s="273">
        <v>438661.68</v>
      </c>
      <c r="K30" s="178">
        <f t="shared" si="0"/>
        <v>4144175.68</v>
      </c>
    </row>
    <row r="31" spans="1:11" s="142" customFormat="1" ht="32.25" customHeight="1">
      <c r="A31" s="142">
        <v>4</v>
      </c>
      <c r="B31" s="9" t="s">
        <v>518</v>
      </c>
      <c r="C31" s="174" t="s">
        <v>515</v>
      </c>
      <c r="D31" s="177">
        <v>1</v>
      </c>
      <c r="E31" s="177" t="s">
        <v>35</v>
      </c>
      <c r="F31" s="177"/>
      <c r="G31" s="177"/>
      <c r="H31" s="273">
        <v>137745</v>
      </c>
      <c r="I31" s="273">
        <v>50000</v>
      </c>
      <c r="J31" s="273">
        <v>16529.399999999998</v>
      </c>
      <c r="K31" s="178">
        <f t="shared" si="0"/>
        <v>204274.4</v>
      </c>
    </row>
    <row r="32" spans="1:11" s="23" customFormat="1" ht="46.5" customHeight="1">
      <c r="A32" s="23">
        <v>4</v>
      </c>
      <c r="B32" s="9" t="s">
        <v>520</v>
      </c>
      <c r="C32" s="174" t="s">
        <v>736</v>
      </c>
      <c r="D32" s="177">
        <v>1</v>
      </c>
      <c r="E32" s="177" t="s">
        <v>35</v>
      </c>
      <c r="F32" s="177"/>
      <c r="G32" s="177"/>
      <c r="H32" s="273">
        <v>750777</v>
      </c>
      <c r="I32" s="273">
        <v>50000</v>
      </c>
      <c r="J32" s="273">
        <v>90093.239999999991</v>
      </c>
      <c r="K32" s="178">
        <f t="shared" si="0"/>
        <v>890870.24</v>
      </c>
    </row>
    <row r="33" spans="1:11" s="23" customFormat="1" ht="44.25" customHeight="1">
      <c r="A33" s="23">
        <v>4</v>
      </c>
      <c r="B33" s="9" t="s">
        <v>522</v>
      </c>
      <c r="C33" s="174" t="s">
        <v>737</v>
      </c>
      <c r="D33" s="177">
        <v>1</v>
      </c>
      <c r="E33" s="177" t="s">
        <v>35</v>
      </c>
      <c r="F33" s="177"/>
      <c r="G33" s="177"/>
      <c r="H33" s="273">
        <v>1003187</v>
      </c>
      <c r="I33" s="273">
        <v>50000</v>
      </c>
      <c r="J33" s="273">
        <v>120382.44</v>
      </c>
      <c r="K33" s="178">
        <f t="shared" si="0"/>
        <v>1173569.44</v>
      </c>
    </row>
    <row r="34" spans="1:11" s="23" customFormat="1" ht="42.75" customHeight="1">
      <c r="A34" s="23">
        <v>4</v>
      </c>
      <c r="B34" s="9" t="s">
        <v>524</v>
      </c>
      <c r="C34" s="174" t="s">
        <v>738</v>
      </c>
      <c r="D34" s="177">
        <v>1</v>
      </c>
      <c r="E34" s="177" t="s">
        <v>35</v>
      </c>
      <c r="F34" s="177"/>
      <c r="G34" s="177"/>
      <c r="H34" s="273">
        <v>3897200</v>
      </c>
      <c r="I34" s="273">
        <v>50000</v>
      </c>
      <c r="J34" s="273">
        <v>467664</v>
      </c>
      <c r="K34" s="178">
        <f t="shared" si="0"/>
        <v>4414864</v>
      </c>
    </row>
    <row r="35" spans="1:11" s="141" customFormat="1" ht="30" customHeight="1">
      <c r="A35" s="141">
        <v>4</v>
      </c>
      <c r="B35" s="9" t="s">
        <v>526</v>
      </c>
      <c r="C35" s="174" t="s">
        <v>739</v>
      </c>
      <c r="D35" s="177">
        <v>1</v>
      </c>
      <c r="E35" s="177" t="s">
        <v>35</v>
      </c>
      <c r="F35" s="177"/>
      <c r="G35" s="177"/>
      <c r="H35" s="273">
        <v>662587</v>
      </c>
      <c r="I35" s="273">
        <v>50000</v>
      </c>
      <c r="J35" s="273">
        <v>79510.44</v>
      </c>
      <c r="K35" s="178">
        <f t="shared" si="0"/>
        <v>792097.44</v>
      </c>
    </row>
    <row r="36" spans="1:11" s="141" customFormat="1" ht="30" customHeight="1">
      <c r="A36" s="141">
        <v>4</v>
      </c>
      <c r="B36" s="9" t="s">
        <v>528</v>
      </c>
      <c r="C36" s="174" t="s">
        <v>740</v>
      </c>
      <c r="D36" s="177">
        <v>1</v>
      </c>
      <c r="E36" s="177" t="s">
        <v>35</v>
      </c>
      <c r="F36" s="177"/>
      <c r="G36" s="177"/>
      <c r="H36" s="273">
        <v>541353</v>
      </c>
      <c r="I36" s="273">
        <v>50000</v>
      </c>
      <c r="J36" s="273">
        <v>64962.36</v>
      </c>
      <c r="K36" s="178">
        <f t="shared" si="0"/>
        <v>656315.36</v>
      </c>
    </row>
    <row r="37" spans="1:11" s="141" customFormat="1" ht="36.75" customHeight="1">
      <c r="A37" s="141">
        <v>4</v>
      </c>
      <c r="B37" s="9" t="s">
        <v>529</v>
      </c>
      <c r="C37" s="174" t="s">
        <v>741</v>
      </c>
      <c r="D37" s="177">
        <v>1</v>
      </c>
      <c r="E37" s="177" t="s">
        <v>35</v>
      </c>
      <c r="F37" s="177"/>
      <c r="G37" s="177"/>
      <c r="H37" s="273">
        <v>609508</v>
      </c>
      <c r="I37" s="273">
        <v>50000</v>
      </c>
      <c r="J37" s="273">
        <v>73140.959999999992</v>
      </c>
      <c r="K37" s="178">
        <f t="shared" si="0"/>
        <v>732648.95999999996</v>
      </c>
    </row>
    <row r="38" spans="1:11" s="23" customFormat="1" ht="30" customHeight="1">
      <c r="A38" s="23">
        <v>4</v>
      </c>
      <c r="B38" s="9" t="s">
        <v>530</v>
      </c>
      <c r="C38" s="174" t="s">
        <v>336</v>
      </c>
      <c r="D38" s="177">
        <v>1</v>
      </c>
      <c r="E38" s="177" t="s">
        <v>35</v>
      </c>
      <c r="F38" s="177"/>
      <c r="G38" s="177"/>
      <c r="H38" s="273"/>
      <c r="I38" s="273"/>
      <c r="J38" s="273">
        <v>0</v>
      </c>
      <c r="K38" s="178">
        <f t="shared" si="0"/>
        <v>0</v>
      </c>
    </row>
    <row r="39" spans="1:11" s="23" customFormat="1" ht="30" customHeight="1">
      <c r="A39" s="23">
        <v>4</v>
      </c>
      <c r="B39" s="9" t="s">
        <v>531</v>
      </c>
      <c r="C39" s="173" t="s">
        <v>344</v>
      </c>
      <c r="D39" s="177">
        <v>1</v>
      </c>
      <c r="E39" s="164"/>
      <c r="F39" s="164"/>
      <c r="G39" s="164"/>
      <c r="H39" s="178"/>
      <c r="I39" s="178"/>
      <c r="J39" s="273">
        <v>0</v>
      </c>
      <c r="K39" s="178">
        <f t="shared" si="0"/>
        <v>0</v>
      </c>
    </row>
    <row r="40" spans="1:11" s="23" customFormat="1" ht="23.25" customHeight="1">
      <c r="A40" s="23">
        <v>4</v>
      </c>
      <c r="B40" s="9" t="s">
        <v>532</v>
      </c>
      <c r="C40" s="51" t="s">
        <v>986</v>
      </c>
      <c r="D40" s="177">
        <v>1</v>
      </c>
      <c r="E40" s="177" t="s">
        <v>35</v>
      </c>
      <c r="F40" s="177"/>
      <c r="G40" s="177"/>
      <c r="H40" s="273">
        <v>4464852</v>
      </c>
      <c r="I40" s="273">
        <v>50000</v>
      </c>
      <c r="J40" s="273">
        <v>535782.24</v>
      </c>
      <c r="K40" s="178">
        <f t="shared" si="0"/>
        <v>5050634.2400000002</v>
      </c>
    </row>
    <row r="41" spans="1:11" s="23" customFormat="1" ht="24" customHeight="1">
      <c r="B41" s="9" t="s">
        <v>533</v>
      </c>
      <c r="C41" s="51"/>
      <c r="D41" s="177">
        <v>1</v>
      </c>
      <c r="E41" s="177" t="s">
        <v>35</v>
      </c>
      <c r="F41" s="177"/>
      <c r="G41" s="177"/>
      <c r="H41" s="273"/>
      <c r="I41" s="273"/>
      <c r="J41" s="273">
        <v>0</v>
      </c>
      <c r="K41" s="178">
        <f t="shared" si="0"/>
        <v>0</v>
      </c>
    </row>
    <row r="42" spans="1:11" s="23" customFormat="1" ht="15.75" customHeight="1">
      <c r="B42" s="9" t="s">
        <v>742</v>
      </c>
      <c r="C42" s="51"/>
      <c r="D42" s="177">
        <v>1</v>
      </c>
      <c r="E42" s="177" t="s">
        <v>35</v>
      </c>
      <c r="F42" s="177"/>
      <c r="G42" s="177"/>
      <c r="H42" s="273"/>
      <c r="I42" s="273"/>
      <c r="J42" s="273">
        <v>0</v>
      </c>
      <c r="K42" s="178">
        <f t="shared" si="0"/>
        <v>0</v>
      </c>
    </row>
    <row r="43" spans="1:11" s="23" customFormat="1" ht="21.75" customHeight="1">
      <c r="B43" s="9" t="s">
        <v>959</v>
      </c>
      <c r="C43" s="34"/>
      <c r="D43" s="177">
        <v>1</v>
      </c>
      <c r="E43" s="177" t="s">
        <v>35</v>
      </c>
      <c r="F43" s="177"/>
      <c r="G43" s="177"/>
      <c r="H43" s="273"/>
      <c r="I43" s="273"/>
      <c r="J43" s="273">
        <v>0</v>
      </c>
      <c r="K43" s="178">
        <f t="shared" si="0"/>
        <v>0</v>
      </c>
    </row>
    <row r="44" spans="1:11" s="23" customFormat="1" ht="19.5" customHeight="1">
      <c r="B44" s="9"/>
      <c r="C44" s="164" t="s">
        <v>534</v>
      </c>
      <c r="D44" s="177">
        <v>1</v>
      </c>
      <c r="E44" s="164"/>
      <c r="F44" s="164"/>
      <c r="G44" s="164"/>
      <c r="H44" s="274">
        <f>SUM(H11:H43)</f>
        <v>76576170</v>
      </c>
      <c r="I44" s="274">
        <f>SUM(I11:I43)</f>
        <v>1950000</v>
      </c>
      <c r="J44" s="284">
        <v>9189140.4000000004</v>
      </c>
      <c r="K44" s="178">
        <f t="shared" si="0"/>
        <v>87715310.400000006</v>
      </c>
    </row>
    <row r="45" spans="1:11" s="143" customFormat="1" ht="16.5" customHeight="1">
      <c r="B45" s="78"/>
      <c r="C45" s="24"/>
      <c r="D45" s="177">
        <v>1</v>
      </c>
      <c r="E45" s="24"/>
      <c r="F45" s="24"/>
      <c r="G45" s="24"/>
      <c r="H45" s="178"/>
      <c r="I45" s="178"/>
      <c r="J45" s="273">
        <v>0</v>
      </c>
      <c r="K45" s="178">
        <f t="shared" si="0"/>
        <v>0</v>
      </c>
    </row>
    <row r="46" spans="1:11" s="23" customFormat="1" ht="20.25" customHeight="1">
      <c r="A46" s="23">
        <v>2</v>
      </c>
      <c r="B46" s="165">
        <v>3.2</v>
      </c>
      <c r="C46" s="173" t="s">
        <v>535</v>
      </c>
      <c r="D46" s="177">
        <v>1</v>
      </c>
      <c r="E46" s="164"/>
      <c r="F46" s="164"/>
      <c r="G46" s="164"/>
      <c r="H46" s="178"/>
      <c r="I46" s="178"/>
      <c r="J46" s="273">
        <v>0</v>
      </c>
      <c r="K46" s="178">
        <f t="shared" si="0"/>
        <v>0</v>
      </c>
    </row>
    <row r="47" spans="1:11" s="23" customFormat="1" ht="30" customHeight="1">
      <c r="A47" s="23">
        <v>3</v>
      </c>
      <c r="B47" s="165" t="s">
        <v>536</v>
      </c>
      <c r="C47" s="173" t="s">
        <v>537</v>
      </c>
      <c r="D47" s="177">
        <v>1</v>
      </c>
      <c r="E47" s="164"/>
      <c r="F47" s="164"/>
      <c r="G47" s="164"/>
      <c r="H47" s="178"/>
      <c r="I47" s="178"/>
      <c r="J47" s="273">
        <v>0</v>
      </c>
      <c r="K47" s="178">
        <f t="shared" si="0"/>
        <v>0</v>
      </c>
    </row>
    <row r="48" spans="1:11" s="23" customFormat="1" ht="21" customHeight="1">
      <c r="A48" s="23">
        <v>4</v>
      </c>
      <c r="B48" s="9" t="s">
        <v>538</v>
      </c>
      <c r="C48" s="174" t="s">
        <v>352</v>
      </c>
      <c r="D48" s="177">
        <v>1</v>
      </c>
      <c r="E48" s="177" t="s">
        <v>35</v>
      </c>
      <c r="F48" s="177"/>
      <c r="G48" s="177"/>
      <c r="H48" s="273">
        <v>30000</v>
      </c>
      <c r="I48" s="273">
        <v>2000</v>
      </c>
      <c r="J48" s="273">
        <v>3600</v>
      </c>
      <c r="K48" s="178">
        <f t="shared" si="0"/>
        <v>35600</v>
      </c>
    </row>
    <row r="49" spans="1:11" s="23" customFormat="1" ht="33" customHeight="1">
      <c r="A49" s="23">
        <v>4</v>
      </c>
      <c r="B49" s="9" t="s">
        <v>539</v>
      </c>
      <c r="C49" s="174" t="s">
        <v>354</v>
      </c>
      <c r="D49" s="177">
        <v>1</v>
      </c>
      <c r="E49" s="177" t="s">
        <v>35</v>
      </c>
      <c r="F49" s="177"/>
      <c r="G49" s="177"/>
      <c r="H49" s="273">
        <v>4387</v>
      </c>
      <c r="I49" s="273">
        <v>30000</v>
      </c>
      <c r="J49" s="273">
        <v>526.43999999999994</v>
      </c>
      <c r="K49" s="178">
        <f t="shared" si="0"/>
        <v>34913.440000000002</v>
      </c>
    </row>
    <row r="50" spans="1:11" s="23" customFormat="1" ht="28.5" customHeight="1">
      <c r="A50" s="23">
        <v>4</v>
      </c>
      <c r="B50" s="9" t="s">
        <v>540</v>
      </c>
      <c r="C50" s="174" t="s">
        <v>356</v>
      </c>
      <c r="D50" s="177">
        <v>1</v>
      </c>
      <c r="E50" s="177" t="s">
        <v>35</v>
      </c>
      <c r="F50" s="177"/>
      <c r="G50" s="177"/>
      <c r="H50" s="273">
        <v>4387</v>
      </c>
      <c r="I50" s="273">
        <v>30000</v>
      </c>
      <c r="J50" s="273">
        <v>526.43999999999994</v>
      </c>
      <c r="K50" s="178">
        <f t="shared" si="0"/>
        <v>34913.440000000002</v>
      </c>
    </row>
    <row r="51" spans="1:11" s="23" customFormat="1" ht="27" customHeight="1">
      <c r="A51" s="23">
        <v>4</v>
      </c>
      <c r="B51" s="9" t="s">
        <v>541</v>
      </c>
      <c r="C51" s="174" t="s">
        <v>542</v>
      </c>
      <c r="D51" s="177">
        <v>1</v>
      </c>
      <c r="E51" s="177" t="s">
        <v>35</v>
      </c>
      <c r="F51" s="177"/>
      <c r="G51" s="177"/>
      <c r="H51" s="273">
        <v>70508</v>
      </c>
      <c r="I51" s="273">
        <v>30000</v>
      </c>
      <c r="J51" s="273">
        <v>8460.9599999999991</v>
      </c>
      <c r="K51" s="178">
        <f t="shared" si="0"/>
        <v>108968.95999999999</v>
      </c>
    </row>
    <row r="52" spans="1:11" s="23" customFormat="1" ht="30" customHeight="1">
      <c r="A52" s="23">
        <v>4</v>
      </c>
      <c r="B52" s="9" t="s">
        <v>543</v>
      </c>
      <c r="C52" s="174" t="s">
        <v>360</v>
      </c>
      <c r="D52" s="177">
        <v>1</v>
      </c>
      <c r="E52" s="177" t="s">
        <v>35</v>
      </c>
      <c r="F52" s="177"/>
      <c r="G52" s="177"/>
      <c r="H52" s="273">
        <v>70508</v>
      </c>
      <c r="I52" s="273">
        <v>30000</v>
      </c>
      <c r="J52" s="273">
        <v>8460.9599999999991</v>
      </c>
      <c r="K52" s="178">
        <f t="shared" si="0"/>
        <v>108968.95999999999</v>
      </c>
    </row>
    <row r="53" spans="1:11" s="23" customFormat="1" ht="30" customHeight="1">
      <c r="A53" s="23">
        <v>4</v>
      </c>
      <c r="B53" s="9" t="s">
        <v>981</v>
      </c>
      <c r="C53" s="174" t="s">
        <v>362</v>
      </c>
      <c r="D53" s="177">
        <v>1</v>
      </c>
      <c r="E53" s="177" t="s">
        <v>35</v>
      </c>
      <c r="F53" s="177"/>
      <c r="G53" s="177"/>
      <c r="H53" s="273">
        <v>90000</v>
      </c>
      <c r="I53" s="273">
        <v>10000</v>
      </c>
      <c r="J53" s="273">
        <v>10800</v>
      </c>
      <c r="K53" s="178">
        <f t="shared" si="0"/>
        <v>110800</v>
      </c>
    </row>
    <row r="54" spans="1:11" s="23" customFormat="1" ht="30" customHeight="1">
      <c r="A54" s="23">
        <v>4</v>
      </c>
      <c r="B54" s="9" t="s">
        <v>982</v>
      </c>
      <c r="C54" s="174" t="s">
        <v>364</v>
      </c>
      <c r="D54" s="177">
        <v>1</v>
      </c>
      <c r="E54" s="177" t="s">
        <v>35</v>
      </c>
      <c r="F54" s="177"/>
      <c r="G54" s="177"/>
      <c r="H54" s="273">
        <v>120000</v>
      </c>
      <c r="I54" s="273">
        <v>10000</v>
      </c>
      <c r="J54" s="273">
        <v>14400</v>
      </c>
      <c r="K54" s="178">
        <f t="shared" si="0"/>
        <v>144400</v>
      </c>
    </row>
    <row r="55" spans="1:11" s="23" customFormat="1" ht="24" customHeight="1">
      <c r="A55" s="23">
        <v>4</v>
      </c>
      <c r="B55" s="9" t="s">
        <v>743</v>
      </c>
      <c r="C55" s="174" t="s">
        <v>366</v>
      </c>
      <c r="D55" s="177">
        <v>1</v>
      </c>
      <c r="E55" s="177" t="s">
        <v>35</v>
      </c>
      <c r="F55" s="177"/>
      <c r="G55" s="177"/>
      <c r="H55" s="273">
        <v>4387</v>
      </c>
      <c r="I55" s="273">
        <v>30000</v>
      </c>
      <c r="J55" s="273">
        <v>526.43999999999994</v>
      </c>
      <c r="K55" s="178">
        <f t="shared" si="0"/>
        <v>34913.440000000002</v>
      </c>
    </row>
    <row r="56" spans="1:11" s="23" customFormat="1" ht="30" customHeight="1">
      <c r="A56" s="23">
        <v>3</v>
      </c>
      <c r="B56" s="165" t="s">
        <v>544</v>
      </c>
      <c r="C56" s="173" t="s">
        <v>545</v>
      </c>
      <c r="D56" s="177">
        <v>1</v>
      </c>
      <c r="E56" s="164"/>
      <c r="F56" s="164"/>
      <c r="G56" s="164"/>
      <c r="H56" s="273"/>
      <c r="I56" s="273"/>
      <c r="J56" s="273">
        <v>0</v>
      </c>
      <c r="K56" s="178">
        <f t="shared" si="0"/>
        <v>0</v>
      </c>
    </row>
    <row r="57" spans="1:11" s="23" customFormat="1" ht="21" customHeight="1">
      <c r="A57" s="23">
        <v>4</v>
      </c>
      <c r="B57" s="9" t="s">
        <v>546</v>
      </c>
      <c r="C57" s="174" t="s">
        <v>547</v>
      </c>
      <c r="D57" s="177">
        <v>1</v>
      </c>
      <c r="E57" s="177" t="s">
        <v>35</v>
      </c>
      <c r="F57" s="177"/>
      <c r="G57" s="177"/>
      <c r="H57" s="273">
        <v>1175146</v>
      </c>
      <c r="I57" s="273">
        <v>30000</v>
      </c>
      <c r="J57" s="273">
        <v>141017.51999999999</v>
      </c>
      <c r="K57" s="178">
        <f t="shared" si="0"/>
        <v>1346163.52</v>
      </c>
    </row>
    <row r="58" spans="1:11" s="23" customFormat="1" ht="24" customHeight="1">
      <c r="A58" s="23">
        <v>4</v>
      </c>
      <c r="B58" s="9" t="s">
        <v>548</v>
      </c>
      <c r="C58" s="174" t="s">
        <v>744</v>
      </c>
      <c r="D58" s="177">
        <v>1</v>
      </c>
      <c r="E58" s="177" t="s">
        <v>35</v>
      </c>
      <c r="F58" s="177"/>
      <c r="G58" s="177"/>
      <c r="H58" s="273">
        <v>2068258</v>
      </c>
      <c r="I58" s="273">
        <v>30000</v>
      </c>
      <c r="J58" s="273">
        <v>248190.96</v>
      </c>
      <c r="K58" s="178">
        <f t="shared" si="0"/>
        <v>2346448.96</v>
      </c>
    </row>
    <row r="59" spans="1:11" s="23" customFormat="1" ht="22.5" customHeight="1">
      <c r="A59" s="23">
        <v>4</v>
      </c>
      <c r="B59" s="9" t="s">
        <v>550</v>
      </c>
      <c r="C59" s="174" t="s">
        <v>745</v>
      </c>
      <c r="D59" s="177">
        <v>1</v>
      </c>
      <c r="E59" s="177" t="s">
        <v>35</v>
      </c>
      <c r="F59" s="177"/>
      <c r="G59" s="177"/>
      <c r="H59" s="273">
        <v>2256281</v>
      </c>
      <c r="I59" s="273">
        <v>30000</v>
      </c>
      <c r="J59" s="273">
        <v>270753.71999999997</v>
      </c>
      <c r="K59" s="178">
        <f t="shared" si="0"/>
        <v>2557034.7199999997</v>
      </c>
    </row>
    <row r="60" spans="1:11" s="23" customFormat="1" ht="20.25" customHeight="1">
      <c r="A60" s="23">
        <v>4</v>
      </c>
      <c r="B60" s="9" t="s">
        <v>551</v>
      </c>
      <c r="C60" s="174" t="s">
        <v>376</v>
      </c>
      <c r="D60" s="177">
        <v>1</v>
      </c>
      <c r="E60" s="177" t="s">
        <v>35</v>
      </c>
      <c r="F60" s="177"/>
      <c r="G60" s="177"/>
      <c r="H60" s="273"/>
      <c r="I60" s="273"/>
      <c r="J60" s="273">
        <v>0</v>
      </c>
      <c r="K60" s="178">
        <f t="shared" si="0"/>
        <v>0</v>
      </c>
    </row>
    <row r="61" spans="1:11" s="23" customFormat="1" ht="16.5" customHeight="1">
      <c r="A61" s="23">
        <v>4</v>
      </c>
      <c r="B61" s="9" t="s">
        <v>552</v>
      </c>
      <c r="C61" s="174" t="s">
        <v>378</v>
      </c>
      <c r="D61" s="177">
        <v>1</v>
      </c>
      <c r="E61" s="177" t="s">
        <v>35</v>
      </c>
      <c r="F61" s="177"/>
      <c r="G61" s="177"/>
      <c r="H61" s="273">
        <v>336499</v>
      </c>
      <c r="I61" s="273">
        <v>30000</v>
      </c>
      <c r="J61" s="273">
        <v>40379.879999999997</v>
      </c>
      <c r="K61" s="178">
        <f t="shared" si="0"/>
        <v>406878.88</v>
      </c>
    </row>
    <row r="62" spans="1:11" s="23" customFormat="1" ht="16.5" customHeight="1">
      <c r="A62" s="23">
        <v>4</v>
      </c>
      <c r="B62" s="9" t="s">
        <v>553</v>
      </c>
      <c r="C62" s="174" t="s">
        <v>380</v>
      </c>
      <c r="D62" s="177">
        <v>1</v>
      </c>
      <c r="E62" s="177" t="s">
        <v>35</v>
      </c>
      <c r="F62" s="177"/>
      <c r="G62" s="177"/>
      <c r="H62" s="273">
        <v>336499</v>
      </c>
      <c r="I62" s="273">
        <v>30000</v>
      </c>
      <c r="J62" s="273">
        <v>40379.879999999997</v>
      </c>
      <c r="K62" s="178">
        <f t="shared" si="0"/>
        <v>406878.88</v>
      </c>
    </row>
    <row r="63" spans="1:11" s="23" customFormat="1" ht="21.75" customHeight="1">
      <c r="A63" s="23">
        <v>4</v>
      </c>
      <c r="B63" s="9" t="s">
        <v>554</v>
      </c>
      <c r="C63" s="174" t="s">
        <v>382</v>
      </c>
      <c r="D63" s="177">
        <v>1</v>
      </c>
      <c r="E63" s="177" t="s">
        <v>35</v>
      </c>
      <c r="F63" s="177"/>
      <c r="G63" s="177"/>
      <c r="H63" s="273">
        <v>470058</v>
      </c>
      <c r="I63" s="273">
        <v>30000</v>
      </c>
      <c r="J63" s="273">
        <v>56406.96</v>
      </c>
      <c r="K63" s="178">
        <f t="shared" si="0"/>
        <v>556464.96</v>
      </c>
    </row>
    <row r="64" spans="1:11" s="23" customFormat="1" ht="54.75" customHeight="1">
      <c r="A64" s="23">
        <v>3</v>
      </c>
      <c r="B64" s="165" t="s">
        <v>555</v>
      </c>
      <c r="C64" s="173" t="s">
        <v>556</v>
      </c>
      <c r="D64" s="177">
        <v>1</v>
      </c>
      <c r="E64" s="164"/>
      <c r="F64" s="164"/>
      <c r="G64" s="164"/>
      <c r="H64" s="178"/>
      <c r="I64" s="178"/>
      <c r="J64" s="273">
        <v>0</v>
      </c>
      <c r="K64" s="178">
        <f t="shared" si="0"/>
        <v>0</v>
      </c>
    </row>
    <row r="65" spans="1:11" s="144" customFormat="1" ht="16.5" customHeight="1">
      <c r="A65" s="144">
        <v>4</v>
      </c>
      <c r="B65" s="9" t="s">
        <v>557</v>
      </c>
      <c r="C65" s="174" t="s">
        <v>386</v>
      </c>
      <c r="D65" s="177">
        <v>1</v>
      </c>
      <c r="E65" s="177" t="s">
        <v>35</v>
      </c>
      <c r="F65" s="177"/>
      <c r="G65" s="177"/>
      <c r="H65" s="273">
        <v>336499</v>
      </c>
      <c r="I65" s="273">
        <v>30000</v>
      </c>
      <c r="J65" s="273">
        <v>40379.879999999997</v>
      </c>
      <c r="K65" s="178">
        <f t="shared" si="0"/>
        <v>406878.88</v>
      </c>
    </row>
    <row r="66" spans="1:11" s="144" customFormat="1" ht="13.5" customHeight="1">
      <c r="A66" s="144">
        <v>4</v>
      </c>
      <c r="B66" s="9" t="s">
        <v>558</v>
      </c>
      <c r="C66" s="174" t="s">
        <v>388</v>
      </c>
      <c r="D66" s="177">
        <v>1</v>
      </c>
      <c r="E66" s="177" t="s">
        <v>35</v>
      </c>
      <c r="F66" s="177"/>
      <c r="G66" s="177"/>
      <c r="H66" s="273">
        <v>336499</v>
      </c>
      <c r="I66" s="273">
        <v>30000</v>
      </c>
      <c r="J66" s="273">
        <v>40379.879999999997</v>
      </c>
      <c r="K66" s="178">
        <f t="shared" si="0"/>
        <v>406878.88</v>
      </c>
    </row>
    <row r="67" spans="1:11" s="144" customFormat="1" ht="13.5" customHeight="1">
      <c r="A67" s="144">
        <v>4</v>
      </c>
      <c r="B67" s="9" t="s">
        <v>559</v>
      </c>
      <c r="C67" s="174" t="s">
        <v>390</v>
      </c>
      <c r="D67" s="177">
        <v>1</v>
      </c>
      <c r="E67" s="177" t="s">
        <v>35</v>
      </c>
      <c r="F67" s="177"/>
      <c r="G67" s="177"/>
      <c r="H67" s="273">
        <v>336499</v>
      </c>
      <c r="I67" s="273">
        <v>30000</v>
      </c>
      <c r="J67" s="273">
        <v>40379.879999999997</v>
      </c>
      <c r="K67" s="178">
        <f t="shared" si="0"/>
        <v>406878.88</v>
      </c>
    </row>
    <row r="68" spans="1:11" s="144" customFormat="1" ht="15" customHeight="1">
      <c r="A68" s="144">
        <v>4</v>
      </c>
      <c r="B68" s="9" t="s">
        <v>560</v>
      </c>
      <c r="C68" s="174" t="s">
        <v>392</v>
      </c>
      <c r="D68" s="177">
        <v>1</v>
      </c>
      <c r="E68" s="177" t="s">
        <v>35</v>
      </c>
      <c r="F68" s="177"/>
      <c r="G68" s="177"/>
      <c r="H68" s="273">
        <v>336499</v>
      </c>
      <c r="I68" s="273">
        <v>30000</v>
      </c>
      <c r="J68" s="273">
        <v>40379.879999999997</v>
      </c>
      <c r="K68" s="178">
        <f t="shared" si="0"/>
        <v>406878.88</v>
      </c>
    </row>
    <row r="69" spans="1:11" s="144" customFormat="1" ht="13.5" customHeight="1">
      <c r="A69" s="144">
        <v>4</v>
      </c>
      <c r="B69" s="9" t="s">
        <v>561</v>
      </c>
      <c r="C69" s="174" t="s">
        <v>394</v>
      </c>
      <c r="D69" s="177">
        <v>1</v>
      </c>
      <c r="E69" s="177" t="s">
        <v>35</v>
      </c>
      <c r="F69" s="177"/>
      <c r="G69" s="177"/>
      <c r="H69" s="273">
        <v>336499</v>
      </c>
      <c r="I69" s="273">
        <v>30000</v>
      </c>
      <c r="J69" s="273">
        <v>40379.879999999997</v>
      </c>
      <c r="K69" s="178">
        <f t="shared" si="0"/>
        <v>406878.88</v>
      </c>
    </row>
    <row r="70" spans="1:11" s="144" customFormat="1" ht="17.25" customHeight="1">
      <c r="A70" s="144">
        <v>4</v>
      </c>
      <c r="B70" s="9" t="s">
        <v>562</v>
      </c>
      <c r="C70" s="174" t="s">
        <v>396</v>
      </c>
      <c r="D70" s="177">
        <v>1</v>
      </c>
      <c r="E70" s="177" t="s">
        <v>35</v>
      </c>
      <c r="F70" s="177"/>
      <c r="G70" s="177"/>
      <c r="H70" s="273">
        <v>336499</v>
      </c>
      <c r="I70" s="273">
        <v>30000</v>
      </c>
      <c r="J70" s="273">
        <v>40379.879999999997</v>
      </c>
      <c r="K70" s="178">
        <f t="shared" si="0"/>
        <v>406878.88</v>
      </c>
    </row>
    <row r="71" spans="1:11" s="144" customFormat="1" ht="14.25" customHeight="1">
      <c r="A71" s="144">
        <v>4</v>
      </c>
      <c r="B71" s="9" t="s">
        <v>563</v>
      </c>
      <c r="C71" s="174" t="s">
        <v>398</v>
      </c>
      <c r="D71" s="177">
        <v>1</v>
      </c>
      <c r="E71" s="177" t="s">
        <v>35</v>
      </c>
      <c r="F71" s="177"/>
      <c r="G71" s="177"/>
      <c r="H71" s="273">
        <v>336499</v>
      </c>
      <c r="I71" s="273">
        <v>30000</v>
      </c>
      <c r="J71" s="273">
        <v>40379.879999999997</v>
      </c>
      <c r="K71" s="178">
        <f t="shared" si="0"/>
        <v>406878.88</v>
      </c>
    </row>
    <row r="72" spans="1:11" s="144" customFormat="1" ht="16.5" customHeight="1">
      <c r="A72" s="144">
        <v>4</v>
      </c>
      <c r="B72" s="9" t="s">
        <v>564</v>
      </c>
      <c r="C72" s="174" t="s">
        <v>400</v>
      </c>
      <c r="D72" s="177">
        <v>1</v>
      </c>
      <c r="E72" s="177" t="s">
        <v>35</v>
      </c>
      <c r="F72" s="177"/>
      <c r="G72" s="177"/>
      <c r="H72" s="273">
        <v>336499</v>
      </c>
      <c r="I72" s="273">
        <v>30000</v>
      </c>
      <c r="J72" s="273">
        <v>40379.879999999997</v>
      </c>
      <c r="K72" s="178">
        <f t="shared" si="0"/>
        <v>406878.88</v>
      </c>
    </row>
    <row r="73" spans="1:11" s="144" customFormat="1" ht="16.5" customHeight="1">
      <c r="A73" s="144">
        <v>4</v>
      </c>
      <c r="B73" s="177" t="s">
        <v>987</v>
      </c>
      <c r="C73" s="174" t="s">
        <v>402</v>
      </c>
      <c r="D73" s="177">
        <v>1</v>
      </c>
      <c r="E73" s="177" t="s">
        <v>35</v>
      </c>
      <c r="F73" s="177"/>
      <c r="G73" s="177"/>
      <c r="H73" s="273">
        <v>336499</v>
      </c>
      <c r="I73" s="273">
        <v>30000</v>
      </c>
      <c r="J73" s="273">
        <v>40379.879999999997</v>
      </c>
      <c r="K73" s="178">
        <f t="shared" si="0"/>
        <v>406878.88</v>
      </c>
    </row>
    <row r="74" spans="1:11" s="144" customFormat="1" ht="14.25" customHeight="1">
      <c r="A74" s="144">
        <v>4</v>
      </c>
      <c r="B74" s="9" t="s">
        <v>566</v>
      </c>
      <c r="C74" s="174" t="s">
        <v>404</v>
      </c>
      <c r="D74" s="177">
        <v>1</v>
      </c>
      <c r="E74" s="177" t="s">
        <v>35</v>
      </c>
      <c r="F74" s="177"/>
      <c r="G74" s="177"/>
      <c r="H74" s="273">
        <v>336499</v>
      </c>
      <c r="I74" s="273">
        <v>30000</v>
      </c>
      <c r="J74" s="273">
        <v>40379.879999999997</v>
      </c>
      <c r="K74" s="178">
        <f t="shared" si="0"/>
        <v>406878.88</v>
      </c>
    </row>
    <row r="75" spans="1:11" s="144" customFormat="1" ht="30" customHeight="1">
      <c r="A75" s="144">
        <v>3</v>
      </c>
      <c r="B75" s="165" t="s">
        <v>567</v>
      </c>
      <c r="C75" s="173" t="s">
        <v>568</v>
      </c>
      <c r="D75" s="177">
        <v>1</v>
      </c>
      <c r="E75" s="164"/>
      <c r="F75" s="164"/>
      <c r="G75" s="164"/>
      <c r="H75" s="178"/>
      <c r="I75" s="178"/>
      <c r="J75" s="273">
        <v>0</v>
      </c>
      <c r="K75" s="178">
        <f t="shared" si="0"/>
        <v>0</v>
      </c>
    </row>
    <row r="76" spans="1:11" s="144" customFormat="1" ht="17.25" customHeight="1">
      <c r="A76" s="144">
        <v>4</v>
      </c>
      <c r="B76" s="9" t="s">
        <v>569</v>
      </c>
      <c r="C76" s="174" t="s">
        <v>408</v>
      </c>
      <c r="D76" s="177">
        <v>1</v>
      </c>
      <c r="E76" s="177" t="s">
        <v>35</v>
      </c>
      <c r="F76" s="177"/>
      <c r="G76" s="177"/>
      <c r="H76" s="273">
        <v>342664</v>
      </c>
      <c r="I76" s="273">
        <v>30000</v>
      </c>
      <c r="J76" s="273">
        <v>41119.68</v>
      </c>
      <c r="K76" s="178">
        <f t="shared" ref="K76:K139" si="1">H76+J76+I76</f>
        <v>413783.68</v>
      </c>
    </row>
    <row r="77" spans="1:11" s="144" customFormat="1" ht="17.25" customHeight="1">
      <c r="A77" s="144">
        <v>4</v>
      </c>
      <c r="B77" s="9" t="s">
        <v>570</v>
      </c>
      <c r="C77" s="174" t="s">
        <v>410</v>
      </c>
      <c r="D77" s="177">
        <v>1</v>
      </c>
      <c r="E77" s="177" t="s">
        <v>35</v>
      </c>
      <c r="F77" s="177"/>
      <c r="G77" s="177"/>
      <c r="H77" s="273">
        <v>342664</v>
      </c>
      <c r="I77" s="273">
        <v>30000</v>
      </c>
      <c r="J77" s="273">
        <v>41119.68</v>
      </c>
      <c r="K77" s="178">
        <f t="shared" si="1"/>
        <v>413783.68</v>
      </c>
    </row>
    <row r="78" spans="1:11" s="144" customFormat="1" ht="21.75" customHeight="1">
      <c r="A78" s="144">
        <v>4</v>
      </c>
      <c r="B78" s="9" t="s">
        <v>571</v>
      </c>
      <c r="C78" s="174" t="s">
        <v>572</v>
      </c>
      <c r="D78" s="177">
        <v>1</v>
      </c>
      <c r="E78" s="177" t="s">
        <v>35</v>
      </c>
      <c r="F78" s="177"/>
      <c r="G78" s="177"/>
      <c r="H78" s="273">
        <v>342664</v>
      </c>
      <c r="I78" s="273">
        <v>30000</v>
      </c>
      <c r="J78" s="273">
        <v>41119.68</v>
      </c>
      <c r="K78" s="178">
        <f t="shared" si="1"/>
        <v>413783.68</v>
      </c>
    </row>
    <row r="79" spans="1:11" s="144" customFormat="1" ht="15" customHeight="1">
      <c r="A79" s="144">
        <v>4</v>
      </c>
      <c r="B79" s="9" t="s">
        <v>573</v>
      </c>
      <c r="C79" s="174" t="s">
        <v>414</v>
      </c>
      <c r="D79" s="177">
        <v>1</v>
      </c>
      <c r="E79" s="177" t="s">
        <v>35</v>
      </c>
      <c r="F79" s="177"/>
      <c r="G79" s="177"/>
      <c r="H79" s="273">
        <v>342664</v>
      </c>
      <c r="I79" s="273">
        <v>30000</v>
      </c>
      <c r="J79" s="273">
        <v>41119.68</v>
      </c>
      <c r="K79" s="178">
        <f t="shared" si="1"/>
        <v>413783.68</v>
      </c>
    </row>
    <row r="80" spans="1:11" s="144" customFormat="1" ht="15" customHeight="1">
      <c r="A80" s="144">
        <v>4</v>
      </c>
      <c r="B80" s="9" t="s">
        <v>574</v>
      </c>
      <c r="C80" s="174" t="s">
        <v>416</v>
      </c>
      <c r="D80" s="177">
        <v>1</v>
      </c>
      <c r="E80" s="177" t="s">
        <v>35</v>
      </c>
      <c r="F80" s="177"/>
      <c r="G80" s="177"/>
      <c r="H80" s="273">
        <v>342664</v>
      </c>
      <c r="I80" s="273">
        <v>30000</v>
      </c>
      <c r="J80" s="273">
        <v>41119.68</v>
      </c>
      <c r="K80" s="178">
        <f t="shared" si="1"/>
        <v>413783.68</v>
      </c>
    </row>
    <row r="81" spans="1:11" s="144" customFormat="1" ht="49.5" customHeight="1">
      <c r="A81" s="144">
        <v>3</v>
      </c>
      <c r="B81" s="165" t="s">
        <v>575</v>
      </c>
      <c r="C81" s="173" t="s">
        <v>576</v>
      </c>
      <c r="D81" s="177">
        <v>1</v>
      </c>
      <c r="E81" s="164"/>
      <c r="F81" s="164"/>
      <c r="G81" s="164"/>
      <c r="H81" s="178"/>
      <c r="I81" s="178"/>
      <c r="J81" s="273">
        <v>0</v>
      </c>
      <c r="K81" s="178">
        <f t="shared" si="1"/>
        <v>0</v>
      </c>
    </row>
    <row r="82" spans="1:11" s="144" customFormat="1" ht="18.75" customHeight="1">
      <c r="A82" s="144">
        <v>4</v>
      </c>
      <c r="B82" s="9" t="s">
        <v>577</v>
      </c>
      <c r="C82" s="174" t="s">
        <v>746</v>
      </c>
      <c r="D82" s="177">
        <v>1</v>
      </c>
      <c r="E82" s="177" t="s">
        <v>35</v>
      </c>
      <c r="F82" s="177"/>
      <c r="G82" s="177"/>
      <c r="H82" s="273">
        <v>995651</v>
      </c>
      <c r="I82" s="273">
        <v>30000</v>
      </c>
      <c r="J82" s="273">
        <v>119478.12</v>
      </c>
      <c r="K82" s="178">
        <f t="shared" si="1"/>
        <v>1145129.1200000001</v>
      </c>
    </row>
    <row r="83" spans="1:11" s="144" customFormat="1" ht="15.75" customHeight="1">
      <c r="A83" s="144">
        <v>4</v>
      </c>
      <c r="B83" s="9" t="s">
        <v>578</v>
      </c>
      <c r="C83" s="174" t="s">
        <v>747</v>
      </c>
      <c r="D83" s="177">
        <v>1</v>
      </c>
      <c r="E83" s="177" t="s">
        <v>35</v>
      </c>
      <c r="F83" s="177"/>
      <c r="G83" s="177"/>
      <c r="H83" s="273">
        <v>995651</v>
      </c>
      <c r="I83" s="273">
        <v>30000</v>
      </c>
      <c r="J83" s="273">
        <v>119478.12</v>
      </c>
      <c r="K83" s="178">
        <f t="shared" si="1"/>
        <v>1145129.1200000001</v>
      </c>
    </row>
    <row r="84" spans="1:11" s="144" customFormat="1" ht="17.25" customHeight="1">
      <c r="A84" s="144">
        <v>4</v>
      </c>
      <c r="B84" s="9" t="s">
        <v>579</v>
      </c>
      <c r="C84" s="174" t="s">
        <v>424</v>
      </c>
      <c r="D84" s="177">
        <v>1</v>
      </c>
      <c r="E84" s="177" t="s">
        <v>35</v>
      </c>
      <c r="F84" s="177"/>
      <c r="G84" s="177"/>
      <c r="H84" s="273">
        <v>995651</v>
      </c>
      <c r="I84" s="273">
        <v>30000</v>
      </c>
      <c r="J84" s="273">
        <v>119478.12</v>
      </c>
      <c r="K84" s="178">
        <f t="shared" si="1"/>
        <v>1145129.1200000001</v>
      </c>
    </row>
    <row r="85" spans="1:11" s="144" customFormat="1" ht="16.5" customHeight="1">
      <c r="A85" s="144">
        <v>4</v>
      </c>
      <c r="B85" s="9" t="s">
        <v>580</v>
      </c>
      <c r="C85" s="174" t="s">
        <v>426</v>
      </c>
      <c r="D85" s="177">
        <v>1</v>
      </c>
      <c r="E85" s="177" t="s">
        <v>35</v>
      </c>
      <c r="F85" s="177"/>
      <c r="G85" s="177"/>
      <c r="H85" s="273"/>
      <c r="I85" s="273"/>
      <c r="J85" s="273">
        <v>0</v>
      </c>
      <c r="K85" s="178">
        <f t="shared" si="1"/>
        <v>0</v>
      </c>
    </row>
    <row r="86" spans="1:11" s="144" customFormat="1" ht="48" customHeight="1">
      <c r="A86" s="144">
        <v>3</v>
      </c>
      <c r="B86" s="165" t="s">
        <v>581</v>
      </c>
      <c r="C86" s="173" t="s">
        <v>582</v>
      </c>
      <c r="D86" s="177">
        <v>1</v>
      </c>
      <c r="E86" s="164"/>
      <c r="F86" s="164"/>
      <c r="G86" s="164"/>
      <c r="H86" s="178"/>
      <c r="I86" s="178"/>
      <c r="J86" s="273">
        <v>0</v>
      </c>
      <c r="K86" s="178">
        <f t="shared" si="1"/>
        <v>0</v>
      </c>
    </row>
    <row r="87" spans="1:11" s="144" customFormat="1" ht="15.75" customHeight="1">
      <c r="A87" s="144">
        <v>4</v>
      </c>
      <c r="B87" s="9" t="s">
        <v>583</v>
      </c>
      <c r="C87" s="174" t="s">
        <v>430</v>
      </c>
      <c r="D87" s="177">
        <v>1</v>
      </c>
      <c r="E87" s="177" t="s">
        <v>35</v>
      </c>
      <c r="F87" s="177"/>
      <c r="G87" s="177"/>
      <c r="H87" s="273">
        <v>135525</v>
      </c>
      <c r="I87" s="273">
        <v>30000</v>
      </c>
      <c r="J87" s="273">
        <v>16263</v>
      </c>
      <c r="K87" s="178">
        <f t="shared" si="1"/>
        <v>181788</v>
      </c>
    </row>
    <row r="88" spans="1:11" s="144" customFormat="1" ht="14.25" customHeight="1">
      <c r="A88" s="144">
        <v>4</v>
      </c>
      <c r="B88" s="9" t="s">
        <v>584</v>
      </c>
      <c r="C88" s="174" t="s">
        <v>432</v>
      </c>
      <c r="D88" s="177">
        <v>1</v>
      </c>
      <c r="E88" s="177" t="s">
        <v>35</v>
      </c>
      <c r="F88" s="177"/>
      <c r="G88" s="177"/>
      <c r="H88" s="273">
        <v>135525</v>
      </c>
      <c r="I88" s="273">
        <v>30000</v>
      </c>
      <c r="J88" s="273">
        <v>16263</v>
      </c>
      <c r="K88" s="178">
        <f t="shared" si="1"/>
        <v>181788</v>
      </c>
    </row>
    <row r="89" spans="1:11" s="144" customFormat="1" ht="18" customHeight="1">
      <c r="A89" s="144">
        <v>4</v>
      </c>
      <c r="B89" s="9" t="s">
        <v>585</v>
      </c>
      <c r="C89" s="174" t="s">
        <v>748</v>
      </c>
      <c r="D89" s="177">
        <v>1</v>
      </c>
      <c r="E89" s="177" t="s">
        <v>35</v>
      </c>
      <c r="F89" s="177"/>
      <c r="G89" s="177"/>
      <c r="H89" s="273">
        <v>135525</v>
      </c>
      <c r="I89" s="273">
        <v>30000</v>
      </c>
      <c r="J89" s="273">
        <v>16263</v>
      </c>
      <c r="K89" s="178">
        <f t="shared" si="1"/>
        <v>181788</v>
      </c>
    </row>
    <row r="90" spans="1:11" s="144" customFormat="1" ht="15.75" customHeight="1">
      <c r="A90" s="144">
        <v>4</v>
      </c>
      <c r="B90" s="9" t="s">
        <v>586</v>
      </c>
      <c r="C90" s="174" t="s">
        <v>436</v>
      </c>
      <c r="D90" s="177">
        <v>1</v>
      </c>
      <c r="E90" s="177" t="s">
        <v>35</v>
      </c>
      <c r="F90" s="177"/>
      <c r="G90" s="177"/>
      <c r="H90" s="273">
        <v>135525</v>
      </c>
      <c r="I90" s="273">
        <v>30000</v>
      </c>
      <c r="J90" s="273">
        <v>16263</v>
      </c>
      <c r="K90" s="178">
        <f t="shared" si="1"/>
        <v>181788</v>
      </c>
    </row>
    <row r="91" spans="1:11" s="144" customFormat="1" ht="16.5" customHeight="1">
      <c r="A91" s="144">
        <v>4</v>
      </c>
      <c r="B91" s="9" t="s">
        <v>587</v>
      </c>
      <c r="C91" s="174" t="s">
        <v>438</v>
      </c>
      <c r="D91" s="177">
        <v>1</v>
      </c>
      <c r="E91" s="177" t="s">
        <v>35</v>
      </c>
      <c r="F91" s="177"/>
      <c r="G91" s="177"/>
      <c r="H91" s="273">
        <v>135525</v>
      </c>
      <c r="I91" s="273">
        <v>30000</v>
      </c>
      <c r="J91" s="273">
        <v>16263</v>
      </c>
      <c r="K91" s="178">
        <f t="shared" si="1"/>
        <v>181788</v>
      </c>
    </row>
    <row r="92" spans="1:11" s="144" customFormat="1" ht="17.25" customHeight="1">
      <c r="A92" s="144">
        <v>4</v>
      </c>
      <c r="B92" s="9" t="s">
        <v>588</v>
      </c>
      <c r="C92" s="174" t="s">
        <v>440</v>
      </c>
      <c r="D92" s="177">
        <v>1</v>
      </c>
      <c r="E92" s="177" t="s">
        <v>35</v>
      </c>
      <c r="F92" s="177"/>
      <c r="G92" s="177"/>
      <c r="H92" s="273">
        <v>135525</v>
      </c>
      <c r="I92" s="273">
        <v>30000</v>
      </c>
      <c r="J92" s="273">
        <v>16263</v>
      </c>
      <c r="K92" s="178">
        <f t="shared" si="1"/>
        <v>181788</v>
      </c>
    </row>
    <row r="93" spans="1:11" s="144" customFormat="1" ht="38.25" customHeight="1">
      <c r="A93" s="144">
        <v>3</v>
      </c>
      <c r="B93" s="165" t="s">
        <v>589</v>
      </c>
      <c r="C93" s="173" t="s">
        <v>590</v>
      </c>
      <c r="D93" s="177">
        <v>1</v>
      </c>
      <c r="E93" s="164"/>
      <c r="F93" s="164"/>
      <c r="G93" s="164"/>
      <c r="H93" s="178"/>
      <c r="I93" s="178"/>
      <c r="J93" s="273">
        <v>0</v>
      </c>
      <c r="K93" s="178">
        <f t="shared" si="1"/>
        <v>0</v>
      </c>
    </row>
    <row r="94" spans="1:11" s="144" customFormat="1" ht="23.25" customHeight="1">
      <c r="B94" s="165" t="s">
        <v>591</v>
      </c>
      <c r="C94" s="173" t="s">
        <v>444</v>
      </c>
      <c r="D94" s="177">
        <v>1</v>
      </c>
      <c r="E94" s="164"/>
      <c r="F94" s="164"/>
      <c r="G94" s="164"/>
      <c r="H94" s="178"/>
      <c r="I94" s="178"/>
      <c r="J94" s="273">
        <v>0</v>
      </c>
      <c r="K94" s="178">
        <f t="shared" si="1"/>
        <v>0</v>
      </c>
    </row>
    <row r="95" spans="1:11" s="144" customFormat="1" ht="24" customHeight="1">
      <c r="B95" s="9" t="s">
        <v>592</v>
      </c>
      <c r="C95" s="51"/>
      <c r="D95" s="177">
        <v>1</v>
      </c>
      <c r="E95" s="177" t="s">
        <v>35</v>
      </c>
      <c r="F95" s="177"/>
      <c r="G95" s="177"/>
      <c r="H95" s="273"/>
      <c r="I95" s="273"/>
      <c r="J95" s="273">
        <v>0</v>
      </c>
      <c r="K95" s="178">
        <f t="shared" si="1"/>
        <v>0</v>
      </c>
    </row>
    <row r="96" spans="1:11" s="144" customFormat="1" ht="15" customHeight="1">
      <c r="B96" s="9" t="s">
        <v>593</v>
      </c>
      <c r="C96" s="51"/>
      <c r="D96" s="177">
        <v>1</v>
      </c>
      <c r="E96" s="177" t="s">
        <v>35</v>
      </c>
      <c r="F96" s="177"/>
      <c r="G96" s="177"/>
      <c r="H96" s="273"/>
      <c r="I96" s="273"/>
      <c r="J96" s="273">
        <v>0</v>
      </c>
      <c r="K96" s="178">
        <f t="shared" si="1"/>
        <v>0</v>
      </c>
    </row>
    <row r="97" spans="1:11" s="144" customFormat="1" ht="15.75" customHeight="1">
      <c r="B97" s="61" t="s">
        <v>594</v>
      </c>
      <c r="C97" s="35"/>
      <c r="D97" s="177">
        <v>1</v>
      </c>
      <c r="E97" s="177" t="s">
        <v>35</v>
      </c>
      <c r="F97" s="177"/>
      <c r="G97" s="177"/>
      <c r="H97" s="273"/>
      <c r="I97" s="273"/>
      <c r="J97" s="273">
        <v>0</v>
      </c>
      <c r="K97" s="178">
        <f t="shared" si="1"/>
        <v>0</v>
      </c>
    </row>
    <row r="98" spans="1:11" s="9" customFormat="1" ht="18" customHeight="1">
      <c r="C98" s="164" t="s">
        <v>595</v>
      </c>
      <c r="D98" s="177">
        <v>1</v>
      </c>
      <c r="E98" s="164"/>
      <c r="F98" s="164"/>
      <c r="G98" s="164"/>
      <c r="H98" s="274">
        <f>SUM(H48:H97)</f>
        <v>15915331</v>
      </c>
      <c r="I98" s="274">
        <f>SUM(I48:I97)</f>
        <v>1072000</v>
      </c>
      <c r="J98" s="284">
        <v>1909839.72</v>
      </c>
      <c r="K98" s="178">
        <f t="shared" si="1"/>
        <v>18897170.719999999</v>
      </c>
    </row>
    <row r="99" spans="1:11" s="78" customFormat="1" ht="13.5" customHeight="1">
      <c r="C99" s="24"/>
      <c r="D99" s="177">
        <v>1</v>
      </c>
      <c r="E99" s="24"/>
      <c r="F99" s="24"/>
      <c r="G99" s="24"/>
      <c r="H99" s="178"/>
      <c r="I99" s="178"/>
      <c r="J99" s="273">
        <v>0</v>
      </c>
      <c r="K99" s="178">
        <f t="shared" si="1"/>
        <v>0</v>
      </c>
    </row>
    <row r="100" spans="1:11" s="144" customFormat="1" ht="26.25" customHeight="1">
      <c r="A100" s="144">
        <v>2</v>
      </c>
      <c r="B100" s="165">
        <v>3.3</v>
      </c>
      <c r="C100" s="173" t="s">
        <v>449</v>
      </c>
      <c r="D100" s="177">
        <v>1</v>
      </c>
      <c r="E100" s="164"/>
      <c r="F100" s="164"/>
      <c r="G100" s="164"/>
      <c r="H100" s="178"/>
      <c r="I100" s="178"/>
      <c r="J100" s="273">
        <v>0</v>
      </c>
      <c r="K100" s="178">
        <f t="shared" si="1"/>
        <v>0</v>
      </c>
    </row>
    <row r="101" spans="1:11" s="144" customFormat="1" ht="28.5" customHeight="1">
      <c r="A101" s="144">
        <v>3</v>
      </c>
      <c r="B101" s="165" t="s">
        <v>596</v>
      </c>
      <c r="C101" s="173" t="s">
        <v>597</v>
      </c>
      <c r="D101" s="177">
        <v>1</v>
      </c>
      <c r="E101" s="164"/>
      <c r="F101" s="164"/>
      <c r="G101" s="164"/>
      <c r="H101" s="178"/>
      <c r="I101" s="178"/>
      <c r="J101" s="273">
        <v>0</v>
      </c>
      <c r="K101" s="178">
        <f t="shared" si="1"/>
        <v>0</v>
      </c>
    </row>
    <row r="102" spans="1:11" s="144" customFormat="1" ht="60.75" customHeight="1">
      <c r="A102" s="144">
        <v>4</v>
      </c>
      <c r="B102" s="9" t="s">
        <v>598</v>
      </c>
      <c r="C102" s="174" t="s">
        <v>599</v>
      </c>
      <c r="D102" s="177">
        <v>1</v>
      </c>
      <c r="E102" s="177" t="s">
        <v>35</v>
      </c>
      <c r="F102" s="177"/>
      <c r="G102" s="177"/>
      <c r="H102" s="273">
        <v>1274430</v>
      </c>
      <c r="I102" s="273">
        <v>10000</v>
      </c>
      <c r="J102" s="273">
        <v>152931.6</v>
      </c>
      <c r="K102" s="178">
        <f t="shared" si="1"/>
        <v>1437361.6</v>
      </c>
    </row>
    <row r="103" spans="1:11" s="144" customFormat="1" ht="84.75" customHeight="1">
      <c r="A103" s="144">
        <v>4</v>
      </c>
      <c r="B103" s="9" t="s">
        <v>600</v>
      </c>
      <c r="C103" s="50" t="s">
        <v>601</v>
      </c>
      <c r="D103" s="177">
        <v>1</v>
      </c>
      <c r="E103" s="177" t="s">
        <v>35</v>
      </c>
      <c r="F103" s="177"/>
      <c r="G103" s="177"/>
      <c r="H103" s="273"/>
      <c r="I103" s="273"/>
      <c r="J103" s="273">
        <v>0</v>
      </c>
      <c r="K103" s="178">
        <f t="shared" si="1"/>
        <v>0</v>
      </c>
    </row>
    <row r="104" spans="1:11" s="144" customFormat="1" ht="66.75" customHeight="1">
      <c r="A104" s="144">
        <v>4</v>
      </c>
      <c r="B104" s="9" t="s">
        <v>602</v>
      </c>
      <c r="C104" s="50" t="s">
        <v>603</v>
      </c>
      <c r="D104" s="177">
        <v>1</v>
      </c>
      <c r="E104" s="177" t="s">
        <v>35</v>
      </c>
      <c r="F104" s="177"/>
      <c r="G104" s="177"/>
      <c r="H104" s="273">
        <v>5117685</v>
      </c>
      <c r="I104" s="273">
        <v>10000</v>
      </c>
      <c r="J104" s="273">
        <v>614122.19999999995</v>
      </c>
      <c r="K104" s="178">
        <f t="shared" si="1"/>
        <v>5741807.2000000002</v>
      </c>
    </row>
    <row r="105" spans="1:11" s="144" customFormat="1" ht="69.75" customHeight="1">
      <c r="A105" s="144">
        <v>4</v>
      </c>
      <c r="B105" s="9" t="s">
        <v>604</v>
      </c>
      <c r="C105" s="174" t="s">
        <v>605</v>
      </c>
      <c r="D105" s="177">
        <v>1</v>
      </c>
      <c r="E105" s="177" t="s">
        <v>35</v>
      </c>
      <c r="F105" s="177"/>
      <c r="G105" s="177"/>
      <c r="H105" s="273">
        <v>662660</v>
      </c>
      <c r="I105" s="273">
        <v>10000</v>
      </c>
      <c r="J105" s="273">
        <v>79519.199999999997</v>
      </c>
      <c r="K105" s="178">
        <f t="shared" si="1"/>
        <v>752179.19999999995</v>
      </c>
    </row>
    <row r="106" spans="1:11" s="144" customFormat="1" ht="48" customHeight="1">
      <c r="A106" s="144">
        <v>4</v>
      </c>
      <c r="B106" s="9" t="s">
        <v>606</v>
      </c>
      <c r="C106" s="174" t="s">
        <v>607</v>
      </c>
      <c r="D106" s="177">
        <v>1</v>
      </c>
      <c r="E106" s="177" t="s">
        <v>35</v>
      </c>
      <c r="F106" s="177"/>
      <c r="G106" s="177"/>
      <c r="H106" s="273">
        <v>199939</v>
      </c>
      <c r="I106" s="273">
        <v>10000</v>
      </c>
      <c r="J106" s="273">
        <v>23992.68</v>
      </c>
      <c r="K106" s="178">
        <f t="shared" si="1"/>
        <v>233931.68</v>
      </c>
    </row>
    <row r="107" spans="1:11" s="144" customFormat="1" ht="69" customHeight="1">
      <c r="A107" s="144">
        <v>4</v>
      </c>
      <c r="B107" s="9" t="s">
        <v>608</v>
      </c>
      <c r="C107" s="174" t="s">
        <v>609</v>
      </c>
      <c r="D107" s="177">
        <v>1</v>
      </c>
      <c r="E107" s="177" t="s">
        <v>35</v>
      </c>
      <c r="F107" s="177"/>
      <c r="G107" s="177"/>
      <c r="H107" s="273">
        <v>185994</v>
      </c>
      <c r="I107" s="273">
        <v>10000</v>
      </c>
      <c r="J107" s="273">
        <v>22319.279999999999</v>
      </c>
      <c r="K107" s="178">
        <f t="shared" si="1"/>
        <v>218313.28</v>
      </c>
    </row>
    <row r="108" spans="1:11" s="144" customFormat="1" ht="54.75" customHeight="1">
      <c r="A108" s="144">
        <v>4</v>
      </c>
      <c r="B108" s="9" t="s">
        <v>610</v>
      </c>
      <c r="C108" s="174" t="s">
        <v>611</v>
      </c>
      <c r="D108" s="177">
        <v>1</v>
      </c>
      <c r="E108" s="177" t="s">
        <v>35</v>
      </c>
      <c r="F108" s="177"/>
      <c r="G108" s="177"/>
      <c r="H108" s="273">
        <v>28203</v>
      </c>
      <c r="I108" s="273">
        <v>10000</v>
      </c>
      <c r="J108" s="273">
        <v>3384.3599999999997</v>
      </c>
      <c r="K108" s="178">
        <f t="shared" si="1"/>
        <v>41587.360000000001</v>
      </c>
    </row>
    <row r="109" spans="1:11" s="144" customFormat="1" ht="60.75" customHeight="1">
      <c r="A109" s="144">
        <v>4</v>
      </c>
      <c r="B109" s="9" t="s">
        <v>612</v>
      </c>
      <c r="C109" s="174" t="s">
        <v>613</v>
      </c>
      <c r="D109" s="177">
        <v>1</v>
      </c>
      <c r="E109" s="177" t="s">
        <v>35</v>
      </c>
      <c r="F109" s="177"/>
      <c r="G109" s="177"/>
      <c r="H109" s="273">
        <v>188023</v>
      </c>
      <c r="I109" s="273">
        <v>10000</v>
      </c>
      <c r="J109" s="273">
        <v>22562.76</v>
      </c>
      <c r="K109" s="178">
        <f t="shared" si="1"/>
        <v>220585.76</v>
      </c>
    </row>
    <row r="110" spans="1:11" s="144" customFormat="1" ht="60.75" customHeight="1">
      <c r="A110" s="144">
        <v>4</v>
      </c>
      <c r="B110" s="9" t="s">
        <v>614</v>
      </c>
      <c r="C110" s="174" t="s">
        <v>615</v>
      </c>
      <c r="D110" s="177">
        <v>1</v>
      </c>
      <c r="E110" s="177" t="s">
        <v>35</v>
      </c>
      <c r="F110" s="177"/>
      <c r="G110" s="177"/>
      <c r="H110" s="273">
        <v>5640</v>
      </c>
      <c r="I110" s="273">
        <v>10000</v>
      </c>
      <c r="J110" s="273">
        <v>676.8</v>
      </c>
      <c r="K110" s="178">
        <f t="shared" si="1"/>
        <v>16316.8</v>
      </c>
    </row>
    <row r="111" spans="1:11" s="144" customFormat="1" ht="51" customHeight="1">
      <c r="A111" s="144">
        <v>4</v>
      </c>
      <c r="B111" s="9" t="s">
        <v>616</v>
      </c>
      <c r="C111" s="174" t="s">
        <v>617</v>
      </c>
      <c r="D111" s="177">
        <v>1</v>
      </c>
      <c r="E111" s="177" t="s">
        <v>35</v>
      </c>
      <c r="F111" s="177"/>
      <c r="G111" s="177"/>
      <c r="H111" s="273">
        <v>71448</v>
      </c>
      <c r="I111" s="273">
        <v>10000</v>
      </c>
      <c r="J111" s="273">
        <v>8573.76</v>
      </c>
      <c r="K111" s="178">
        <f t="shared" si="1"/>
        <v>90021.759999999995</v>
      </c>
    </row>
    <row r="112" spans="1:11" s="144" customFormat="1" ht="21.75" customHeight="1">
      <c r="A112" s="144">
        <v>4</v>
      </c>
      <c r="B112" s="9" t="s">
        <v>618</v>
      </c>
      <c r="C112" s="62" t="s">
        <v>619</v>
      </c>
      <c r="D112" s="177">
        <v>1</v>
      </c>
      <c r="E112" s="177" t="s">
        <v>35</v>
      </c>
      <c r="F112" s="177"/>
      <c r="G112" s="177"/>
      <c r="H112" s="273">
        <v>276560</v>
      </c>
      <c r="I112" s="273">
        <v>10000</v>
      </c>
      <c r="J112" s="273">
        <v>33187.199999999997</v>
      </c>
      <c r="K112" s="178">
        <f t="shared" si="1"/>
        <v>319747.20000000001</v>
      </c>
    </row>
    <row r="113" spans="1:11" s="144" customFormat="1" ht="18.75" customHeight="1">
      <c r="A113" s="144">
        <v>4</v>
      </c>
      <c r="B113" s="9" t="s">
        <v>620</v>
      </c>
      <c r="C113" s="62" t="s">
        <v>621</v>
      </c>
      <c r="D113" s="177">
        <v>1</v>
      </c>
      <c r="E113" s="177" t="s">
        <v>35</v>
      </c>
      <c r="F113" s="177"/>
      <c r="G113" s="177"/>
      <c r="H113" s="273">
        <v>276560</v>
      </c>
      <c r="I113" s="273">
        <v>10000</v>
      </c>
      <c r="J113" s="273">
        <v>33187.199999999997</v>
      </c>
      <c r="K113" s="178">
        <f t="shared" si="1"/>
        <v>319747.20000000001</v>
      </c>
    </row>
    <row r="114" spans="1:11" s="144" customFormat="1" ht="16.5" customHeight="1">
      <c r="A114" s="144">
        <v>4</v>
      </c>
      <c r="B114" s="9" t="s">
        <v>622</v>
      </c>
      <c r="C114" s="62" t="s">
        <v>623</v>
      </c>
      <c r="D114" s="177">
        <v>1</v>
      </c>
      <c r="E114" s="177" t="s">
        <v>35</v>
      </c>
      <c r="F114" s="177"/>
      <c r="G114" s="177"/>
      <c r="H114" s="273">
        <v>276560</v>
      </c>
      <c r="I114" s="273">
        <v>10000</v>
      </c>
      <c r="J114" s="273">
        <v>33187.199999999997</v>
      </c>
      <c r="K114" s="178">
        <f t="shared" si="1"/>
        <v>319747.20000000001</v>
      </c>
    </row>
    <row r="115" spans="1:11" s="144" customFormat="1" ht="44.25" customHeight="1">
      <c r="A115" s="144">
        <v>4</v>
      </c>
      <c r="B115" s="9" t="s">
        <v>624</v>
      </c>
      <c r="C115" s="174" t="s">
        <v>625</v>
      </c>
      <c r="D115" s="177">
        <v>1</v>
      </c>
      <c r="E115" s="177" t="s">
        <v>35</v>
      </c>
      <c r="F115" s="177"/>
      <c r="G115" s="177"/>
      <c r="H115" s="273">
        <v>100000</v>
      </c>
      <c r="I115" s="273">
        <v>5000</v>
      </c>
      <c r="J115" s="273">
        <v>12000</v>
      </c>
      <c r="K115" s="178">
        <f t="shared" si="1"/>
        <v>117000</v>
      </c>
    </row>
    <row r="116" spans="1:11" s="144" customFormat="1" ht="36.75" customHeight="1">
      <c r="A116" s="144">
        <v>4</v>
      </c>
      <c r="B116" s="9" t="s">
        <v>626</v>
      </c>
      <c r="C116" s="62" t="s">
        <v>627</v>
      </c>
      <c r="D116" s="177">
        <v>1</v>
      </c>
      <c r="E116" s="177" t="s">
        <v>35</v>
      </c>
      <c r="F116" s="177"/>
      <c r="G116" s="177"/>
      <c r="H116" s="273">
        <v>100000</v>
      </c>
      <c r="I116" s="273">
        <v>5000</v>
      </c>
      <c r="J116" s="273">
        <v>12000</v>
      </c>
      <c r="K116" s="178">
        <f t="shared" si="1"/>
        <v>117000</v>
      </c>
    </row>
    <row r="117" spans="1:11" s="144" customFormat="1" ht="28.5" customHeight="1">
      <c r="A117" s="144">
        <v>4</v>
      </c>
      <c r="B117" s="9" t="s">
        <v>628</v>
      </c>
      <c r="C117" s="62" t="s">
        <v>629</v>
      </c>
      <c r="D117" s="177">
        <v>1</v>
      </c>
      <c r="E117" s="177" t="s">
        <v>35</v>
      </c>
      <c r="F117" s="177"/>
      <c r="G117" s="177"/>
      <c r="H117" s="273">
        <v>100000</v>
      </c>
      <c r="I117" s="279">
        <v>5000</v>
      </c>
      <c r="J117" s="273">
        <v>12000</v>
      </c>
      <c r="K117" s="178">
        <f t="shared" si="1"/>
        <v>117000</v>
      </c>
    </row>
    <row r="118" spans="1:11" s="144" customFormat="1" ht="17.25" customHeight="1">
      <c r="A118" s="144">
        <v>4</v>
      </c>
      <c r="B118" s="9" t="s">
        <v>630</v>
      </c>
      <c r="C118" s="62" t="s">
        <v>631</v>
      </c>
      <c r="D118" s="177">
        <v>1</v>
      </c>
      <c r="E118" s="177" t="s">
        <v>35</v>
      </c>
      <c r="F118" s="177"/>
      <c r="G118" s="177"/>
      <c r="H118" s="273">
        <v>282035</v>
      </c>
      <c r="I118" s="273">
        <v>10000</v>
      </c>
      <c r="J118" s="273">
        <v>33844.199999999997</v>
      </c>
      <c r="K118" s="178">
        <f t="shared" si="1"/>
        <v>325879.2</v>
      </c>
    </row>
    <row r="119" spans="1:11" s="144" customFormat="1" ht="18.75" customHeight="1">
      <c r="A119" s="144">
        <v>4</v>
      </c>
      <c r="B119" s="9" t="s">
        <v>632</v>
      </c>
      <c r="C119" s="62" t="s">
        <v>633</v>
      </c>
      <c r="D119" s="177">
        <v>1</v>
      </c>
      <c r="E119" s="177" t="s">
        <v>35</v>
      </c>
      <c r="F119" s="177"/>
      <c r="G119" s="177"/>
      <c r="H119" s="273">
        <v>276560</v>
      </c>
      <c r="I119" s="273">
        <v>10000</v>
      </c>
      <c r="J119" s="273">
        <v>33187.199999999997</v>
      </c>
      <c r="K119" s="178">
        <f t="shared" si="1"/>
        <v>319747.20000000001</v>
      </c>
    </row>
    <row r="120" spans="1:11" s="144" customFormat="1" ht="14.25" customHeight="1">
      <c r="A120" s="144">
        <v>4</v>
      </c>
      <c r="B120" s="9" t="s">
        <v>634</v>
      </c>
      <c r="C120" s="62" t="s">
        <v>635</v>
      </c>
      <c r="D120" s="177">
        <v>1</v>
      </c>
      <c r="E120" s="177" t="s">
        <v>35</v>
      </c>
      <c r="F120" s="177"/>
      <c r="G120" s="177"/>
      <c r="H120" s="273">
        <v>200000</v>
      </c>
      <c r="I120" s="273">
        <v>10000</v>
      </c>
      <c r="J120" s="273">
        <v>24000</v>
      </c>
      <c r="K120" s="178">
        <f t="shared" si="1"/>
        <v>234000</v>
      </c>
    </row>
    <row r="121" spans="1:11" s="144" customFormat="1" ht="28.5" customHeight="1">
      <c r="A121" s="144">
        <v>4</v>
      </c>
      <c r="B121" s="9" t="s">
        <v>636</v>
      </c>
      <c r="C121" s="174" t="s">
        <v>637</v>
      </c>
      <c r="D121" s="177">
        <v>1</v>
      </c>
      <c r="E121" s="177" t="s">
        <v>35</v>
      </c>
      <c r="F121" s="177"/>
      <c r="G121" s="177"/>
      <c r="H121" s="273"/>
      <c r="I121" s="273"/>
      <c r="J121" s="273">
        <v>0</v>
      </c>
      <c r="K121" s="178">
        <f t="shared" si="1"/>
        <v>0</v>
      </c>
    </row>
    <row r="122" spans="1:11" s="144" customFormat="1" ht="17.25" customHeight="1">
      <c r="A122" s="144">
        <v>3</v>
      </c>
      <c r="B122" s="41" t="s">
        <v>638</v>
      </c>
      <c r="C122" s="63" t="s">
        <v>639</v>
      </c>
      <c r="D122" s="177">
        <v>1</v>
      </c>
      <c r="E122" s="177"/>
      <c r="F122" s="177"/>
      <c r="G122" s="177"/>
      <c r="H122" s="273"/>
      <c r="I122" s="280"/>
      <c r="J122" s="273">
        <v>0</v>
      </c>
      <c r="K122" s="178">
        <f t="shared" si="1"/>
        <v>0</v>
      </c>
    </row>
    <row r="123" spans="1:11" s="144" customFormat="1" ht="18" customHeight="1">
      <c r="A123" s="144">
        <v>4</v>
      </c>
      <c r="B123" s="61" t="s">
        <v>640</v>
      </c>
      <c r="C123" s="64" t="s">
        <v>641</v>
      </c>
      <c r="D123" s="177">
        <v>1</v>
      </c>
      <c r="E123" s="177" t="s">
        <v>35</v>
      </c>
      <c r="F123" s="177"/>
      <c r="G123" s="177"/>
      <c r="H123" s="273">
        <v>856622</v>
      </c>
      <c r="I123" s="273">
        <v>10000</v>
      </c>
      <c r="J123" s="273">
        <v>102794.64</v>
      </c>
      <c r="K123" s="178">
        <f t="shared" si="1"/>
        <v>969416.64</v>
      </c>
    </row>
    <row r="124" spans="1:11" s="144" customFormat="1" ht="16.5" customHeight="1">
      <c r="A124" s="144">
        <v>4</v>
      </c>
      <c r="B124" s="9" t="s">
        <v>642</v>
      </c>
      <c r="C124" s="174" t="s">
        <v>643</v>
      </c>
      <c r="D124" s="177">
        <v>1</v>
      </c>
      <c r="E124" s="177" t="s">
        <v>35</v>
      </c>
      <c r="F124" s="177"/>
      <c r="G124" s="177"/>
      <c r="H124" s="273">
        <v>512162</v>
      </c>
      <c r="I124" s="273">
        <v>10000</v>
      </c>
      <c r="J124" s="273">
        <v>61459.439999999995</v>
      </c>
      <c r="K124" s="178">
        <f t="shared" si="1"/>
        <v>583621.43999999994</v>
      </c>
    </row>
    <row r="125" spans="1:11" s="144" customFormat="1" ht="15.75" customHeight="1">
      <c r="A125" s="144">
        <v>4</v>
      </c>
      <c r="B125" s="61" t="s">
        <v>644</v>
      </c>
      <c r="C125" s="174" t="s">
        <v>645</v>
      </c>
      <c r="D125" s="177">
        <v>1</v>
      </c>
      <c r="E125" s="177" t="s">
        <v>35</v>
      </c>
      <c r="F125" s="177"/>
      <c r="G125" s="177"/>
      <c r="H125" s="273">
        <v>8704</v>
      </c>
      <c r="I125" s="273">
        <v>10000</v>
      </c>
      <c r="J125" s="273">
        <v>1044.48</v>
      </c>
      <c r="K125" s="178">
        <f t="shared" si="1"/>
        <v>19748.48</v>
      </c>
    </row>
    <row r="126" spans="1:11" s="144" customFormat="1" ht="17.25" customHeight="1">
      <c r="A126" s="144">
        <v>4</v>
      </c>
      <c r="B126" s="9" t="s">
        <v>646</v>
      </c>
      <c r="C126" s="174" t="s">
        <v>647</v>
      </c>
      <c r="D126" s="177">
        <v>1</v>
      </c>
      <c r="E126" s="177" t="s">
        <v>35</v>
      </c>
      <c r="F126" s="177"/>
      <c r="G126" s="177"/>
      <c r="H126" s="273">
        <v>238695</v>
      </c>
      <c r="I126" s="273">
        <v>10000</v>
      </c>
      <c r="J126" s="273">
        <v>28643.399999999998</v>
      </c>
      <c r="K126" s="178">
        <f t="shared" si="1"/>
        <v>277338.40000000002</v>
      </c>
    </row>
    <row r="127" spans="1:11" s="144" customFormat="1" ht="16.5" customHeight="1">
      <c r="A127" s="144">
        <v>4</v>
      </c>
      <c r="B127" s="61" t="s">
        <v>648</v>
      </c>
      <c r="C127" s="174" t="s">
        <v>649</v>
      </c>
      <c r="D127" s="177">
        <v>1</v>
      </c>
      <c r="E127" s="177" t="s">
        <v>35</v>
      </c>
      <c r="F127" s="177"/>
      <c r="G127" s="177"/>
      <c r="H127" s="273">
        <v>162631</v>
      </c>
      <c r="I127" s="273">
        <v>10000</v>
      </c>
      <c r="J127" s="273">
        <v>19515.719999999998</v>
      </c>
      <c r="K127" s="178">
        <f t="shared" si="1"/>
        <v>192146.72</v>
      </c>
    </row>
    <row r="128" spans="1:11" s="144" customFormat="1" ht="13.5" customHeight="1">
      <c r="A128" s="144">
        <v>4</v>
      </c>
      <c r="B128" s="9" t="s">
        <v>650</v>
      </c>
      <c r="C128" s="174" t="s">
        <v>651</v>
      </c>
      <c r="D128" s="177">
        <v>1</v>
      </c>
      <c r="E128" s="177" t="s">
        <v>35</v>
      </c>
      <c r="F128" s="177"/>
      <c r="G128" s="177"/>
      <c r="H128" s="273"/>
      <c r="I128" s="273"/>
      <c r="J128" s="273">
        <v>0</v>
      </c>
      <c r="K128" s="178">
        <f t="shared" si="1"/>
        <v>0</v>
      </c>
    </row>
    <row r="129" spans="1:11" s="144" customFormat="1" ht="34.5" customHeight="1">
      <c r="A129" s="144">
        <v>3</v>
      </c>
      <c r="B129" s="41" t="s">
        <v>652</v>
      </c>
      <c r="C129" s="79" t="s">
        <v>653</v>
      </c>
      <c r="D129" s="177">
        <v>1</v>
      </c>
      <c r="E129" s="177"/>
      <c r="F129" s="177"/>
      <c r="G129" s="177"/>
      <c r="H129" s="273"/>
      <c r="I129" s="281"/>
      <c r="J129" s="273">
        <v>0</v>
      </c>
      <c r="K129" s="178">
        <f t="shared" si="1"/>
        <v>0</v>
      </c>
    </row>
    <row r="130" spans="1:11" s="144" customFormat="1" ht="19.5" customHeight="1">
      <c r="A130" s="144">
        <v>4</v>
      </c>
      <c r="B130" s="61" t="s">
        <v>654</v>
      </c>
      <c r="C130" s="80" t="s">
        <v>655</v>
      </c>
      <c r="D130" s="177">
        <v>1</v>
      </c>
      <c r="E130" s="177" t="s">
        <v>35</v>
      </c>
      <c r="F130" s="177"/>
      <c r="G130" s="177"/>
      <c r="H130" s="273">
        <v>2656865</v>
      </c>
      <c r="I130" s="273">
        <v>10000</v>
      </c>
      <c r="J130" s="273">
        <v>318823.8</v>
      </c>
      <c r="K130" s="178">
        <f t="shared" si="1"/>
        <v>2985688.8</v>
      </c>
    </row>
    <row r="131" spans="1:11" s="144" customFormat="1" ht="60.75" customHeight="1">
      <c r="A131" s="144">
        <v>4</v>
      </c>
      <c r="B131" s="61" t="s">
        <v>656</v>
      </c>
      <c r="C131" s="65" t="s">
        <v>657</v>
      </c>
      <c r="D131" s="177">
        <v>1</v>
      </c>
      <c r="E131" s="177" t="s">
        <v>35</v>
      </c>
      <c r="F131" s="177"/>
      <c r="G131" s="177"/>
      <c r="H131" s="273">
        <v>4352296</v>
      </c>
      <c r="I131" s="273">
        <v>10000</v>
      </c>
      <c r="J131" s="273">
        <v>522275.51999999996</v>
      </c>
      <c r="K131" s="178">
        <f t="shared" si="1"/>
        <v>4884571.5199999996</v>
      </c>
    </row>
    <row r="132" spans="1:11" s="144" customFormat="1" ht="18.75" customHeight="1">
      <c r="A132" s="144">
        <v>3</v>
      </c>
      <c r="B132" s="165" t="s">
        <v>658</v>
      </c>
      <c r="C132" s="173" t="s">
        <v>659</v>
      </c>
      <c r="D132" s="177">
        <v>1</v>
      </c>
      <c r="E132" s="177"/>
      <c r="F132" s="177"/>
      <c r="G132" s="177"/>
      <c r="H132" s="273"/>
      <c r="I132" s="282"/>
      <c r="J132" s="273">
        <v>0</v>
      </c>
      <c r="K132" s="178">
        <f t="shared" si="1"/>
        <v>0</v>
      </c>
    </row>
    <row r="133" spans="1:11" s="144" customFormat="1" ht="48" customHeight="1">
      <c r="A133" s="144">
        <v>4</v>
      </c>
      <c r="B133" s="9" t="s">
        <v>660</v>
      </c>
      <c r="C133" s="174" t="s">
        <v>661</v>
      </c>
      <c r="D133" s="177">
        <v>1</v>
      </c>
      <c r="E133" s="177" t="s">
        <v>35</v>
      </c>
      <c r="F133" s="177"/>
      <c r="G133" s="177"/>
      <c r="H133" s="273">
        <v>276560</v>
      </c>
      <c r="I133" s="273">
        <v>10000</v>
      </c>
      <c r="J133" s="273">
        <v>33187.199999999997</v>
      </c>
      <c r="K133" s="178">
        <f t="shared" si="1"/>
        <v>319747.20000000001</v>
      </c>
    </row>
    <row r="134" spans="1:11" s="144" customFormat="1" ht="44.25" customHeight="1">
      <c r="A134" s="144">
        <v>4</v>
      </c>
      <c r="B134" s="9" t="s">
        <v>662</v>
      </c>
      <c r="C134" s="174" t="s">
        <v>663</v>
      </c>
      <c r="D134" s="177">
        <v>1</v>
      </c>
      <c r="E134" s="177" t="s">
        <v>35</v>
      </c>
      <c r="F134" s="177"/>
      <c r="G134" s="177"/>
      <c r="H134" s="273">
        <v>276560</v>
      </c>
      <c r="I134" s="273">
        <v>10000</v>
      </c>
      <c r="J134" s="273">
        <v>33187.199999999997</v>
      </c>
      <c r="K134" s="178">
        <f t="shared" si="1"/>
        <v>319747.20000000001</v>
      </c>
    </row>
    <row r="135" spans="1:11" s="144" customFormat="1" ht="108.75" customHeight="1">
      <c r="A135" s="144">
        <v>3</v>
      </c>
      <c r="B135" s="165" t="s">
        <v>664</v>
      </c>
      <c r="C135" s="174" t="s">
        <v>665</v>
      </c>
      <c r="D135" s="177">
        <v>1</v>
      </c>
      <c r="E135" s="177" t="s">
        <v>35</v>
      </c>
      <c r="F135" s="177"/>
      <c r="G135" s="177"/>
      <c r="H135" s="273"/>
      <c r="I135" s="282"/>
      <c r="J135" s="273">
        <v>0</v>
      </c>
      <c r="K135" s="178">
        <f t="shared" si="1"/>
        <v>0</v>
      </c>
    </row>
    <row r="136" spans="1:11" s="144" customFormat="1" ht="20.25" customHeight="1">
      <c r="A136" s="144">
        <v>3</v>
      </c>
      <c r="B136" s="165" t="s">
        <v>666</v>
      </c>
      <c r="C136" s="81" t="s">
        <v>667</v>
      </c>
      <c r="D136" s="177">
        <v>1</v>
      </c>
      <c r="E136" s="177"/>
      <c r="F136" s="177"/>
      <c r="G136" s="177"/>
      <c r="H136" s="273"/>
      <c r="I136" s="178"/>
      <c r="J136" s="273">
        <v>0</v>
      </c>
      <c r="K136" s="178">
        <f t="shared" si="1"/>
        <v>0</v>
      </c>
    </row>
    <row r="137" spans="1:11" s="144" customFormat="1" ht="66" customHeight="1">
      <c r="A137" s="144">
        <v>4</v>
      </c>
      <c r="B137" s="9" t="s">
        <v>668</v>
      </c>
      <c r="C137" s="62" t="s">
        <v>669</v>
      </c>
      <c r="D137" s="177">
        <v>1</v>
      </c>
      <c r="E137" s="177" t="s">
        <v>35</v>
      </c>
      <c r="F137" s="177"/>
      <c r="G137" s="177"/>
      <c r="H137" s="273">
        <v>580522</v>
      </c>
      <c r="I137" s="273">
        <v>10000</v>
      </c>
      <c r="J137" s="273">
        <v>69662.64</v>
      </c>
      <c r="K137" s="178">
        <f t="shared" si="1"/>
        <v>660184.64</v>
      </c>
    </row>
    <row r="138" spans="1:11" s="144" customFormat="1" ht="18.75" customHeight="1">
      <c r="A138" s="144">
        <v>4</v>
      </c>
      <c r="B138" s="9" t="s">
        <v>670</v>
      </c>
      <c r="C138" s="62" t="s">
        <v>671</v>
      </c>
      <c r="D138" s="177">
        <v>1</v>
      </c>
      <c r="E138" s="177" t="s">
        <v>35</v>
      </c>
      <c r="F138" s="177"/>
      <c r="G138" s="177"/>
      <c r="H138" s="273">
        <v>580522</v>
      </c>
      <c r="I138" s="273">
        <v>10000</v>
      </c>
      <c r="J138" s="273">
        <v>69662.64</v>
      </c>
      <c r="K138" s="178">
        <f t="shared" si="1"/>
        <v>660184.64</v>
      </c>
    </row>
    <row r="139" spans="1:11" s="144" customFormat="1" ht="16.5" customHeight="1">
      <c r="A139" s="144">
        <v>4</v>
      </c>
      <c r="B139" s="9" t="s">
        <v>672</v>
      </c>
      <c r="C139" s="62" t="s">
        <v>673</v>
      </c>
      <c r="D139" s="177">
        <v>1</v>
      </c>
      <c r="E139" s="177" t="s">
        <v>35</v>
      </c>
      <c r="F139" s="177"/>
      <c r="G139" s="177"/>
      <c r="H139" s="273">
        <v>580522</v>
      </c>
      <c r="I139" s="273">
        <v>10000</v>
      </c>
      <c r="J139" s="273">
        <v>69662.64</v>
      </c>
      <c r="K139" s="178">
        <f t="shared" si="1"/>
        <v>660184.64</v>
      </c>
    </row>
    <row r="140" spans="1:11" s="144" customFormat="1" ht="18" customHeight="1">
      <c r="A140" s="144">
        <v>4</v>
      </c>
      <c r="B140" s="9" t="s">
        <v>674</v>
      </c>
      <c r="C140" s="62" t="s">
        <v>675</v>
      </c>
      <c r="D140" s="177">
        <v>1</v>
      </c>
      <c r="E140" s="177" t="s">
        <v>35</v>
      </c>
      <c r="F140" s="177"/>
      <c r="G140" s="177"/>
      <c r="H140" s="273">
        <v>580522</v>
      </c>
      <c r="I140" s="273">
        <v>10000</v>
      </c>
      <c r="J140" s="273">
        <v>69662.64</v>
      </c>
      <c r="K140" s="178">
        <f t="shared" ref="K140:K163" si="2">H140+J140+I140</f>
        <v>660184.64</v>
      </c>
    </row>
    <row r="141" spans="1:11" s="144" customFormat="1" ht="77.25" customHeight="1">
      <c r="A141" s="144">
        <v>4</v>
      </c>
      <c r="B141" s="9" t="s">
        <v>676</v>
      </c>
      <c r="C141" s="62" t="s">
        <v>677</v>
      </c>
      <c r="D141" s="177">
        <v>1</v>
      </c>
      <c r="E141" s="177" t="s">
        <v>35</v>
      </c>
      <c r="F141" s="177"/>
      <c r="G141" s="177"/>
      <c r="H141" s="273">
        <v>580522</v>
      </c>
      <c r="I141" s="273">
        <v>10000</v>
      </c>
      <c r="J141" s="273">
        <v>69662.64</v>
      </c>
      <c r="K141" s="178">
        <f t="shared" si="2"/>
        <v>660184.64</v>
      </c>
    </row>
    <row r="142" spans="1:11" s="144" customFormat="1" ht="57" customHeight="1">
      <c r="A142" s="144">
        <v>4</v>
      </c>
      <c r="B142" s="9" t="s">
        <v>678</v>
      </c>
      <c r="C142" s="62" t="s">
        <v>679</v>
      </c>
      <c r="D142" s="177">
        <v>1</v>
      </c>
      <c r="E142" s="177" t="s">
        <v>35</v>
      </c>
      <c r="F142" s="177"/>
      <c r="G142" s="177"/>
      <c r="H142" s="273">
        <v>580522</v>
      </c>
      <c r="I142" s="273">
        <v>10000</v>
      </c>
      <c r="J142" s="273">
        <v>69662.64</v>
      </c>
      <c r="K142" s="178">
        <f t="shared" si="2"/>
        <v>660184.64</v>
      </c>
    </row>
    <row r="143" spans="1:11" s="144" customFormat="1" ht="35.25" customHeight="1">
      <c r="A143" s="144">
        <v>4</v>
      </c>
      <c r="B143" s="9" t="s">
        <v>680</v>
      </c>
      <c r="C143" s="62" t="s">
        <v>681</v>
      </c>
      <c r="D143" s="177">
        <v>1</v>
      </c>
      <c r="E143" s="177" t="s">
        <v>35</v>
      </c>
      <c r="F143" s="177"/>
      <c r="G143" s="177"/>
      <c r="H143" s="273">
        <v>580522</v>
      </c>
      <c r="I143" s="273">
        <v>10000</v>
      </c>
      <c r="J143" s="273">
        <v>69662.64</v>
      </c>
      <c r="K143" s="178">
        <f t="shared" si="2"/>
        <v>660184.64</v>
      </c>
    </row>
    <row r="144" spans="1:11" s="144" customFormat="1" ht="38.25" customHeight="1">
      <c r="A144" s="144">
        <v>4</v>
      </c>
      <c r="B144" s="9" t="s">
        <v>682</v>
      </c>
      <c r="C144" s="62" t="s">
        <v>683</v>
      </c>
      <c r="D144" s="177">
        <v>1</v>
      </c>
      <c r="E144" s="177" t="s">
        <v>35</v>
      </c>
      <c r="F144" s="177"/>
      <c r="G144" s="177"/>
      <c r="H144" s="273">
        <v>580522</v>
      </c>
      <c r="I144" s="273">
        <v>10000</v>
      </c>
      <c r="J144" s="273">
        <v>69662.64</v>
      </c>
      <c r="K144" s="178">
        <f t="shared" si="2"/>
        <v>660184.64</v>
      </c>
    </row>
    <row r="145" spans="1:11" s="144" customFormat="1" ht="36" customHeight="1">
      <c r="A145" s="144">
        <v>4</v>
      </c>
      <c r="B145" s="9" t="s">
        <v>684</v>
      </c>
      <c r="C145" s="174" t="s">
        <v>685</v>
      </c>
      <c r="D145" s="177">
        <v>1</v>
      </c>
      <c r="E145" s="177" t="s">
        <v>35</v>
      </c>
      <c r="F145" s="177"/>
      <c r="G145" s="177"/>
      <c r="H145" s="273">
        <v>580522</v>
      </c>
      <c r="I145" s="273">
        <v>10000</v>
      </c>
      <c r="J145" s="273">
        <v>69662.64</v>
      </c>
      <c r="K145" s="178">
        <f t="shared" si="2"/>
        <v>660184.64</v>
      </c>
    </row>
    <row r="146" spans="1:11" s="144" customFormat="1" ht="35.25" customHeight="1">
      <c r="A146" s="144">
        <v>4</v>
      </c>
      <c r="B146" s="9" t="s">
        <v>686</v>
      </c>
      <c r="C146" s="62" t="s">
        <v>687</v>
      </c>
      <c r="D146" s="177">
        <v>1</v>
      </c>
      <c r="E146" s="177" t="s">
        <v>35</v>
      </c>
      <c r="F146" s="177"/>
      <c r="G146" s="177"/>
      <c r="H146" s="273">
        <v>580522</v>
      </c>
      <c r="I146" s="273">
        <v>10000</v>
      </c>
      <c r="J146" s="273">
        <v>69662.64</v>
      </c>
      <c r="K146" s="178">
        <f t="shared" si="2"/>
        <v>660184.64</v>
      </c>
    </row>
    <row r="147" spans="1:11" s="144" customFormat="1" ht="18" customHeight="1">
      <c r="A147" s="144">
        <v>3</v>
      </c>
      <c r="B147" s="165" t="s">
        <v>688</v>
      </c>
      <c r="C147" s="81" t="s">
        <v>689</v>
      </c>
      <c r="D147" s="177">
        <v>1</v>
      </c>
      <c r="E147" s="177"/>
      <c r="F147" s="177"/>
      <c r="G147" s="177"/>
      <c r="H147" s="273"/>
      <c r="I147" s="178"/>
      <c r="J147" s="273">
        <v>0</v>
      </c>
      <c r="K147" s="178">
        <f t="shared" si="2"/>
        <v>0</v>
      </c>
    </row>
    <row r="148" spans="1:11" s="144" customFormat="1" ht="54" customHeight="1">
      <c r="A148" s="144">
        <v>4</v>
      </c>
      <c r="B148" s="9" t="s">
        <v>690</v>
      </c>
      <c r="C148" s="174" t="s">
        <v>691</v>
      </c>
      <c r="D148" s="177">
        <v>1</v>
      </c>
      <c r="E148" s="177" t="s">
        <v>35</v>
      </c>
      <c r="F148" s="177"/>
      <c r="G148" s="177"/>
      <c r="H148" s="273">
        <v>580522</v>
      </c>
      <c r="I148" s="273">
        <v>10000</v>
      </c>
      <c r="J148" s="273">
        <v>69662.64</v>
      </c>
      <c r="K148" s="178">
        <f t="shared" si="2"/>
        <v>660184.64</v>
      </c>
    </row>
    <row r="149" spans="1:11" s="144" customFormat="1" ht="45.75" customHeight="1">
      <c r="A149" s="144">
        <v>4</v>
      </c>
      <c r="B149" s="9" t="s">
        <v>692</v>
      </c>
      <c r="C149" s="67" t="s">
        <v>693</v>
      </c>
      <c r="D149" s="177">
        <v>1</v>
      </c>
      <c r="E149" s="177" t="s">
        <v>35</v>
      </c>
      <c r="F149" s="177"/>
      <c r="G149" s="177"/>
      <c r="H149" s="273">
        <v>580522</v>
      </c>
      <c r="I149" s="273">
        <v>10000</v>
      </c>
      <c r="J149" s="273">
        <v>69662.64</v>
      </c>
      <c r="K149" s="178">
        <f t="shared" si="2"/>
        <v>660184.64</v>
      </c>
    </row>
    <row r="150" spans="1:11" s="144" customFormat="1" ht="18" customHeight="1">
      <c r="A150" s="144">
        <v>3</v>
      </c>
      <c r="B150" s="165" t="s">
        <v>694</v>
      </c>
      <c r="C150" s="173" t="s">
        <v>695</v>
      </c>
      <c r="D150" s="177">
        <v>1</v>
      </c>
      <c r="E150" s="177"/>
      <c r="F150" s="177"/>
      <c r="G150" s="177"/>
      <c r="H150" s="273"/>
      <c r="I150" s="178"/>
      <c r="J150" s="273">
        <v>0</v>
      </c>
      <c r="K150" s="178">
        <f t="shared" si="2"/>
        <v>0</v>
      </c>
    </row>
    <row r="151" spans="1:11" s="144" customFormat="1" ht="102.75" customHeight="1">
      <c r="A151" s="144">
        <v>4</v>
      </c>
      <c r="B151" s="9" t="s">
        <v>696</v>
      </c>
      <c r="C151" s="67" t="s">
        <v>697</v>
      </c>
      <c r="D151" s="177">
        <v>1</v>
      </c>
      <c r="E151" s="177" t="s">
        <v>35</v>
      </c>
      <c r="F151" s="177"/>
      <c r="G151" s="177"/>
      <c r="H151" s="273">
        <v>250000</v>
      </c>
      <c r="I151" s="273">
        <v>10000</v>
      </c>
      <c r="J151" s="273">
        <v>30000</v>
      </c>
      <c r="K151" s="178">
        <f t="shared" si="2"/>
        <v>290000</v>
      </c>
    </row>
    <row r="152" spans="1:11" s="144" customFormat="1" ht="106.5" customHeight="1">
      <c r="A152" s="144">
        <v>4</v>
      </c>
      <c r="B152" s="9" t="s">
        <v>698</v>
      </c>
      <c r="C152" s="68" t="s">
        <v>699</v>
      </c>
      <c r="D152" s="177">
        <v>1</v>
      </c>
      <c r="E152" s="177" t="s">
        <v>35</v>
      </c>
      <c r="F152" s="177"/>
      <c r="G152" s="177"/>
      <c r="H152" s="273">
        <v>2500000</v>
      </c>
      <c r="I152" s="273">
        <v>5000</v>
      </c>
      <c r="J152" s="273">
        <v>300000</v>
      </c>
      <c r="K152" s="178">
        <f t="shared" si="2"/>
        <v>2805000</v>
      </c>
    </row>
    <row r="153" spans="1:11" s="144" customFormat="1" ht="87.75" customHeight="1">
      <c r="A153" s="144">
        <v>4</v>
      </c>
      <c r="B153" s="9" t="s">
        <v>700</v>
      </c>
      <c r="C153" s="69" t="s">
        <v>701</v>
      </c>
      <c r="D153" s="177">
        <v>1</v>
      </c>
      <c r="E153" s="177" t="s">
        <v>35</v>
      </c>
      <c r="F153" s="177"/>
      <c r="G153" s="177"/>
      <c r="H153" s="273"/>
      <c r="I153" s="273"/>
      <c r="J153" s="273">
        <v>0</v>
      </c>
      <c r="K153" s="178">
        <f t="shared" si="2"/>
        <v>0</v>
      </c>
    </row>
    <row r="154" spans="1:11" s="144" customFormat="1" ht="33.75" customHeight="1">
      <c r="B154" s="165" t="s">
        <v>702</v>
      </c>
      <c r="C154" s="173" t="s">
        <v>462</v>
      </c>
      <c r="D154" s="177">
        <v>1</v>
      </c>
      <c r="E154" s="164"/>
      <c r="F154" s="164"/>
      <c r="G154" s="164"/>
      <c r="H154" s="273"/>
      <c r="I154" s="178"/>
      <c r="J154" s="273">
        <v>0</v>
      </c>
      <c r="K154" s="178">
        <f t="shared" si="2"/>
        <v>0</v>
      </c>
    </row>
    <row r="155" spans="1:11" s="144" customFormat="1" ht="20.25" customHeight="1">
      <c r="B155" s="61" t="s">
        <v>703</v>
      </c>
      <c r="C155" s="11"/>
      <c r="D155" s="177">
        <v>1</v>
      </c>
      <c r="E155" s="177" t="s">
        <v>35</v>
      </c>
      <c r="F155" s="177"/>
      <c r="G155" s="177"/>
      <c r="H155" s="273"/>
      <c r="I155" s="273"/>
      <c r="J155" s="273">
        <v>0</v>
      </c>
      <c r="K155" s="178">
        <f t="shared" si="2"/>
        <v>0</v>
      </c>
    </row>
    <row r="156" spans="1:11" s="144" customFormat="1" ht="15" customHeight="1">
      <c r="B156" s="61" t="s">
        <v>704</v>
      </c>
      <c r="C156" s="11"/>
      <c r="D156" s="177">
        <v>1</v>
      </c>
      <c r="E156" s="177" t="s">
        <v>35</v>
      </c>
      <c r="F156" s="177"/>
      <c r="G156" s="177"/>
      <c r="H156" s="273"/>
      <c r="I156" s="273"/>
      <c r="J156" s="273">
        <v>0</v>
      </c>
      <c r="K156" s="178">
        <f t="shared" si="2"/>
        <v>0</v>
      </c>
    </row>
    <row r="157" spans="1:11" s="144" customFormat="1" ht="15.75" customHeight="1">
      <c r="B157" s="61" t="s">
        <v>705</v>
      </c>
      <c r="C157" s="11"/>
      <c r="D157" s="177">
        <v>1</v>
      </c>
      <c r="E157" s="177" t="s">
        <v>35</v>
      </c>
      <c r="F157" s="177"/>
      <c r="G157" s="177"/>
      <c r="H157" s="273"/>
      <c r="I157" s="273"/>
      <c r="J157" s="273">
        <v>0</v>
      </c>
      <c r="K157" s="178">
        <f t="shared" si="2"/>
        <v>0</v>
      </c>
    </row>
    <row r="158" spans="1:11" s="9" customFormat="1" ht="15.75" customHeight="1">
      <c r="C158" s="164" t="s">
        <v>706</v>
      </c>
      <c r="D158" s="177">
        <v>1</v>
      </c>
      <c r="E158" s="164"/>
      <c r="F158" s="164"/>
      <c r="G158" s="164"/>
      <c r="H158" s="274">
        <f>SUM(H102:H157)</f>
        <v>28679656</v>
      </c>
      <c r="I158" s="274">
        <f>SUM(I102:I157)</f>
        <v>390000</v>
      </c>
      <c r="J158" s="284">
        <v>3441558.7199999997</v>
      </c>
      <c r="K158" s="178">
        <f t="shared" si="2"/>
        <v>32511214.719999999</v>
      </c>
    </row>
    <row r="159" spans="1:11" s="78" customFormat="1" ht="15.75" customHeight="1">
      <c r="C159" s="24"/>
      <c r="D159" s="177">
        <v>1</v>
      </c>
      <c r="E159" s="24"/>
      <c r="F159" s="24"/>
      <c r="G159" s="24"/>
      <c r="H159" s="178"/>
      <c r="I159" s="178"/>
      <c r="J159" s="273">
        <v>0</v>
      </c>
      <c r="K159" s="178">
        <f t="shared" si="2"/>
        <v>0</v>
      </c>
    </row>
    <row r="160" spans="1:11" s="144" customFormat="1" ht="23.25" customHeight="1">
      <c r="A160" s="144">
        <v>2</v>
      </c>
      <c r="B160" s="165">
        <v>3.4</v>
      </c>
      <c r="C160" s="173" t="s">
        <v>469</v>
      </c>
      <c r="D160" s="177">
        <v>1</v>
      </c>
      <c r="E160" s="164"/>
      <c r="F160" s="164"/>
      <c r="G160" s="164"/>
      <c r="H160" s="178"/>
      <c r="I160" s="178"/>
      <c r="J160" s="273">
        <v>0</v>
      </c>
      <c r="K160" s="178">
        <f t="shared" si="2"/>
        <v>0</v>
      </c>
    </row>
    <row r="161" spans="1:11" s="144" customFormat="1" ht="27.75" customHeight="1">
      <c r="A161" s="144">
        <v>3</v>
      </c>
      <c r="B161" s="9" t="s">
        <v>707</v>
      </c>
      <c r="C161" s="174" t="s">
        <v>471</v>
      </c>
      <c r="D161" s="177">
        <v>1</v>
      </c>
      <c r="E161" s="177" t="s">
        <v>35</v>
      </c>
      <c r="F161" s="177"/>
      <c r="G161" s="177"/>
      <c r="H161" s="273">
        <v>750000</v>
      </c>
      <c r="I161" s="273">
        <v>10000</v>
      </c>
      <c r="J161" s="273">
        <v>90000</v>
      </c>
      <c r="K161" s="178">
        <f t="shared" si="2"/>
        <v>850000</v>
      </c>
    </row>
    <row r="162" spans="1:11" s="144" customFormat="1" ht="18" customHeight="1">
      <c r="B162" s="9" t="s">
        <v>708</v>
      </c>
      <c r="C162" s="35"/>
      <c r="D162" s="177">
        <v>1</v>
      </c>
      <c r="E162" s="177" t="s">
        <v>35</v>
      </c>
      <c r="F162" s="177"/>
      <c r="G162" s="177"/>
      <c r="H162" s="273"/>
      <c r="I162" s="273"/>
      <c r="J162" s="273">
        <v>0</v>
      </c>
      <c r="K162" s="178">
        <f t="shared" si="2"/>
        <v>0</v>
      </c>
    </row>
    <row r="163" spans="1:11" s="144" customFormat="1" ht="19.5" customHeight="1">
      <c r="B163" s="9" t="s">
        <v>709</v>
      </c>
      <c r="C163" s="35"/>
      <c r="D163" s="177">
        <v>1</v>
      </c>
      <c r="E163" s="177" t="s">
        <v>35</v>
      </c>
      <c r="F163" s="177"/>
      <c r="G163" s="177"/>
      <c r="H163" s="273"/>
      <c r="I163" s="273"/>
      <c r="J163" s="273">
        <v>0</v>
      </c>
      <c r="K163" s="178">
        <f t="shared" si="2"/>
        <v>0</v>
      </c>
    </row>
    <row r="164" spans="1:11" s="144" customFormat="1" ht="21" customHeight="1">
      <c r="B164" s="9"/>
      <c r="C164" s="164" t="s">
        <v>710</v>
      </c>
      <c r="D164" s="164"/>
      <c r="E164" s="164"/>
      <c r="F164" s="164"/>
      <c r="G164" s="164"/>
      <c r="H164" s="274">
        <f>SUM(H161:H163)</f>
        <v>750000</v>
      </c>
      <c r="I164" s="274">
        <f>SUM(I161:I163)</f>
        <v>10000</v>
      </c>
      <c r="J164" s="274">
        <v>90000</v>
      </c>
      <c r="K164" s="274">
        <f>SUM(K161:K163)</f>
        <v>850000</v>
      </c>
    </row>
    <row r="165" spans="1:11" s="78" customFormat="1" ht="16.5" customHeight="1">
      <c r="C165" s="24"/>
      <c r="D165" s="24"/>
      <c r="E165" s="24"/>
      <c r="F165" s="24"/>
      <c r="G165" s="24"/>
      <c r="H165" s="178"/>
      <c r="I165" s="178"/>
      <c r="J165" s="178"/>
      <c r="K165" s="274"/>
    </row>
    <row r="166" spans="1:11" s="144" customFormat="1" ht="30" customHeight="1">
      <c r="B166" s="317" t="s">
        <v>979</v>
      </c>
      <c r="C166" s="339"/>
      <c r="D166" s="164"/>
      <c r="E166" s="164"/>
      <c r="F166" s="164"/>
      <c r="G166" s="164"/>
      <c r="H166" s="274">
        <f>H44+H98+H158+H164</f>
        <v>121921157</v>
      </c>
      <c r="I166" s="274">
        <f>I44+I98+I158+I164</f>
        <v>3422000</v>
      </c>
      <c r="J166" s="274">
        <v>14630538.84</v>
      </c>
      <c r="K166" s="274">
        <f>SUM(K44+K98+K158+K164)</f>
        <v>139973695.84</v>
      </c>
    </row>
    <row r="167" spans="1:11" s="9" customFormat="1" ht="17.25" customHeight="1">
      <c r="B167" s="82"/>
      <c r="C167" s="169" t="s">
        <v>711</v>
      </c>
      <c r="D167" s="41"/>
      <c r="E167" s="41"/>
      <c r="F167" s="41"/>
      <c r="G167" s="41"/>
      <c r="H167" s="275"/>
      <c r="I167" s="210"/>
      <c r="J167" s="210"/>
      <c r="K167" s="219"/>
    </row>
    <row r="168" spans="1:11" s="9" customFormat="1" ht="21" customHeight="1">
      <c r="B168" s="108"/>
      <c r="C168" s="108" t="s">
        <v>220</v>
      </c>
      <c r="D168" s="34"/>
      <c r="E168" s="34"/>
      <c r="F168" s="34"/>
      <c r="G168" s="34"/>
      <c r="H168" s="276"/>
      <c r="I168" s="283"/>
      <c r="J168" s="153"/>
      <c r="K168" s="288"/>
    </row>
    <row r="169" spans="1:11" s="144" customFormat="1" ht="19.5" customHeight="1">
      <c r="B169" s="145"/>
      <c r="C169" s="146"/>
      <c r="D169" s="76"/>
      <c r="E169" s="76"/>
      <c r="F169" s="76"/>
      <c r="G169" s="76"/>
      <c r="H169" s="277"/>
      <c r="I169" s="152"/>
      <c r="J169" s="152"/>
      <c r="K169" s="224"/>
    </row>
    <row r="170" spans="1:11" s="144" customFormat="1" ht="17.25" customHeight="1">
      <c r="B170" s="108"/>
      <c r="C170" s="147" t="s">
        <v>19</v>
      </c>
      <c r="D170" s="34"/>
      <c r="E170" s="34"/>
      <c r="F170" s="34"/>
      <c r="G170" s="34"/>
      <c r="H170" s="276"/>
      <c r="I170" s="153"/>
      <c r="J170" s="153"/>
      <c r="K170" s="222"/>
    </row>
    <row r="171" spans="1:11" s="144" customFormat="1" ht="18" customHeight="1">
      <c r="B171" s="108"/>
      <c r="C171" s="147" t="s">
        <v>20</v>
      </c>
      <c r="D171" s="34"/>
      <c r="E171" s="34"/>
      <c r="F171" s="34"/>
      <c r="G171" s="34"/>
      <c r="H171" s="276"/>
      <c r="I171" s="153"/>
      <c r="J171" s="153"/>
      <c r="K171" s="222"/>
    </row>
    <row r="172" spans="1:11" s="144" customFormat="1" ht="20.25" customHeight="1">
      <c r="B172" s="108"/>
      <c r="C172" s="147" t="s">
        <v>21</v>
      </c>
      <c r="D172" s="34"/>
      <c r="E172" s="34"/>
      <c r="F172" s="34"/>
      <c r="G172" s="34"/>
      <c r="H172" s="276"/>
      <c r="I172" s="153"/>
      <c r="J172" s="153"/>
      <c r="K172" s="222"/>
    </row>
    <row r="173" spans="1:11" s="23" customFormat="1" ht="14.25">
      <c r="B173" s="75"/>
      <c r="C173" s="75"/>
      <c r="H173" s="152"/>
      <c r="I173" s="152"/>
      <c r="J173" s="152"/>
      <c r="K173" s="224"/>
    </row>
    <row r="174" spans="1:11" s="23" customFormat="1" ht="43.15" customHeight="1">
      <c r="B174" s="75"/>
      <c r="C174" s="75"/>
      <c r="H174" s="152"/>
      <c r="I174" s="152"/>
      <c r="J174" s="152"/>
      <c r="K174" s="224"/>
    </row>
  </sheetData>
  <mergeCells count="5">
    <mergeCell ref="B1:K1"/>
    <mergeCell ref="D3:K3"/>
    <mergeCell ref="B7:C7"/>
    <mergeCell ref="B8:C8"/>
    <mergeCell ref="B166:C166"/>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25"/>
  <sheetViews>
    <sheetView topLeftCell="A7" zoomScale="70" zoomScaleNormal="70" workbookViewId="0">
      <selection activeCell="D21" sqref="D21"/>
    </sheetView>
  </sheetViews>
  <sheetFormatPr defaultColWidth="8.7109375" defaultRowHeight="12.75"/>
  <cols>
    <col min="1" max="1" width="8.7109375" style="85"/>
    <col min="2" max="2" width="16.28515625" style="85" customWidth="1"/>
    <col min="3" max="3" width="99.28515625" style="85" customWidth="1"/>
    <col min="4" max="4" width="13.7109375" style="290" customWidth="1"/>
    <col min="5" max="5" width="21.7109375" style="85" customWidth="1"/>
    <col min="6" max="6" width="23.7109375" style="156" customWidth="1"/>
    <col min="7" max="9" width="23.7109375" style="151" customWidth="1"/>
    <col min="10" max="10" width="18.28515625" style="156" customWidth="1"/>
    <col min="11" max="11" width="34.5703125" style="290" customWidth="1"/>
    <col min="12" max="16384" width="8.7109375" style="85"/>
  </cols>
  <sheetData>
    <row r="1" spans="1:11" s="40" customFormat="1" ht="25.5" customHeight="1">
      <c r="B1" s="328" t="s">
        <v>749</v>
      </c>
      <c r="C1" s="328"/>
      <c r="D1" s="328"/>
      <c r="E1" s="328"/>
      <c r="F1" s="328"/>
      <c r="G1" s="328"/>
      <c r="H1" s="328"/>
      <c r="I1" s="328"/>
      <c r="J1" s="328"/>
      <c r="K1" s="328"/>
    </row>
    <row r="2" spans="1:11" s="37" customFormat="1" ht="30" customHeight="1">
      <c r="B2" s="167"/>
      <c r="C2" s="167" t="s">
        <v>973</v>
      </c>
      <c r="D2" s="314"/>
      <c r="E2" s="314"/>
      <c r="F2" s="314"/>
      <c r="G2" s="314"/>
      <c r="H2" s="314"/>
      <c r="I2" s="314"/>
      <c r="J2" s="314"/>
      <c r="K2" s="314"/>
    </row>
    <row r="3" spans="1:11" s="40" customFormat="1" ht="40.5" customHeight="1">
      <c r="A3" s="37" t="s">
        <v>5</v>
      </c>
      <c r="B3" s="164" t="s">
        <v>2</v>
      </c>
      <c r="C3" s="164" t="s">
        <v>0</v>
      </c>
      <c r="D3" s="103" t="s">
        <v>3</v>
      </c>
      <c r="E3" s="164" t="s">
        <v>1</v>
      </c>
      <c r="F3" s="100" t="s">
        <v>750</v>
      </c>
      <c r="G3" s="96" t="s">
        <v>221</v>
      </c>
      <c r="H3" s="96" t="s">
        <v>222</v>
      </c>
      <c r="I3" s="96" t="s">
        <v>223</v>
      </c>
      <c r="J3" s="100" t="s">
        <v>714</v>
      </c>
      <c r="K3" s="168" t="s">
        <v>716</v>
      </c>
    </row>
    <row r="4" spans="1:11" s="40" customFormat="1" ht="30" customHeight="1">
      <c r="B4" s="38" t="s">
        <v>231</v>
      </c>
      <c r="C4" s="38" t="s">
        <v>232</v>
      </c>
      <c r="D4" s="103">
        <v>-4</v>
      </c>
      <c r="E4" s="164" t="s">
        <v>960</v>
      </c>
      <c r="F4" s="100">
        <v>-5</v>
      </c>
      <c r="G4" s="96"/>
      <c r="H4" s="96"/>
      <c r="I4" s="96"/>
      <c r="J4" s="100">
        <v>-6</v>
      </c>
      <c r="K4" s="168" t="s">
        <v>961</v>
      </c>
    </row>
    <row r="5" spans="1:11" s="40" customFormat="1" ht="51" customHeight="1">
      <c r="A5" s="40">
        <v>2</v>
      </c>
      <c r="B5" s="164">
        <v>4.0999999999999996</v>
      </c>
      <c r="C5" s="173" t="s">
        <v>962</v>
      </c>
      <c r="D5" s="103"/>
      <c r="E5" s="164"/>
      <c r="F5" s="152"/>
      <c r="G5" s="148"/>
      <c r="H5" s="148"/>
      <c r="I5" s="148"/>
      <c r="J5" s="152"/>
      <c r="K5" s="224"/>
    </row>
    <row r="6" spans="1:11" s="40" customFormat="1" ht="27.6" customHeight="1">
      <c r="B6" s="177"/>
      <c r="C6" s="173" t="s">
        <v>963</v>
      </c>
      <c r="D6" s="219"/>
      <c r="E6" s="177"/>
      <c r="F6" s="208"/>
      <c r="G6" s="193"/>
      <c r="H6" s="193"/>
      <c r="I6" s="193"/>
      <c r="J6" s="208"/>
      <c r="K6" s="208"/>
    </row>
    <row r="7" spans="1:11" s="40" customFormat="1" ht="27.6" customHeight="1">
      <c r="A7" s="40">
        <v>3</v>
      </c>
      <c r="B7" s="177" t="s">
        <v>751</v>
      </c>
      <c r="C7" s="174" t="s">
        <v>752</v>
      </c>
      <c r="D7" s="219">
        <v>1</v>
      </c>
      <c r="E7" s="164" t="s">
        <v>753</v>
      </c>
      <c r="F7" s="205">
        <v>80000</v>
      </c>
      <c r="G7" s="192"/>
      <c r="H7" s="192"/>
      <c r="I7" s="192"/>
      <c r="J7" s="205">
        <f>F7*12%</f>
        <v>9600</v>
      </c>
      <c r="K7" s="208">
        <f xml:space="preserve"> (D7*F7)+J7</f>
        <v>89600</v>
      </c>
    </row>
    <row r="8" spans="1:11" s="40" customFormat="1" ht="27.6" customHeight="1">
      <c r="A8" s="40">
        <v>3</v>
      </c>
      <c r="B8" s="177" t="s">
        <v>754</v>
      </c>
      <c r="C8" s="174" t="s">
        <v>755</v>
      </c>
      <c r="D8" s="219">
        <v>1</v>
      </c>
      <c r="E8" s="164" t="s">
        <v>753</v>
      </c>
      <c r="F8" s="205">
        <v>30000</v>
      </c>
      <c r="G8" s="192"/>
      <c r="H8" s="192"/>
      <c r="I8" s="192"/>
      <c r="J8" s="205">
        <f t="shared" ref="J8:J17" si="0">F8*12%</f>
        <v>3600</v>
      </c>
      <c r="K8" s="208">
        <f t="shared" ref="K8:K17" si="1" xml:space="preserve"> (D8*F8)+J8</f>
        <v>33600</v>
      </c>
    </row>
    <row r="9" spans="1:11" s="40" customFormat="1" ht="27.6" customHeight="1">
      <c r="A9" s="40">
        <v>3</v>
      </c>
      <c r="B9" s="177" t="s">
        <v>756</v>
      </c>
      <c r="C9" s="174" t="s">
        <v>757</v>
      </c>
      <c r="D9" s="219">
        <v>1</v>
      </c>
      <c r="E9" s="164" t="s">
        <v>753</v>
      </c>
      <c r="F9" s="205">
        <v>30000</v>
      </c>
      <c r="G9" s="192"/>
      <c r="H9" s="192"/>
      <c r="I9" s="192"/>
      <c r="J9" s="205">
        <f t="shared" si="0"/>
        <v>3600</v>
      </c>
      <c r="K9" s="208">
        <f t="shared" si="1"/>
        <v>33600</v>
      </c>
    </row>
    <row r="10" spans="1:11" s="40" customFormat="1" ht="27.6" customHeight="1">
      <c r="A10" s="40">
        <v>3</v>
      </c>
      <c r="B10" s="177" t="s">
        <v>758</v>
      </c>
      <c r="C10" s="174" t="s">
        <v>759</v>
      </c>
      <c r="D10" s="219">
        <v>1</v>
      </c>
      <c r="E10" s="164" t="s">
        <v>753</v>
      </c>
      <c r="F10" s="205">
        <v>10000</v>
      </c>
      <c r="G10" s="192"/>
      <c r="H10" s="192"/>
      <c r="I10" s="192"/>
      <c r="J10" s="205">
        <f t="shared" si="0"/>
        <v>1200</v>
      </c>
      <c r="K10" s="208">
        <f t="shared" si="1"/>
        <v>11200</v>
      </c>
    </row>
    <row r="11" spans="1:11" s="40" customFormat="1" ht="27.6" customHeight="1">
      <c r="A11" s="40">
        <v>3</v>
      </c>
      <c r="B11" s="177" t="s">
        <v>760</v>
      </c>
      <c r="C11" s="174" t="s">
        <v>761</v>
      </c>
      <c r="D11" s="219">
        <v>1</v>
      </c>
      <c r="E11" s="164" t="s">
        <v>753</v>
      </c>
      <c r="F11" s="205">
        <v>20000</v>
      </c>
      <c r="G11" s="192"/>
      <c r="H11" s="192"/>
      <c r="I11" s="192"/>
      <c r="J11" s="205">
        <f t="shared" si="0"/>
        <v>2400</v>
      </c>
      <c r="K11" s="208">
        <f t="shared" si="1"/>
        <v>22400</v>
      </c>
    </row>
    <row r="12" spans="1:11" s="40" customFormat="1" ht="27.6" customHeight="1">
      <c r="A12" s="40">
        <v>3</v>
      </c>
      <c r="B12" s="177" t="s">
        <v>762</v>
      </c>
      <c r="C12" s="174" t="s">
        <v>763</v>
      </c>
      <c r="D12" s="219">
        <v>1</v>
      </c>
      <c r="E12" s="164" t="s">
        <v>753</v>
      </c>
      <c r="F12" s="205">
        <v>8000</v>
      </c>
      <c r="G12" s="192"/>
      <c r="H12" s="192"/>
      <c r="I12" s="192"/>
      <c r="J12" s="205">
        <f t="shared" si="0"/>
        <v>960</v>
      </c>
      <c r="K12" s="208">
        <f t="shared" si="1"/>
        <v>8960</v>
      </c>
    </row>
    <row r="13" spans="1:11" s="40" customFormat="1" ht="28.5" customHeight="1">
      <c r="A13" s="40">
        <v>3</v>
      </c>
      <c r="B13" s="177" t="s">
        <v>764</v>
      </c>
      <c r="C13" s="174" t="s">
        <v>765</v>
      </c>
      <c r="D13" s="219">
        <v>1</v>
      </c>
      <c r="E13" s="164" t="s">
        <v>753</v>
      </c>
      <c r="F13" s="205">
        <v>10000</v>
      </c>
      <c r="G13" s="192"/>
      <c r="H13" s="192"/>
      <c r="I13" s="192"/>
      <c r="J13" s="205">
        <f t="shared" si="0"/>
        <v>1200</v>
      </c>
      <c r="K13" s="208">
        <f t="shared" si="1"/>
        <v>11200</v>
      </c>
    </row>
    <row r="14" spans="1:11" s="40" customFormat="1" ht="90">
      <c r="A14" s="40">
        <v>3</v>
      </c>
      <c r="B14" s="177" t="s">
        <v>766</v>
      </c>
      <c r="C14" s="83" t="s">
        <v>767</v>
      </c>
      <c r="D14" s="219">
        <v>1</v>
      </c>
      <c r="E14" s="164" t="s">
        <v>768</v>
      </c>
      <c r="F14" s="205">
        <v>150000</v>
      </c>
      <c r="G14" s="192"/>
      <c r="H14" s="192"/>
      <c r="I14" s="192"/>
      <c r="J14" s="205">
        <f t="shared" si="0"/>
        <v>18000</v>
      </c>
      <c r="K14" s="208">
        <f t="shared" si="1"/>
        <v>168000</v>
      </c>
    </row>
    <row r="15" spans="1:11" s="40" customFormat="1" ht="27.6" customHeight="1">
      <c r="A15" s="40">
        <v>3</v>
      </c>
      <c r="B15" s="177" t="s">
        <v>769</v>
      </c>
      <c r="C15" s="174" t="s">
        <v>770</v>
      </c>
      <c r="D15" s="219">
        <v>1</v>
      </c>
      <c r="E15" s="164" t="s">
        <v>753</v>
      </c>
      <c r="F15" s="205">
        <v>10000</v>
      </c>
      <c r="G15" s="192"/>
      <c r="H15" s="192"/>
      <c r="I15" s="192"/>
      <c r="J15" s="205">
        <f t="shared" si="0"/>
        <v>1200</v>
      </c>
      <c r="K15" s="208">
        <f t="shared" si="1"/>
        <v>11200</v>
      </c>
    </row>
    <row r="16" spans="1:11" s="40" customFormat="1" ht="55.5" customHeight="1">
      <c r="A16" s="40">
        <v>3</v>
      </c>
      <c r="B16" s="177" t="s">
        <v>771</v>
      </c>
      <c r="C16" s="174" t="s">
        <v>772</v>
      </c>
      <c r="D16" s="219">
        <v>1</v>
      </c>
      <c r="E16" s="164" t="s">
        <v>753</v>
      </c>
      <c r="F16" s="205">
        <v>25000</v>
      </c>
      <c r="G16" s="192"/>
      <c r="H16" s="192"/>
      <c r="I16" s="192"/>
      <c r="J16" s="205">
        <f t="shared" si="0"/>
        <v>3000</v>
      </c>
      <c r="K16" s="208">
        <f t="shared" si="1"/>
        <v>28000</v>
      </c>
    </row>
    <row r="17" spans="1:11" s="43" customFormat="1" ht="55.5" customHeight="1" thickBot="1">
      <c r="A17" s="40">
        <v>3</v>
      </c>
      <c r="B17" s="177" t="s">
        <v>773</v>
      </c>
      <c r="C17" s="174" t="s">
        <v>774</v>
      </c>
      <c r="D17" s="219">
        <v>1</v>
      </c>
      <c r="E17" s="164" t="s">
        <v>775</v>
      </c>
      <c r="F17" s="209">
        <v>50000</v>
      </c>
      <c r="G17" s="198"/>
      <c r="H17" s="198"/>
      <c r="I17" s="198"/>
      <c r="J17" s="205">
        <f t="shared" si="0"/>
        <v>6000</v>
      </c>
      <c r="K17" s="208">
        <f t="shared" si="1"/>
        <v>56000</v>
      </c>
    </row>
    <row r="18" spans="1:11" s="12" customFormat="1" ht="55.5" customHeight="1">
      <c r="B18" s="317" t="s">
        <v>988</v>
      </c>
      <c r="C18" s="339"/>
      <c r="D18" s="103"/>
      <c r="E18" s="164"/>
      <c r="F18" s="187"/>
      <c r="G18" s="185"/>
      <c r="H18" s="185"/>
      <c r="I18" s="185"/>
      <c r="J18" s="187"/>
      <c r="K18" s="187">
        <f>SUM(K7:K17)</f>
        <v>473760</v>
      </c>
    </row>
    <row r="19" spans="1:11" s="12" customFormat="1" ht="22.5" customHeight="1">
      <c r="B19" s="6"/>
      <c r="C19" s="7"/>
      <c r="D19" s="189"/>
      <c r="E19" s="6"/>
      <c r="F19" s="154"/>
      <c r="G19" s="149"/>
      <c r="H19" s="149"/>
      <c r="I19" s="149"/>
      <c r="J19" s="154"/>
      <c r="K19" s="189"/>
    </row>
    <row r="20" spans="1:11" s="12" customFormat="1" ht="20.25" customHeight="1">
      <c r="B20" s="56"/>
      <c r="C20" s="56" t="s">
        <v>220</v>
      </c>
      <c r="D20" s="189"/>
      <c r="E20" s="6"/>
      <c r="F20" s="154"/>
      <c r="G20" s="149"/>
      <c r="H20" s="149"/>
      <c r="I20" s="149"/>
      <c r="J20" s="154"/>
      <c r="K20" s="189"/>
    </row>
    <row r="21" spans="1:11" s="40" customFormat="1" ht="21" customHeight="1">
      <c r="B21" s="6"/>
      <c r="C21" s="6"/>
      <c r="D21" s="189"/>
      <c r="E21" s="6"/>
      <c r="F21" s="154"/>
      <c r="G21" s="149"/>
      <c r="H21" s="149"/>
      <c r="I21" s="149"/>
      <c r="J21" s="154"/>
      <c r="K21" s="189"/>
    </row>
    <row r="22" spans="1:11" s="40" customFormat="1" ht="23.25" customHeight="1">
      <c r="B22" s="6"/>
      <c r="C22" s="7" t="s">
        <v>19</v>
      </c>
      <c r="D22" s="291"/>
      <c r="E22" s="55"/>
      <c r="F22" s="154"/>
      <c r="G22" s="149"/>
      <c r="H22" s="149"/>
      <c r="I22" s="149"/>
      <c r="J22" s="154"/>
      <c r="K22" s="189"/>
    </row>
    <row r="23" spans="1:11" s="40" customFormat="1" ht="15.75" customHeight="1">
      <c r="B23" s="6"/>
      <c r="C23" s="7" t="s">
        <v>20</v>
      </c>
      <c r="D23" s="291"/>
      <c r="E23" s="55"/>
      <c r="F23" s="154"/>
      <c r="G23" s="149"/>
      <c r="H23" s="149"/>
      <c r="I23" s="149"/>
      <c r="J23" s="154"/>
      <c r="K23" s="189"/>
    </row>
    <row r="24" spans="1:11" s="40" customFormat="1" ht="20.25" customHeight="1">
      <c r="B24" s="6"/>
      <c r="C24" s="7" t="s">
        <v>21</v>
      </c>
      <c r="D24" s="291"/>
      <c r="E24" s="55"/>
      <c r="F24" s="154"/>
      <c r="G24" s="149"/>
      <c r="H24" s="149"/>
      <c r="I24" s="149"/>
      <c r="J24" s="154"/>
      <c r="K24" s="189"/>
    </row>
    <row r="25" spans="1:11" s="40" customFormat="1" ht="15">
      <c r="B25" s="84"/>
      <c r="C25" s="12"/>
      <c r="D25" s="223"/>
      <c r="E25" s="12"/>
      <c r="F25" s="155"/>
      <c r="G25" s="150"/>
      <c r="H25" s="150"/>
      <c r="I25" s="150"/>
      <c r="J25" s="155"/>
      <c r="K25" s="223"/>
    </row>
  </sheetData>
  <mergeCells count="3">
    <mergeCell ref="B1:K1"/>
    <mergeCell ref="D2:K2"/>
    <mergeCell ref="B18:C1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75"/>
  <sheetViews>
    <sheetView topLeftCell="A19" zoomScale="80" zoomScaleNormal="80" workbookViewId="0">
      <selection activeCell="C60" sqref="C60"/>
    </sheetView>
  </sheetViews>
  <sheetFormatPr defaultColWidth="8.7109375" defaultRowHeight="12.75"/>
  <cols>
    <col min="1" max="1" width="8.7109375" style="85"/>
    <col min="2" max="2" width="10" style="85" customWidth="1"/>
    <col min="3" max="3" width="71.7109375" style="85" customWidth="1"/>
    <col min="4" max="4" width="22" style="290" customWidth="1"/>
    <col min="5" max="5" width="12.7109375" style="85" customWidth="1"/>
    <col min="6" max="6" width="14.28515625" style="156" customWidth="1"/>
    <col min="7" max="9" width="14.28515625" style="151" customWidth="1"/>
    <col min="10" max="10" width="16.42578125" style="156" customWidth="1"/>
    <col min="11" max="11" width="32.28515625" style="290" customWidth="1"/>
    <col min="12" max="16384" width="8.7109375" style="85"/>
  </cols>
  <sheetData>
    <row r="1" spans="1:11" s="40" customFormat="1" ht="20.100000000000001" customHeight="1">
      <c r="B1" s="328" t="s">
        <v>776</v>
      </c>
      <c r="C1" s="328"/>
      <c r="D1" s="328"/>
      <c r="E1" s="328"/>
      <c r="F1" s="328"/>
      <c r="G1" s="328"/>
      <c r="H1" s="328"/>
      <c r="I1" s="328"/>
      <c r="J1" s="328"/>
      <c r="K1" s="328"/>
    </row>
    <row r="2" spans="1:11" s="37" customFormat="1" ht="20.100000000000001" customHeight="1">
      <c r="B2" s="167"/>
      <c r="C2" s="167" t="s">
        <v>6</v>
      </c>
      <c r="D2" s="314" t="s">
        <v>989</v>
      </c>
      <c r="E2" s="314"/>
      <c r="F2" s="314"/>
      <c r="G2" s="314"/>
      <c r="H2" s="314"/>
      <c r="I2" s="314"/>
      <c r="J2" s="314"/>
      <c r="K2" s="314"/>
    </row>
    <row r="3" spans="1:11" s="40" customFormat="1" ht="30" customHeight="1">
      <c r="A3" s="37" t="s">
        <v>5</v>
      </c>
      <c r="B3" s="22" t="s">
        <v>2</v>
      </c>
      <c r="C3" s="22" t="s">
        <v>777</v>
      </c>
      <c r="D3" s="294" t="s">
        <v>3</v>
      </c>
      <c r="E3" s="163" t="s">
        <v>1</v>
      </c>
      <c r="F3" s="100" t="s">
        <v>750</v>
      </c>
      <c r="G3" s="96" t="s">
        <v>221</v>
      </c>
      <c r="H3" s="96" t="s">
        <v>222</v>
      </c>
      <c r="I3" s="96" t="s">
        <v>223</v>
      </c>
      <c r="J3" s="298" t="s">
        <v>714</v>
      </c>
      <c r="K3" s="168" t="s">
        <v>716</v>
      </c>
    </row>
    <row r="4" spans="1:11" s="40" customFormat="1" ht="20.100000000000001" customHeight="1">
      <c r="B4" s="23"/>
      <c r="C4" s="23"/>
      <c r="D4" s="168" t="s">
        <v>232</v>
      </c>
      <c r="E4" s="39" t="s">
        <v>231</v>
      </c>
      <c r="F4" s="100" t="s">
        <v>233</v>
      </c>
      <c r="G4" s="96"/>
      <c r="H4" s="96"/>
      <c r="I4" s="96"/>
      <c r="J4" s="100" t="s">
        <v>717</v>
      </c>
      <c r="K4" s="168" t="s">
        <v>964</v>
      </c>
    </row>
    <row r="5" spans="1:11" s="40" customFormat="1" ht="37.5" customHeight="1">
      <c r="A5" s="40">
        <v>2</v>
      </c>
      <c r="B5" s="163">
        <v>5.0999999999999996</v>
      </c>
      <c r="C5" s="175" t="s">
        <v>778</v>
      </c>
      <c r="D5" s="168"/>
      <c r="E5" s="39"/>
      <c r="F5" s="100"/>
      <c r="G5" s="96"/>
      <c r="H5" s="96"/>
      <c r="I5" s="96"/>
      <c r="J5" s="100"/>
      <c r="K5" s="168"/>
    </row>
    <row r="6" spans="1:11" s="40" customFormat="1" ht="20.100000000000001" customHeight="1">
      <c r="A6" s="40">
        <v>3</v>
      </c>
      <c r="B6" s="177" t="s">
        <v>779</v>
      </c>
      <c r="C6" s="174" t="s">
        <v>780</v>
      </c>
      <c r="D6" s="103" t="s">
        <v>781</v>
      </c>
      <c r="E6" s="38" t="s">
        <v>753</v>
      </c>
      <c r="F6" s="209">
        <v>25000</v>
      </c>
      <c r="G6" s="198"/>
      <c r="H6" s="198"/>
      <c r="I6" s="198"/>
      <c r="J6" s="209">
        <f>F6*12%</f>
        <v>3000</v>
      </c>
      <c r="K6" s="208">
        <f xml:space="preserve"> (D6*F6)+J6</f>
        <v>28000</v>
      </c>
    </row>
    <row r="7" spans="1:11" s="40" customFormat="1" ht="20.100000000000001" customHeight="1">
      <c r="A7" s="40">
        <v>3</v>
      </c>
      <c r="B7" s="177" t="s">
        <v>782</v>
      </c>
      <c r="C7" s="174" t="s">
        <v>783</v>
      </c>
      <c r="D7" s="103" t="s">
        <v>781</v>
      </c>
      <c r="E7" s="38" t="s">
        <v>753</v>
      </c>
      <c r="F7" s="209">
        <v>45100</v>
      </c>
      <c r="G7" s="198"/>
      <c r="H7" s="198"/>
      <c r="I7" s="198"/>
      <c r="J7" s="209">
        <f t="shared" ref="J7:J66" si="0">F7*12%</f>
        <v>5412</v>
      </c>
      <c r="K7" s="208">
        <f t="shared" ref="K7:K66" si="1" xml:space="preserve"> (D7*F7)+J7</f>
        <v>50512</v>
      </c>
    </row>
    <row r="8" spans="1:11" s="40" customFormat="1" ht="31.5" customHeight="1">
      <c r="A8" s="40">
        <v>3</v>
      </c>
      <c r="B8" s="177" t="s">
        <v>784</v>
      </c>
      <c r="C8" s="174" t="s">
        <v>785</v>
      </c>
      <c r="D8" s="103" t="s">
        <v>781</v>
      </c>
      <c r="E8" s="38" t="s">
        <v>753</v>
      </c>
      <c r="F8" s="209">
        <v>37750</v>
      </c>
      <c r="G8" s="198"/>
      <c r="H8" s="198"/>
      <c r="I8" s="198"/>
      <c r="J8" s="209">
        <f t="shared" si="0"/>
        <v>4530</v>
      </c>
      <c r="K8" s="208">
        <f t="shared" si="1"/>
        <v>42280</v>
      </c>
    </row>
    <row r="9" spans="1:11" s="40" customFormat="1" ht="20.100000000000001" customHeight="1">
      <c r="A9" s="40">
        <v>3</v>
      </c>
      <c r="B9" s="177" t="s">
        <v>786</v>
      </c>
      <c r="C9" s="174" t="s">
        <v>787</v>
      </c>
      <c r="D9" s="103" t="s">
        <v>781</v>
      </c>
      <c r="E9" s="38" t="s">
        <v>753</v>
      </c>
      <c r="F9" s="209"/>
      <c r="G9" s="198"/>
      <c r="H9" s="198"/>
      <c r="I9" s="198"/>
      <c r="J9" s="209">
        <f t="shared" si="0"/>
        <v>0</v>
      </c>
      <c r="K9" s="208">
        <f t="shared" si="1"/>
        <v>0</v>
      </c>
    </row>
    <row r="10" spans="1:11" s="40" customFormat="1" ht="20.100000000000001" customHeight="1">
      <c r="A10" s="40">
        <v>3</v>
      </c>
      <c r="B10" s="177" t="s">
        <v>788</v>
      </c>
      <c r="C10" s="174" t="s">
        <v>789</v>
      </c>
      <c r="D10" s="103" t="s">
        <v>781</v>
      </c>
      <c r="E10" s="38" t="s">
        <v>753</v>
      </c>
      <c r="F10" s="209">
        <v>74500</v>
      </c>
      <c r="G10" s="198"/>
      <c r="H10" s="198"/>
      <c r="I10" s="198"/>
      <c r="J10" s="209">
        <f t="shared" si="0"/>
        <v>8940</v>
      </c>
      <c r="K10" s="208">
        <f t="shared" si="1"/>
        <v>83440</v>
      </c>
    </row>
    <row r="11" spans="1:11" s="40" customFormat="1" ht="20.100000000000001" customHeight="1">
      <c r="A11" s="40">
        <v>3</v>
      </c>
      <c r="B11" s="177" t="s">
        <v>790</v>
      </c>
      <c r="C11" s="174" t="s">
        <v>791</v>
      </c>
      <c r="D11" s="103" t="s">
        <v>781</v>
      </c>
      <c r="E11" s="38" t="s">
        <v>753</v>
      </c>
      <c r="F11" s="209">
        <v>112500</v>
      </c>
      <c r="G11" s="198"/>
      <c r="H11" s="198"/>
      <c r="I11" s="198"/>
      <c r="J11" s="209">
        <f t="shared" si="0"/>
        <v>13500</v>
      </c>
      <c r="K11" s="208">
        <f t="shared" si="1"/>
        <v>126000</v>
      </c>
    </row>
    <row r="12" spans="1:11" s="40" customFormat="1" ht="20.100000000000001" customHeight="1">
      <c r="A12" s="40">
        <v>3</v>
      </c>
      <c r="B12" s="177" t="s">
        <v>792</v>
      </c>
      <c r="C12" s="174" t="s">
        <v>793</v>
      </c>
      <c r="D12" s="103" t="s">
        <v>781</v>
      </c>
      <c r="E12" s="38" t="s">
        <v>753</v>
      </c>
      <c r="F12" s="209">
        <v>7500</v>
      </c>
      <c r="G12" s="198"/>
      <c r="H12" s="198"/>
      <c r="I12" s="198"/>
      <c r="J12" s="209">
        <f t="shared" si="0"/>
        <v>900</v>
      </c>
      <c r="K12" s="208">
        <f t="shared" si="1"/>
        <v>8400</v>
      </c>
    </row>
    <row r="13" spans="1:11" s="40" customFormat="1" ht="20.100000000000001" customHeight="1">
      <c r="A13" s="40">
        <v>3</v>
      </c>
      <c r="B13" s="177" t="s">
        <v>794</v>
      </c>
      <c r="C13" s="174" t="s">
        <v>795</v>
      </c>
      <c r="D13" s="103" t="s">
        <v>781</v>
      </c>
      <c r="E13" s="38" t="s">
        <v>753</v>
      </c>
      <c r="F13" s="209">
        <v>75000</v>
      </c>
      <c r="G13" s="198"/>
      <c r="H13" s="198"/>
      <c r="I13" s="198"/>
      <c r="J13" s="209">
        <f t="shared" si="0"/>
        <v>9000</v>
      </c>
      <c r="K13" s="208">
        <f t="shared" si="1"/>
        <v>84000</v>
      </c>
    </row>
    <row r="14" spans="1:11" s="40" customFormat="1" ht="20.100000000000001" customHeight="1">
      <c r="A14" s="40">
        <v>3</v>
      </c>
      <c r="B14" s="177" t="s">
        <v>796</v>
      </c>
      <c r="C14" s="174" t="s">
        <v>797</v>
      </c>
      <c r="D14" s="103" t="s">
        <v>781</v>
      </c>
      <c r="E14" s="38" t="s">
        <v>753</v>
      </c>
      <c r="F14" s="209">
        <v>87500</v>
      </c>
      <c r="G14" s="198"/>
      <c r="H14" s="198"/>
      <c r="I14" s="198"/>
      <c r="J14" s="209">
        <f t="shared" si="0"/>
        <v>10500</v>
      </c>
      <c r="K14" s="208">
        <f t="shared" si="1"/>
        <v>98000</v>
      </c>
    </row>
    <row r="15" spans="1:11" s="40" customFormat="1" ht="20.100000000000001" customHeight="1">
      <c r="A15" s="40">
        <v>3</v>
      </c>
      <c r="B15" s="177" t="s">
        <v>798</v>
      </c>
      <c r="C15" s="174" t="s">
        <v>799</v>
      </c>
      <c r="D15" s="103" t="s">
        <v>800</v>
      </c>
      <c r="E15" s="38" t="s">
        <v>753</v>
      </c>
      <c r="F15" s="209">
        <v>1700</v>
      </c>
      <c r="G15" s="198"/>
      <c r="H15" s="198"/>
      <c r="I15" s="198"/>
      <c r="J15" s="209">
        <f t="shared" si="0"/>
        <v>204</v>
      </c>
      <c r="K15" s="208">
        <f t="shared" si="1"/>
        <v>17204</v>
      </c>
    </row>
    <row r="16" spans="1:11" s="40" customFormat="1" ht="20.100000000000001" customHeight="1">
      <c r="A16" s="40">
        <v>3</v>
      </c>
      <c r="B16" s="177" t="s">
        <v>801</v>
      </c>
      <c r="C16" s="174" t="s">
        <v>802</v>
      </c>
      <c r="D16" s="103" t="s">
        <v>781</v>
      </c>
      <c r="E16" s="38" t="s">
        <v>753</v>
      </c>
      <c r="F16" s="209">
        <v>7500</v>
      </c>
      <c r="G16" s="198"/>
      <c r="H16" s="198"/>
      <c r="I16" s="198"/>
      <c r="J16" s="209">
        <f t="shared" si="0"/>
        <v>900</v>
      </c>
      <c r="K16" s="208">
        <f t="shared" si="1"/>
        <v>8400</v>
      </c>
    </row>
    <row r="17" spans="1:11" s="40" customFormat="1" ht="20.100000000000001" customHeight="1">
      <c r="A17" s="40">
        <v>3</v>
      </c>
      <c r="B17" s="177" t="s">
        <v>803</v>
      </c>
      <c r="C17" s="174" t="s">
        <v>804</v>
      </c>
      <c r="D17" s="103" t="s">
        <v>781</v>
      </c>
      <c r="E17" s="38" t="s">
        <v>753</v>
      </c>
      <c r="F17" s="209">
        <v>12500</v>
      </c>
      <c r="G17" s="198"/>
      <c r="H17" s="198"/>
      <c r="I17" s="198"/>
      <c r="J17" s="209">
        <f t="shared" si="0"/>
        <v>1500</v>
      </c>
      <c r="K17" s="208">
        <f t="shared" si="1"/>
        <v>14000</v>
      </c>
    </row>
    <row r="18" spans="1:11" s="40" customFormat="1" ht="20.100000000000001" customHeight="1">
      <c r="A18" s="40">
        <v>3</v>
      </c>
      <c r="B18" s="177" t="s">
        <v>805</v>
      </c>
      <c r="C18" s="174" t="s">
        <v>806</v>
      </c>
      <c r="D18" s="103" t="s">
        <v>781</v>
      </c>
      <c r="E18" s="38" t="s">
        <v>753</v>
      </c>
      <c r="F18" s="209">
        <v>22500</v>
      </c>
      <c r="G18" s="198"/>
      <c r="H18" s="198"/>
      <c r="I18" s="198"/>
      <c r="J18" s="209">
        <f t="shared" si="0"/>
        <v>2700</v>
      </c>
      <c r="K18" s="208">
        <f t="shared" si="1"/>
        <v>25200</v>
      </c>
    </row>
    <row r="19" spans="1:11" s="40" customFormat="1" ht="20.100000000000001" customHeight="1">
      <c r="A19" s="40">
        <v>3</v>
      </c>
      <c r="B19" s="177" t="s">
        <v>807</v>
      </c>
      <c r="C19" s="174" t="s">
        <v>808</v>
      </c>
      <c r="D19" s="103" t="s">
        <v>781</v>
      </c>
      <c r="E19" s="38" t="s">
        <v>753</v>
      </c>
      <c r="F19" s="209">
        <v>39350</v>
      </c>
      <c r="G19" s="198"/>
      <c r="H19" s="198"/>
      <c r="I19" s="198"/>
      <c r="J19" s="209">
        <f t="shared" si="0"/>
        <v>4722</v>
      </c>
      <c r="K19" s="208">
        <f t="shared" si="1"/>
        <v>44072</v>
      </c>
    </row>
    <row r="20" spans="1:11" s="40" customFormat="1" ht="20.100000000000001" customHeight="1">
      <c r="A20" s="40">
        <v>3</v>
      </c>
      <c r="B20" s="177" t="s">
        <v>809</v>
      </c>
      <c r="C20" s="174" t="s">
        <v>810</v>
      </c>
      <c r="D20" s="103" t="s">
        <v>781</v>
      </c>
      <c r="E20" s="38" t="s">
        <v>753</v>
      </c>
      <c r="F20" s="209">
        <v>20600</v>
      </c>
      <c r="G20" s="198"/>
      <c r="H20" s="198"/>
      <c r="I20" s="198"/>
      <c r="J20" s="209">
        <f t="shared" si="0"/>
        <v>2472</v>
      </c>
      <c r="K20" s="208">
        <f t="shared" si="1"/>
        <v>23072</v>
      </c>
    </row>
    <row r="21" spans="1:11" s="40" customFormat="1" ht="20.100000000000001" customHeight="1">
      <c r="A21" s="40">
        <v>3</v>
      </c>
      <c r="B21" s="177" t="s">
        <v>811</v>
      </c>
      <c r="C21" s="174" t="s">
        <v>812</v>
      </c>
      <c r="D21" s="103" t="s">
        <v>781</v>
      </c>
      <c r="E21" s="38" t="s">
        <v>753</v>
      </c>
      <c r="F21" s="209">
        <v>37600</v>
      </c>
      <c r="G21" s="198"/>
      <c r="H21" s="198"/>
      <c r="I21" s="198"/>
      <c r="J21" s="209">
        <f t="shared" si="0"/>
        <v>4512</v>
      </c>
      <c r="K21" s="208">
        <f t="shared" si="1"/>
        <v>42112</v>
      </c>
    </row>
    <row r="22" spans="1:11" s="40" customFormat="1" ht="20.100000000000001" customHeight="1">
      <c r="A22" s="40">
        <v>3</v>
      </c>
      <c r="B22" s="177" t="s">
        <v>813</v>
      </c>
      <c r="C22" s="174" t="s">
        <v>814</v>
      </c>
      <c r="D22" s="103" t="s">
        <v>781</v>
      </c>
      <c r="E22" s="38" t="s">
        <v>753</v>
      </c>
      <c r="F22" s="209">
        <v>4400</v>
      </c>
      <c r="G22" s="198"/>
      <c r="H22" s="198"/>
      <c r="I22" s="198"/>
      <c r="J22" s="209">
        <f t="shared" si="0"/>
        <v>528</v>
      </c>
      <c r="K22" s="208">
        <f t="shared" si="1"/>
        <v>4928</v>
      </c>
    </row>
    <row r="23" spans="1:11" s="40" customFormat="1" ht="20.100000000000001" customHeight="1">
      <c r="A23" s="40">
        <v>3</v>
      </c>
      <c r="B23" s="177" t="s">
        <v>815</v>
      </c>
      <c r="C23" s="174" t="s">
        <v>816</v>
      </c>
      <c r="D23" s="103" t="s">
        <v>781</v>
      </c>
      <c r="E23" s="38" t="s">
        <v>753</v>
      </c>
      <c r="F23" s="209">
        <v>22500</v>
      </c>
      <c r="G23" s="198"/>
      <c r="H23" s="198"/>
      <c r="I23" s="198"/>
      <c r="J23" s="209">
        <f t="shared" si="0"/>
        <v>2700</v>
      </c>
      <c r="K23" s="208">
        <f t="shared" si="1"/>
        <v>25200</v>
      </c>
    </row>
    <row r="24" spans="1:11" s="40" customFormat="1" ht="32.25" customHeight="1">
      <c r="A24" s="40">
        <v>3</v>
      </c>
      <c r="B24" s="177" t="s">
        <v>817</v>
      </c>
      <c r="C24" s="174" t="s">
        <v>818</v>
      </c>
      <c r="D24" s="103" t="s">
        <v>781</v>
      </c>
      <c r="E24" s="38" t="s">
        <v>753</v>
      </c>
      <c r="F24" s="209">
        <v>30000</v>
      </c>
      <c r="G24" s="198"/>
      <c r="H24" s="198"/>
      <c r="I24" s="198"/>
      <c r="J24" s="209">
        <f t="shared" si="0"/>
        <v>3600</v>
      </c>
      <c r="K24" s="208">
        <f t="shared" si="1"/>
        <v>33600</v>
      </c>
    </row>
    <row r="25" spans="1:11" s="40" customFormat="1" ht="20.100000000000001" customHeight="1">
      <c r="A25" s="40">
        <v>3</v>
      </c>
      <c r="B25" s="177" t="s">
        <v>819</v>
      </c>
      <c r="C25" s="174" t="s">
        <v>820</v>
      </c>
      <c r="D25" s="103" t="s">
        <v>781</v>
      </c>
      <c r="E25" s="38" t="s">
        <v>753</v>
      </c>
      <c r="F25" s="209">
        <v>15000</v>
      </c>
      <c r="G25" s="198"/>
      <c r="H25" s="198"/>
      <c r="I25" s="198"/>
      <c r="J25" s="209">
        <f t="shared" si="0"/>
        <v>1800</v>
      </c>
      <c r="K25" s="208">
        <f t="shared" si="1"/>
        <v>16800</v>
      </c>
    </row>
    <row r="26" spans="1:11" s="40" customFormat="1" ht="20.100000000000001" customHeight="1">
      <c r="A26" s="40">
        <v>3</v>
      </c>
      <c r="B26" s="177" t="s">
        <v>821</v>
      </c>
      <c r="C26" s="174" t="s">
        <v>822</v>
      </c>
      <c r="D26" s="103" t="s">
        <v>781</v>
      </c>
      <c r="E26" s="38" t="s">
        <v>753</v>
      </c>
      <c r="F26" s="209">
        <v>1000</v>
      </c>
      <c r="G26" s="198"/>
      <c r="H26" s="198"/>
      <c r="I26" s="198"/>
      <c r="J26" s="209">
        <f t="shared" si="0"/>
        <v>120</v>
      </c>
      <c r="K26" s="208">
        <f t="shared" si="1"/>
        <v>1120</v>
      </c>
    </row>
    <row r="27" spans="1:11" s="40" customFormat="1" ht="20.100000000000001" customHeight="1">
      <c r="A27" s="40">
        <v>3</v>
      </c>
      <c r="B27" s="177" t="s">
        <v>823</v>
      </c>
      <c r="C27" s="174" t="s">
        <v>824</v>
      </c>
      <c r="D27" s="103" t="s">
        <v>825</v>
      </c>
      <c r="E27" s="38" t="s">
        <v>753</v>
      </c>
      <c r="F27" s="209">
        <v>45000</v>
      </c>
      <c r="G27" s="198"/>
      <c r="H27" s="198"/>
      <c r="I27" s="198"/>
      <c r="J27" s="209">
        <f t="shared" si="0"/>
        <v>5400</v>
      </c>
      <c r="K27" s="208">
        <f t="shared" si="1"/>
        <v>95400</v>
      </c>
    </row>
    <row r="28" spans="1:11" s="40" customFormat="1" ht="20.100000000000001" customHeight="1">
      <c r="A28" s="40">
        <v>3</v>
      </c>
      <c r="B28" s="177" t="s">
        <v>826</v>
      </c>
      <c r="C28" s="174" t="s">
        <v>827</v>
      </c>
      <c r="D28" s="103" t="s">
        <v>825</v>
      </c>
      <c r="E28" s="38" t="s">
        <v>753</v>
      </c>
      <c r="F28" s="209">
        <v>10000</v>
      </c>
      <c r="G28" s="198"/>
      <c r="H28" s="198"/>
      <c r="I28" s="198"/>
      <c r="J28" s="209">
        <f t="shared" si="0"/>
        <v>1200</v>
      </c>
      <c r="K28" s="208">
        <f t="shared" si="1"/>
        <v>21200</v>
      </c>
    </row>
    <row r="29" spans="1:11" s="40" customFormat="1" ht="20.100000000000001" customHeight="1">
      <c r="A29" s="40">
        <v>3</v>
      </c>
      <c r="B29" s="177" t="s">
        <v>828</v>
      </c>
      <c r="C29" s="174" t="s">
        <v>829</v>
      </c>
      <c r="D29" s="103" t="s">
        <v>825</v>
      </c>
      <c r="E29" s="38" t="s">
        <v>753</v>
      </c>
      <c r="F29" s="209">
        <v>5000</v>
      </c>
      <c r="G29" s="198"/>
      <c r="H29" s="198"/>
      <c r="I29" s="198"/>
      <c r="J29" s="209">
        <f t="shared" si="0"/>
        <v>600</v>
      </c>
      <c r="K29" s="208">
        <f t="shared" si="1"/>
        <v>10600</v>
      </c>
    </row>
    <row r="30" spans="1:11" s="40" customFormat="1" ht="33" customHeight="1">
      <c r="A30" s="40">
        <v>3</v>
      </c>
      <c r="B30" s="177" t="s">
        <v>830</v>
      </c>
      <c r="C30" s="174" t="s">
        <v>831</v>
      </c>
      <c r="D30" s="103" t="s">
        <v>781</v>
      </c>
      <c r="E30" s="38" t="s">
        <v>753</v>
      </c>
      <c r="F30" s="209">
        <v>25000</v>
      </c>
      <c r="G30" s="198"/>
      <c r="H30" s="198"/>
      <c r="I30" s="198"/>
      <c r="J30" s="209">
        <f t="shared" si="0"/>
        <v>3000</v>
      </c>
      <c r="K30" s="208">
        <f t="shared" si="1"/>
        <v>28000</v>
      </c>
    </row>
    <row r="31" spans="1:11" s="40" customFormat="1" ht="28.5">
      <c r="A31" s="40">
        <v>3</v>
      </c>
      <c r="B31" s="177" t="s">
        <v>832</v>
      </c>
      <c r="C31" s="174" t="s">
        <v>833</v>
      </c>
      <c r="D31" s="103" t="s">
        <v>781</v>
      </c>
      <c r="E31" s="38" t="s">
        <v>753</v>
      </c>
      <c r="F31" s="209">
        <v>5000</v>
      </c>
      <c r="G31" s="198"/>
      <c r="H31" s="198"/>
      <c r="I31" s="198"/>
      <c r="J31" s="209">
        <f t="shared" si="0"/>
        <v>600</v>
      </c>
      <c r="K31" s="208">
        <f t="shared" si="1"/>
        <v>5600</v>
      </c>
    </row>
    <row r="32" spans="1:11" s="40" customFormat="1" ht="20.100000000000001" customHeight="1">
      <c r="A32" s="40">
        <v>3</v>
      </c>
      <c r="B32" s="177" t="s">
        <v>834</v>
      </c>
      <c r="C32" s="174" t="s">
        <v>835</v>
      </c>
      <c r="D32" s="103" t="s">
        <v>781</v>
      </c>
      <c r="E32" s="38" t="s">
        <v>753</v>
      </c>
      <c r="F32" s="209">
        <v>37600</v>
      </c>
      <c r="G32" s="198"/>
      <c r="H32" s="198"/>
      <c r="I32" s="198"/>
      <c r="J32" s="209">
        <f t="shared" si="0"/>
        <v>4512</v>
      </c>
      <c r="K32" s="208">
        <f t="shared" si="1"/>
        <v>42112</v>
      </c>
    </row>
    <row r="33" spans="1:11" s="40" customFormat="1" ht="20.100000000000001" customHeight="1">
      <c r="A33" s="40">
        <v>3</v>
      </c>
      <c r="B33" s="177" t="s">
        <v>836</v>
      </c>
      <c r="C33" s="174" t="s">
        <v>837</v>
      </c>
      <c r="D33" s="103" t="s">
        <v>781</v>
      </c>
      <c r="E33" s="38" t="s">
        <v>753</v>
      </c>
      <c r="F33" s="209">
        <v>30000</v>
      </c>
      <c r="G33" s="198"/>
      <c r="H33" s="198"/>
      <c r="I33" s="198"/>
      <c r="J33" s="209">
        <f t="shared" si="0"/>
        <v>3600</v>
      </c>
      <c r="K33" s="208">
        <f t="shared" si="1"/>
        <v>33600</v>
      </c>
    </row>
    <row r="34" spans="1:11" s="40" customFormat="1" ht="20.100000000000001" customHeight="1">
      <c r="A34" s="40">
        <v>3</v>
      </c>
      <c r="B34" s="177" t="s">
        <v>838</v>
      </c>
      <c r="C34" s="174" t="s">
        <v>839</v>
      </c>
      <c r="D34" s="103" t="s">
        <v>781</v>
      </c>
      <c r="E34" s="38" t="s">
        <v>753</v>
      </c>
      <c r="F34" s="209">
        <v>200000</v>
      </c>
      <c r="G34" s="198"/>
      <c r="H34" s="198"/>
      <c r="I34" s="198"/>
      <c r="J34" s="209">
        <f t="shared" si="0"/>
        <v>24000</v>
      </c>
      <c r="K34" s="208">
        <f t="shared" si="1"/>
        <v>224000</v>
      </c>
    </row>
    <row r="35" spans="1:11" s="40" customFormat="1" ht="20.100000000000001" customHeight="1">
      <c r="A35" s="40">
        <v>3</v>
      </c>
      <c r="B35" s="177" t="s">
        <v>840</v>
      </c>
      <c r="C35" s="174" t="s">
        <v>841</v>
      </c>
      <c r="D35" s="103" t="s">
        <v>781</v>
      </c>
      <c r="E35" s="38" t="s">
        <v>753</v>
      </c>
      <c r="F35" s="209">
        <v>40000</v>
      </c>
      <c r="G35" s="198"/>
      <c r="H35" s="198"/>
      <c r="I35" s="198"/>
      <c r="J35" s="209">
        <f t="shared" si="0"/>
        <v>4800</v>
      </c>
      <c r="K35" s="208">
        <f t="shared" si="1"/>
        <v>44800</v>
      </c>
    </row>
    <row r="36" spans="1:11" s="40" customFormat="1" ht="20.100000000000001" customHeight="1">
      <c r="A36" s="40">
        <v>3</v>
      </c>
      <c r="B36" s="177" t="s">
        <v>842</v>
      </c>
      <c r="C36" s="174" t="s">
        <v>843</v>
      </c>
      <c r="D36" s="103" t="s">
        <v>781</v>
      </c>
      <c r="E36" s="38" t="s">
        <v>753</v>
      </c>
      <c r="F36" s="209">
        <v>40000</v>
      </c>
      <c r="G36" s="198"/>
      <c r="H36" s="198"/>
      <c r="I36" s="198"/>
      <c r="J36" s="209">
        <f t="shared" si="0"/>
        <v>4800</v>
      </c>
      <c r="K36" s="208">
        <f t="shared" si="1"/>
        <v>44800</v>
      </c>
    </row>
    <row r="37" spans="1:11" s="40" customFormat="1" ht="20.100000000000001" customHeight="1">
      <c r="A37" s="40">
        <v>3</v>
      </c>
      <c r="B37" s="177" t="s">
        <v>844</v>
      </c>
      <c r="C37" s="174" t="s">
        <v>845</v>
      </c>
      <c r="D37" s="103" t="s">
        <v>781</v>
      </c>
      <c r="E37" s="38" t="s">
        <v>846</v>
      </c>
      <c r="F37" s="209">
        <v>20000</v>
      </c>
      <c r="G37" s="198"/>
      <c r="H37" s="198"/>
      <c r="I37" s="198"/>
      <c r="J37" s="209">
        <f t="shared" si="0"/>
        <v>2400</v>
      </c>
      <c r="K37" s="208">
        <f t="shared" si="1"/>
        <v>22400</v>
      </c>
    </row>
    <row r="38" spans="1:11" s="40" customFormat="1" ht="20.100000000000001" customHeight="1">
      <c r="A38" s="40">
        <v>2</v>
      </c>
      <c r="B38" s="164">
        <v>5.2</v>
      </c>
      <c r="C38" s="173" t="s">
        <v>847</v>
      </c>
      <c r="D38" s="103"/>
      <c r="E38" s="38"/>
      <c r="F38" s="101"/>
      <c r="G38" s="97"/>
      <c r="H38" s="97"/>
      <c r="I38" s="97"/>
      <c r="J38" s="209">
        <f t="shared" si="0"/>
        <v>0</v>
      </c>
      <c r="K38" s="208">
        <f t="shared" si="1"/>
        <v>0</v>
      </c>
    </row>
    <row r="39" spans="1:11" s="40" customFormat="1" ht="20.100000000000001" customHeight="1">
      <c r="A39" s="40">
        <v>3</v>
      </c>
      <c r="B39" s="177" t="s">
        <v>848</v>
      </c>
      <c r="C39" s="174" t="s">
        <v>849</v>
      </c>
      <c r="D39" s="103" t="s">
        <v>781</v>
      </c>
      <c r="E39" s="38" t="s">
        <v>753</v>
      </c>
      <c r="F39" s="209">
        <v>16750</v>
      </c>
      <c r="G39" s="198"/>
      <c r="H39" s="198"/>
      <c r="I39" s="198"/>
      <c r="J39" s="209">
        <f t="shared" si="0"/>
        <v>2010</v>
      </c>
      <c r="K39" s="208">
        <f t="shared" si="1"/>
        <v>18760</v>
      </c>
    </row>
    <row r="40" spans="1:11" s="40" customFormat="1" ht="20.100000000000001" customHeight="1">
      <c r="A40" s="40">
        <v>3</v>
      </c>
      <c r="B40" s="177" t="s">
        <v>850</v>
      </c>
      <c r="C40" s="174" t="s">
        <v>851</v>
      </c>
      <c r="D40" s="103" t="s">
        <v>781</v>
      </c>
      <c r="E40" s="38" t="s">
        <v>753</v>
      </c>
      <c r="F40" s="209">
        <v>26100</v>
      </c>
      <c r="G40" s="198"/>
      <c r="H40" s="198"/>
      <c r="I40" s="198"/>
      <c r="J40" s="209">
        <f t="shared" si="0"/>
        <v>3132</v>
      </c>
      <c r="K40" s="208">
        <f t="shared" si="1"/>
        <v>29232</v>
      </c>
    </row>
    <row r="41" spans="1:11" s="40" customFormat="1" ht="20.100000000000001" customHeight="1">
      <c r="A41" s="40">
        <v>3</v>
      </c>
      <c r="B41" s="177" t="s">
        <v>852</v>
      </c>
      <c r="C41" s="174" t="s">
        <v>853</v>
      </c>
      <c r="D41" s="103" t="s">
        <v>781</v>
      </c>
      <c r="E41" s="38" t="s">
        <v>753</v>
      </c>
      <c r="F41" s="209">
        <v>39350</v>
      </c>
      <c r="G41" s="198"/>
      <c r="H41" s="198"/>
      <c r="I41" s="198"/>
      <c r="J41" s="209">
        <f t="shared" si="0"/>
        <v>4722</v>
      </c>
      <c r="K41" s="208">
        <f t="shared" si="1"/>
        <v>44072</v>
      </c>
    </row>
    <row r="42" spans="1:11" s="40" customFormat="1" ht="20.100000000000001" customHeight="1">
      <c r="A42" s="40">
        <v>3</v>
      </c>
      <c r="B42" s="177" t="s">
        <v>854</v>
      </c>
      <c r="C42" s="174" t="s">
        <v>855</v>
      </c>
      <c r="D42" s="103" t="s">
        <v>781</v>
      </c>
      <c r="E42" s="38" t="s">
        <v>753</v>
      </c>
      <c r="F42" s="209">
        <v>112500</v>
      </c>
      <c r="G42" s="198"/>
      <c r="H42" s="198"/>
      <c r="I42" s="198"/>
      <c r="J42" s="209">
        <f t="shared" si="0"/>
        <v>13500</v>
      </c>
      <c r="K42" s="208">
        <f t="shared" si="1"/>
        <v>126000</v>
      </c>
    </row>
    <row r="43" spans="1:11" s="40" customFormat="1" ht="20.100000000000001" customHeight="1">
      <c r="A43" s="40">
        <v>3</v>
      </c>
      <c r="B43" s="177" t="s">
        <v>856</v>
      </c>
      <c r="C43" s="174" t="s">
        <v>857</v>
      </c>
      <c r="D43" s="103" t="s">
        <v>781</v>
      </c>
      <c r="E43" s="38" t="s">
        <v>753</v>
      </c>
      <c r="F43" s="209">
        <v>37750</v>
      </c>
      <c r="G43" s="198"/>
      <c r="H43" s="198"/>
      <c r="I43" s="198"/>
      <c r="J43" s="209">
        <f t="shared" si="0"/>
        <v>4530</v>
      </c>
      <c r="K43" s="208">
        <f t="shared" si="1"/>
        <v>42280</v>
      </c>
    </row>
    <row r="44" spans="1:11" s="40" customFormat="1" ht="20.100000000000001" customHeight="1">
      <c r="A44" s="40">
        <v>3</v>
      </c>
      <c r="B44" s="177" t="s">
        <v>858</v>
      </c>
      <c r="C44" s="174" t="s">
        <v>859</v>
      </c>
      <c r="D44" s="103" t="s">
        <v>800</v>
      </c>
      <c r="E44" s="38" t="s">
        <v>753</v>
      </c>
      <c r="F44" s="209">
        <v>1000</v>
      </c>
      <c r="G44" s="198"/>
      <c r="H44" s="198"/>
      <c r="I44" s="198"/>
      <c r="J44" s="209">
        <f t="shared" si="0"/>
        <v>120</v>
      </c>
      <c r="K44" s="208">
        <f t="shared" si="1"/>
        <v>10120</v>
      </c>
    </row>
    <row r="45" spans="1:11" s="40" customFormat="1" ht="20.100000000000001" customHeight="1">
      <c r="A45" s="40">
        <v>3</v>
      </c>
      <c r="B45" s="177" t="s">
        <v>860</v>
      </c>
      <c r="C45" s="174" t="s">
        <v>861</v>
      </c>
      <c r="D45" s="103" t="s">
        <v>862</v>
      </c>
      <c r="E45" s="38" t="s">
        <v>753</v>
      </c>
      <c r="F45" s="209">
        <v>7500</v>
      </c>
      <c r="G45" s="198"/>
      <c r="H45" s="198"/>
      <c r="I45" s="198"/>
      <c r="J45" s="209">
        <f t="shared" si="0"/>
        <v>900</v>
      </c>
      <c r="K45" s="208">
        <f t="shared" si="1"/>
        <v>38400</v>
      </c>
    </row>
    <row r="46" spans="1:11" s="40" customFormat="1" ht="20.100000000000001" customHeight="1">
      <c r="A46" s="40">
        <v>3</v>
      </c>
      <c r="B46" s="177" t="s">
        <v>863</v>
      </c>
      <c r="C46" s="174" t="s">
        <v>864</v>
      </c>
      <c r="D46" s="103" t="s">
        <v>800</v>
      </c>
      <c r="E46" s="38" t="s">
        <v>753</v>
      </c>
      <c r="F46" s="209">
        <v>250</v>
      </c>
      <c r="G46" s="198"/>
      <c r="H46" s="198"/>
      <c r="I46" s="198"/>
      <c r="J46" s="209">
        <f t="shared" si="0"/>
        <v>30</v>
      </c>
      <c r="K46" s="208">
        <f t="shared" si="1"/>
        <v>2530</v>
      </c>
    </row>
    <row r="47" spans="1:11" s="40" customFormat="1" ht="20.100000000000001" customHeight="1">
      <c r="A47" s="40">
        <v>3</v>
      </c>
      <c r="B47" s="177" t="s">
        <v>865</v>
      </c>
      <c r="C47" s="174" t="s">
        <v>866</v>
      </c>
      <c r="D47" s="103" t="s">
        <v>800</v>
      </c>
      <c r="E47" s="38" t="s">
        <v>753</v>
      </c>
      <c r="F47" s="209">
        <v>150</v>
      </c>
      <c r="G47" s="198"/>
      <c r="H47" s="198"/>
      <c r="I47" s="198"/>
      <c r="J47" s="209">
        <f t="shared" si="0"/>
        <v>18</v>
      </c>
      <c r="K47" s="208">
        <f t="shared" si="1"/>
        <v>1518</v>
      </c>
    </row>
    <row r="48" spans="1:11" s="40" customFormat="1" ht="20.100000000000001" customHeight="1">
      <c r="A48" s="40">
        <v>3</v>
      </c>
      <c r="B48" s="177" t="s">
        <v>867</v>
      </c>
      <c r="C48" s="174" t="s">
        <v>868</v>
      </c>
      <c r="D48" s="103" t="s">
        <v>869</v>
      </c>
      <c r="E48" s="38" t="s">
        <v>753</v>
      </c>
      <c r="F48" s="209">
        <v>2000</v>
      </c>
      <c r="G48" s="198"/>
      <c r="H48" s="198"/>
      <c r="I48" s="198"/>
      <c r="J48" s="209">
        <f t="shared" si="0"/>
        <v>240</v>
      </c>
      <c r="K48" s="208">
        <f t="shared" si="1"/>
        <v>6240</v>
      </c>
    </row>
    <row r="49" spans="1:11" s="40" customFormat="1" ht="20.100000000000001" customHeight="1">
      <c r="A49" s="40">
        <v>3</v>
      </c>
      <c r="B49" s="177" t="s">
        <v>870</v>
      </c>
      <c r="C49" s="174" t="s">
        <v>871</v>
      </c>
      <c r="D49" s="103" t="s">
        <v>825</v>
      </c>
      <c r="E49" s="38" t="s">
        <v>753</v>
      </c>
      <c r="F49" s="209">
        <v>1000</v>
      </c>
      <c r="G49" s="198"/>
      <c r="H49" s="198"/>
      <c r="I49" s="198"/>
      <c r="J49" s="209">
        <f t="shared" si="0"/>
        <v>120</v>
      </c>
      <c r="K49" s="208">
        <f t="shared" si="1"/>
        <v>2120</v>
      </c>
    </row>
    <row r="50" spans="1:11" s="40" customFormat="1" ht="20.100000000000001" customHeight="1">
      <c r="A50" s="40">
        <v>3</v>
      </c>
      <c r="B50" s="177" t="s">
        <v>872</v>
      </c>
      <c r="C50" s="174" t="s">
        <v>873</v>
      </c>
      <c r="D50" s="103" t="s">
        <v>781</v>
      </c>
      <c r="E50" s="38" t="s">
        <v>753</v>
      </c>
      <c r="F50" s="209">
        <v>8400</v>
      </c>
      <c r="G50" s="198"/>
      <c r="H50" s="198"/>
      <c r="I50" s="198"/>
      <c r="J50" s="209">
        <f t="shared" si="0"/>
        <v>1008</v>
      </c>
      <c r="K50" s="208">
        <f t="shared" si="1"/>
        <v>9408</v>
      </c>
    </row>
    <row r="51" spans="1:11" s="40" customFormat="1" ht="20.100000000000001" customHeight="1">
      <c r="A51" s="40">
        <v>3</v>
      </c>
      <c r="B51" s="177" t="s">
        <v>874</v>
      </c>
      <c r="C51" s="174" t="s">
        <v>875</v>
      </c>
      <c r="D51" s="103" t="s">
        <v>800</v>
      </c>
      <c r="E51" s="38" t="s">
        <v>753</v>
      </c>
      <c r="F51" s="209">
        <v>150</v>
      </c>
      <c r="G51" s="198"/>
      <c r="H51" s="198"/>
      <c r="I51" s="198"/>
      <c r="J51" s="209">
        <f t="shared" si="0"/>
        <v>18</v>
      </c>
      <c r="K51" s="208">
        <f t="shared" si="1"/>
        <v>1518</v>
      </c>
    </row>
    <row r="52" spans="1:11" s="40" customFormat="1" ht="20.100000000000001" customHeight="1">
      <c r="A52" s="40">
        <v>3</v>
      </c>
      <c r="B52" s="177" t="s">
        <v>876</v>
      </c>
      <c r="C52" s="174" t="s">
        <v>877</v>
      </c>
      <c r="D52" s="103" t="s">
        <v>869</v>
      </c>
      <c r="E52" s="38" t="s">
        <v>753</v>
      </c>
      <c r="F52" s="209">
        <v>1500</v>
      </c>
      <c r="G52" s="198"/>
      <c r="H52" s="198"/>
      <c r="I52" s="198"/>
      <c r="J52" s="209">
        <f t="shared" si="0"/>
        <v>180</v>
      </c>
      <c r="K52" s="208">
        <f t="shared" si="1"/>
        <v>4680</v>
      </c>
    </row>
    <row r="53" spans="1:11" s="40" customFormat="1" ht="20.100000000000001" customHeight="1">
      <c r="A53" s="40">
        <v>3</v>
      </c>
      <c r="B53" s="177" t="s">
        <v>878</v>
      </c>
      <c r="C53" s="174" t="s">
        <v>879</v>
      </c>
      <c r="D53" s="103" t="s">
        <v>781</v>
      </c>
      <c r="E53" s="38" t="s">
        <v>753</v>
      </c>
      <c r="F53" s="209">
        <v>8400</v>
      </c>
      <c r="G53" s="198"/>
      <c r="H53" s="198"/>
      <c r="I53" s="198"/>
      <c r="J53" s="209">
        <f t="shared" si="0"/>
        <v>1008</v>
      </c>
      <c r="K53" s="208">
        <f t="shared" si="1"/>
        <v>9408</v>
      </c>
    </row>
    <row r="54" spans="1:11" s="40" customFormat="1" ht="20.100000000000001" customHeight="1">
      <c r="A54" s="40">
        <v>2</v>
      </c>
      <c r="B54" s="164">
        <v>5.3</v>
      </c>
      <c r="C54" s="173" t="s">
        <v>880</v>
      </c>
      <c r="D54" s="103"/>
      <c r="E54" s="38"/>
      <c r="F54" s="101"/>
      <c r="G54" s="97"/>
      <c r="H54" s="97"/>
      <c r="I54" s="97"/>
      <c r="J54" s="209">
        <f t="shared" si="0"/>
        <v>0</v>
      </c>
      <c r="K54" s="208">
        <f t="shared" si="1"/>
        <v>0</v>
      </c>
    </row>
    <row r="55" spans="1:11" s="40" customFormat="1" ht="20.100000000000001" customHeight="1">
      <c r="A55" s="40">
        <v>3</v>
      </c>
      <c r="B55" s="177" t="s">
        <v>881</v>
      </c>
      <c r="C55" s="174" t="s">
        <v>882</v>
      </c>
      <c r="D55" s="103" t="s">
        <v>781</v>
      </c>
      <c r="E55" s="38" t="s">
        <v>753</v>
      </c>
      <c r="F55" s="209">
        <v>750</v>
      </c>
      <c r="G55" s="198"/>
      <c r="H55" s="198"/>
      <c r="I55" s="198"/>
      <c r="J55" s="209">
        <f t="shared" si="0"/>
        <v>90</v>
      </c>
      <c r="K55" s="208">
        <f t="shared" si="1"/>
        <v>840</v>
      </c>
    </row>
    <row r="56" spans="1:11" s="40" customFormat="1" ht="20.100000000000001" customHeight="1">
      <c r="A56" s="40">
        <v>3</v>
      </c>
      <c r="B56" s="177" t="s">
        <v>883</v>
      </c>
      <c r="C56" s="174" t="s">
        <v>884</v>
      </c>
      <c r="D56" s="103" t="s">
        <v>781</v>
      </c>
      <c r="E56" s="38" t="s">
        <v>753</v>
      </c>
      <c r="F56" s="209">
        <v>300</v>
      </c>
      <c r="G56" s="198"/>
      <c r="H56" s="198"/>
      <c r="I56" s="198"/>
      <c r="J56" s="209">
        <f t="shared" si="0"/>
        <v>36</v>
      </c>
      <c r="K56" s="208">
        <f t="shared" si="1"/>
        <v>336</v>
      </c>
    </row>
    <row r="57" spans="1:11" s="40" customFormat="1" ht="20.100000000000001" customHeight="1">
      <c r="A57" s="40">
        <v>3</v>
      </c>
      <c r="B57" s="177" t="s">
        <v>885</v>
      </c>
      <c r="C57" s="174" t="s">
        <v>886</v>
      </c>
      <c r="D57" s="103" t="s">
        <v>781</v>
      </c>
      <c r="E57" s="38" t="s">
        <v>753</v>
      </c>
      <c r="F57" s="209">
        <v>300</v>
      </c>
      <c r="G57" s="198"/>
      <c r="H57" s="198"/>
      <c r="I57" s="198"/>
      <c r="J57" s="209">
        <f t="shared" si="0"/>
        <v>36</v>
      </c>
      <c r="K57" s="208">
        <f t="shared" si="1"/>
        <v>336</v>
      </c>
    </row>
    <row r="58" spans="1:11" s="40" customFormat="1" ht="20.100000000000001" customHeight="1">
      <c r="A58" s="40">
        <v>3</v>
      </c>
      <c r="B58" s="177" t="s">
        <v>887</v>
      </c>
      <c r="C58" s="174" t="s">
        <v>888</v>
      </c>
      <c r="D58" s="103" t="s">
        <v>781</v>
      </c>
      <c r="E58" s="38" t="s">
        <v>753</v>
      </c>
      <c r="F58" s="209">
        <v>350</v>
      </c>
      <c r="G58" s="198"/>
      <c r="H58" s="198"/>
      <c r="I58" s="198"/>
      <c r="J58" s="209">
        <f t="shared" si="0"/>
        <v>42</v>
      </c>
      <c r="K58" s="208">
        <f t="shared" si="1"/>
        <v>392</v>
      </c>
    </row>
    <row r="59" spans="1:11" s="40" customFormat="1" ht="20.100000000000001" customHeight="1">
      <c r="A59" s="40">
        <v>3</v>
      </c>
      <c r="B59" s="177" t="s">
        <v>889</v>
      </c>
      <c r="C59" s="174" t="s">
        <v>890</v>
      </c>
      <c r="D59" s="103" t="s">
        <v>781</v>
      </c>
      <c r="E59" s="38" t="s">
        <v>753</v>
      </c>
      <c r="F59" s="209">
        <v>400</v>
      </c>
      <c r="G59" s="198"/>
      <c r="H59" s="198"/>
      <c r="I59" s="198"/>
      <c r="J59" s="209">
        <f t="shared" si="0"/>
        <v>48</v>
      </c>
      <c r="K59" s="208">
        <f t="shared" si="1"/>
        <v>448</v>
      </c>
    </row>
    <row r="60" spans="1:11" s="40" customFormat="1" ht="20.100000000000001" customHeight="1">
      <c r="A60" s="40">
        <v>3</v>
      </c>
      <c r="B60" s="177" t="s">
        <v>891</v>
      </c>
      <c r="C60" s="174" t="s">
        <v>892</v>
      </c>
      <c r="D60" s="103" t="s">
        <v>781</v>
      </c>
      <c r="E60" s="38" t="s">
        <v>753</v>
      </c>
      <c r="F60" s="209">
        <v>400</v>
      </c>
      <c r="G60" s="198"/>
      <c r="H60" s="198"/>
      <c r="I60" s="198"/>
      <c r="J60" s="209">
        <f t="shared" si="0"/>
        <v>48</v>
      </c>
      <c r="K60" s="208">
        <f t="shared" si="1"/>
        <v>448</v>
      </c>
    </row>
    <row r="61" spans="1:11" s="40" customFormat="1" ht="20.100000000000001" customHeight="1">
      <c r="A61" s="40">
        <v>3</v>
      </c>
      <c r="B61" s="177" t="s">
        <v>893</v>
      </c>
      <c r="C61" s="174" t="s">
        <v>894</v>
      </c>
      <c r="D61" s="103" t="s">
        <v>781</v>
      </c>
      <c r="E61" s="38" t="s">
        <v>753</v>
      </c>
      <c r="F61" s="209">
        <v>42750</v>
      </c>
      <c r="G61" s="198"/>
      <c r="H61" s="198"/>
      <c r="I61" s="198"/>
      <c r="J61" s="209">
        <f t="shared" si="0"/>
        <v>5130</v>
      </c>
      <c r="K61" s="208">
        <f t="shared" si="1"/>
        <v>47880</v>
      </c>
    </row>
    <row r="62" spans="1:11" s="40" customFormat="1" ht="29.25" customHeight="1">
      <c r="B62" s="317" t="s">
        <v>895</v>
      </c>
      <c r="C62" s="317"/>
      <c r="D62" s="219"/>
      <c r="E62" s="38" t="s">
        <v>753</v>
      </c>
      <c r="F62" s="208"/>
      <c r="G62" s="193"/>
      <c r="H62" s="193"/>
      <c r="I62" s="193"/>
      <c r="J62" s="209">
        <f t="shared" si="0"/>
        <v>0</v>
      </c>
      <c r="K62" s="208">
        <f t="shared" si="1"/>
        <v>0</v>
      </c>
    </row>
    <row r="63" spans="1:11" s="40" customFormat="1" ht="20.100000000000001" customHeight="1">
      <c r="B63" s="86" t="s">
        <v>896</v>
      </c>
      <c r="C63" s="87"/>
      <c r="D63" s="103" t="s">
        <v>781</v>
      </c>
      <c r="E63" s="38" t="s">
        <v>753</v>
      </c>
      <c r="F63" s="209"/>
      <c r="G63" s="198"/>
      <c r="H63" s="198"/>
      <c r="I63" s="198"/>
      <c r="J63" s="209">
        <f t="shared" si="0"/>
        <v>0</v>
      </c>
      <c r="K63" s="208">
        <f t="shared" si="1"/>
        <v>0</v>
      </c>
    </row>
    <row r="64" spans="1:11" s="40" customFormat="1" ht="20.100000000000001" customHeight="1">
      <c r="B64" s="86" t="s">
        <v>897</v>
      </c>
      <c r="C64" s="87"/>
      <c r="D64" s="103" t="s">
        <v>781</v>
      </c>
      <c r="E64" s="38" t="s">
        <v>753</v>
      </c>
      <c r="F64" s="209"/>
      <c r="G64" s="198"/>
      <c r="H64" s="198"/>
      <c r="I64" s="198"/>
      <c r="J64" s="209">
        <f t="shared" si="0"/>
        <v>0</v>
      </c>
      <c r="K64" s="208">
        <f t="shared" si="1"/>
        <v>0</v>
      </c>
    </row>
    <row r="65" spans="2:11" s="40" customFormat="1" ht="20.100000000000001" customHeight="1">
      <c r="B65" s="86" t="s">
        <v>898</v>
      </c>
      <c r="C65" s="87"/>
      <c r="D65" s="103" t="s">
        <v>781</v>
      </c>
      <c r="E65" s="38" t="s">
        <v>753</v>
      </c>
      <c r="F65" s="209"/>
      <c r="G65" s="198"/>
      <c r="H65" s="198"/>
      <c r="I65" s="198"/>
      <c r="J65" s="209">
        <f t="shared" si="0"/>
        <v>0</v>
      </c>
      <c r="K65" s="208">
        <f t="shared" si="1"/>
        <v>0</v>
      </c>
    </row>
    <row r="66" spans="2:11" s="40" customFormat="1" ht="20.100000000000001" customHeight="1">
      <c r="B66" s="86" t="s">
        <v>899</v>
      </c>
      <c r="C66" s="87"/>
      <c r="D66" s="103" t="s">
        <v>781</v>
      </c>
      <c r="E66" s="38" t="s">
        <v>753</v>
      </c>
      <c r="F66" s="209"/>
      <c r="G66" s="198"/>
      <c r="H66" s="198"/>
      <c r="I66" s="198"/>
      <c r="J66" s="209">
        <f t="shared" si="0"/>
        <v>0</v>
      </c>
      <c r="K66" s="208">
        <f t="shared" si="1"/>
        <v>0</v>
      </c>
    </row>
    <row r="67" spans="2:11" s="40" customFormat="1" ht="20.100000000000001" customHeight="1">
      <c r="B67" s="38"/>
      <c r="C67" s="38" t="s">
        <v>900</v>
      </c>
      <c r="D67" s="103"/>
      <c r="E67" s="38"/>
      <c r="F67" s="101"/>
      <c r="G67" s="97"/>
      <c r="H67" s="97"/>
      <c r="I67" s="97"/>
      <c r="J67" s="101"/>
      <c r="K67" s="208"/>
    </row>
    <row r="68" spans="2:11" s="59" customFormat="1" ht="20.100000000000001" customHeight="1">
      <c r="B68" s="88"/>
      <c r="C68" s="88"/>
      <c r="D68" s="295"/>
      <c r="E68" s="88"/>
      <c r="F68" s="296"/>
      <c r="G68" s="292"/>
      <c r="H68" s="292"/>
      <c r="I68" s="292"/>
      <c r="J68" s="296"/>
      <c r="K68" s="299"/>
    </row>
    <row r="69" spans="2:11" s="89" customFormat="1" ht="30" customHeight="1">
      <c r="B69" s="172"/>
      <c r="C69" s="157" t="s">
        <v>990</v>
      </c>
      <c r="D69" s="264"/>
      <c r="E69" s="116"/>
      <c r="F69" s="297"/>
      <c r="G69" s="293"/>
      <c r="H69" s="293"/>
      <c r="I69" s="293"/>
      <c r="J69" s="297"/>
      <c r="K69" s="297">
        <f>SUM(K6:K66)</f>
        <v>1745818</v>
      </c>
    </row>
    <row r="70" spans="2:11" s="89" customFormat="1" ht="21" customHeight="1">
      <c r="B70" s="6"/>
      <c r="C70" s="56" t="s">
        <v>220</v>
      </c>
      <c r="D70" s="189"/>
      <c r="E70" s="6"/>
      <c r="F70" s="154"/>
      <c r="G70" s="149"/>
      <c r="H70" s="149"/>
      <c r="I70" s="149"/>
      <c r="J70" s="154"/>
      <c r="K70" s="189"/>
    </row>
    <row r="71" spans="2:11" s="40" customFormat="1" ht="21" customHeight="1">
      <c r="B71" s="12"/>
      <c r="C71" s="73"/>
      <c r="D71" s="223"/>
      <c r="E71" s="12"/>
      <c r="F71" s="155"/>
      <c r="G71" s="150"/>
      <c r="H71" s="150"/>
      <c r="I71" s="150"/>
      <c r="J71" s="155"/>
      <c r="K71" s="223"/>
    </row>
    <row r="72" spans="2:11" s="40" customFormat="1" ht="18" customHeight="1">
      <c r="B72" s="12"/>
      <c r="C72" s="5" t="s">
        <v>19</v>
      </c>
      <c r="D72" s="223"/>
      <c r="E72" s="12"/>
      <c r="F72" s="155"/>
      <c r="G72" s="150"/>
      <c r="H72" s="150"/>
      <c r="I72" s="150"/>
      <c r="J72" s="155"/>
      <c r="K72" s="223"/>
    </row>
    <row r="73" spans="2:11" s="40" customFormat="1" ht="23.25" customHeight="1">
      <c r="B73" s="12"/>
      <c r="C73" s="5" t="s">
        <v>20</v>
      </c>
      <c r="D73" s="223"/>
      <c r="E73" s="12"/>
      <c r="F73" s="155"/>
      <c r="G73" s="150"/>
      <c r="H73" s="150"/>
      <c r="I73" s="150"/>
      <c r="J73" s="155"/>
      <c r="K73" s="223"/>
    </row>
    <row r="74" spans="2:11" s="40" customFormat="1" ht="20.25" customHeight="1">
      <c r="B74" s="12"/>
      <c r="C74" s="5" t="s">
        <v>21</v>
      </c>
      <c r="D74" s="223"/>
      <c r="E74" s="12"/>
      <c r="F74" s="155"/>
      <c r="G74" s="150"/>
      <c r="H74" s="150"/>
      <c r="I74" s="150"/>
      <c r="J74" s="155"/>
      <c r="K74" s="223"/>
    </row>
    <row r="75" spans="2:11" s="40" customFormat="1" ht="48" customHeight="1">
      <c r="B75" s="12"/>
      <c r="C75" s="12"/>
      <c r="D75" s="223"/>
      <c r="E75" s="12"/>
      <c r="F75" s="155"/>
      <c r="G75" s="150"/>
      <c r="H75" s="150"/>
      <c r="I75" s="150"/>
      <c r="J75" s="155"/>
      <c r="K75" s="223"/>
    </row>
  </sheetData>
  <mergeCells count="3">
    <mergeCell ref="B1:K1"/>
    <mergeCell ref="D2:K2"/>
    <mergeCell ref="B62:C6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38"/>
  <sheetViews>
    <sheetView tabSelected="1" topLeftCell="A16" zoomScale="70" zoomScaleNormal="70" workbookViewId="0">
      <selection activeCell="A24" sqref="A24"/>
    </sheetView>
  </sheetViews>
  <sheetFormatPr defaultColWidth="8.7109375" defaultRowHeight="20.100000000000001" customHeight="1"/>
  <cols>
    <col min="1" max="1" width="8.7109375" style="85"/>
    <col min="2" max="2" width="11" style="85" customWidth="1"/>
    <col min="3" max="3" width="110.7109375" style="85" customWidth="1"/>
    <col min="4" max="4" width="17.5703125" style="290" customWidth="1"/>
    <col min="5" max="5" width="19.7109375" style="85" customWidth="1"/>
    <col min="6" max="6" width="18.140625" style="156" customWidth="1"/>
    <col min="7" max="9" width="18.140625" style="151" customWidth="1"/>
    <col min="10" max="10" width="18.140625" style="156" customWidth="1"/>
    <col min="11" max="11" width="31.7109375" style="290" customWidth="1"/>
    <col min="12" max="16384" width="8.7109375" style="85"/>
  </cols>
  <sheetData>
    <row r="1" spans="1:11" s="37" customFormat="1" ht="19.899999999999999" customHeight="1">
      <c r="B1" s="328" t="s">
        <v>901</v>
      </c>
      <c r="C1" s="328"/>
      <c r="D1" s="328"/>
      <c r="E1" s="328"/>
      <c r="F1" s="328"/>
      <c r="G1" s="328"/>
      <c r="H1" s="328"/>
      <c r="I1" s="328"/>
      <c r="J1" s="328"/>
      <c r="K1" s="328"/>
    </row>
    <row r="2" spans="1:11" s="37" customFormat="1" ht="19.899999999999999" customHeight="1">
      <c r="B2" s="167"/>
      <c r="C2" s="167" t="s">
        <v>6</v>
      </c>
      <c r="D2" s="314" t="s">
        <v>989</v>
      </c>
      <c r="E2" s="314"/>
      <c r="F2" s="314"/>
      <c r="G2" s="314"/>
      <c r="H2" s="314"/>
      <c r="I2" s="314"/>
      <c r="J2" s="314"/>
      <c r="K2" s="314"/>
    </row>
    <row r="3" spans="1:11" s="40" customFormat="1" ht="36.75" customHeight="1">
      <c r="A3" s="37" t="s">
        <v>5</v>
      </c>
      <c r="B3" s="163" t="s">
        <v>2</v>
      </c>
      <c r="C3" s="163" t="s">
        <v>0</v>
      </c>
      <c r="D3" s="168" t="s">
        <v>3</v>
      </c>
      <c r="E3" s="163" t="s">
        <v>1</v>
      </c>
      <c r="F3" s="100" t="s">
        <v>902</v>
      </c>
      <c r="G3" s="96" t="s">
        <v>221</v>
      </c>
      <c r="H3" s="96" t="s">
        <v>222</v>
      </c>
      <c r="I3" s="96" t="s">
        <v>223</v>
      </c>
      <c r="J3" s="100" t="s">
        <v>30</v>
      </c>
      <c r="K3" s="168" t="s">
        <v>716</v>
      </c>
    </row>
    <row r="4" spans="1:11" s="40" customFormat="1" ht="19.899999999999999" customHeight="1">
      <c r="B4" s="163"/>
      <c r="C4" s="39" t="s">
        <v>232</v>
      </c>
      <c r="D4" s="168" t="s">
        <v>966</v>
      </c>
      <c r="E4" s="39" t="s">
        <v>965</v>
      </c>
      <c r="F4" s="100" t="s">
        <v>967</v>
      </c>
      <c r="G4" s="96"/>
      <c r="H4" s="96"/>
      <c r="I4" s="96"/>
      <c r="J4" s="100" t="s">
        <v>968</v>
      </c>
      <c r="K4" s="168" t="s">
        <v>969</v>
      </c>
    </row>
    <row r="5" spans="1:11" s="40" customFormat="1" ht="19.899999999999999" customHeight="1">
      <c r="A5" s="40">
        <v>2</v>
      </c>
      <c r="B5" s="164">
        <v>6.1</v>
      </c>
      <c r="C5" s="173" t="s">
        <v>903</v>
      </c>
      <c r="D5" s="219"/>
      <c r="E5" s="177"/>
      <c r="F5" s="178"/>
      <c r="G5" s="268"/>
      <c r="H5" s="268"/>
      <c r="I5" s="268"/>
      <c r="J5" s="178"/>
      <c r="K5" s="178"/>
    </row>
    <row r="6" spans="1:11" s="40" customFormat="1" ht="19.899999999999999" customHeight="1">
      <c r="A6" s="40">
        <v>3</v>
      </c>
      <c r="B6" s="164" t="s">
        <v>904</v>
      </c>
      <c r="C6" s="173" t="s">
        <v>905</v>
      </c>
      <c r="D6" s="219">
        <v>1</v>
      </c>
      <c r="E6" s="177" t="s">
        <v>906</v>
      </c>
      <c r="F6" s="273">
        <v>4500000</v>
      </c>
      <c r="G6" s="269"/>
      <c r="H6" s="269"/>
      <c r="I6" s="269"/>
      <c r="J6" s="273">
        <v>540000</v>
      </c>
      <c r="K6" s="178">
        <f xml:space="preserve"> (D6*F6)+J6</f>
        <v>5040000</v>
      </c>
    </row>
    <row r="7" spans="1:11" s="40" customFormat="1" ht="19.899999999999999" customHeight="1">
      <c r="A7" s="40">
        <v>3</v>
      </c>
      <c r="B7" s="164" t="s">
        <v>907</v>
      </c>
      <c r="C7" s="173" t="s">
        <v>908</v>
      </c>
      <c r="D7" s="219"/>
      <c r="E7" s="174"/>
      <c r="F7" s="273"/>
      <c r="G7" s="269"/>
      <c r="H7" s="269"/>
      <c r="I7" s="269"/>
      <c r="J7" s="273"/>
      <c r="K7" s="178">
        <f t="shared" ref="K7:K20" si="0" xml:space="preserve"> (D7*F7)+J7</f>
        <v>0</v>
      </c>
    </row>
    <row r="8" spans="1:11" s="40" customFormat="1" ht="42.75" customHeight="1">
      <c r="A8" s="40">
        <v>4</v>
      </c>
      <c r="B8" s="177" t="s">
        <v>909</v>
      </c>
      <c r="C8" s="50" t="s">
        <v>910</v>
      </c>
      <c r="D8" s="288">
        <v>5.6390000000000002</v>
      </c>
      <c r="E8" s="177" t="s">
        <v>991</v>
      </c>
      <c r="F8" s="273">
        <v>8000</v>
      </c>
      <c r="G8" s="269"/>
      <c r="H8" s="269"/>
      <c r="I8" s="269"/>
      <c r="J8" s="273">
        <v>5414</v>
      </c>
      <c r="K8" s="178">
        <f t="shared" si="0"/>
        <v>50526</v>
      </c>
    </row>
    <row r="9" spans="1:11" s="40" customFormat="1" ht="46.5" customHeight="1">
      <c r="A9" s="40">
        <v>4</v>
      </c>
      <c r="B9" s="177" t="s">
        <v>911</v>
      </c>
      <c r="C9" s="50" t="s">
        <v>912</v>
      </c>
      <c r="D9" s="288">
        <v>0.91700000000000004</v>
      </c>
      <c r="E9" s="177" t="s">
        <v>991</v>
      </c>
      <c r="F9" s="273">
        <v>125000</v>
      </c>
      <c r="G9" s="269"/>
      <c r="H9" s="269"/>
      <c r="I9" s="269"/>
      <c r="J9" s="273">
        <v>14250</v>
      </c>
      <c r="K9" s="178">
        <f t="shared" si="0"/>
        <v>128875</v>
      </c>
    </row>
    <row r="10" spans="1:11" s="40" customFormat="1" ht="39.75" customHeight="1">
      <c r="A10" s="40">
        <v>4</v>
      </c>
      <c r="B10" s="177" t="s">
        <v>913</v>
      </c>
      <c r="C10" s="50" t="s">
        <v>914</v>
      </c>
      <c r="D10" s="288">
        <v>11.920999999999999</v>
      </c>
      <c r="E10" s="177" t="s">
        <v>991</v>
      </c>
      <c r="F10" s="273">
        <v>4200</v>
      </c>
      <c r="G10" s="269"/>
      <c r="H10" s="269"/>
      <c r="I10" s="269"/>
      <c r="J10" s="273">
        <v>6048</v>
      </c>
      <c r="K10" s="178">
        <f t="shared" si="0"/>
        <v>56116.2</v>
      </c>
    </row>
    <row r="11" spans="1:11" s="40" customFormat="1" ht="34.5" customHeight="1">
      <c r="A11" s="40">
        <v>4</v>
      </c>
      <c r="B11" s="177" t="s">
        <v>915</v>
      </c>
      <c r="C11" s="174" t="s">
        <v>916</v>
      </c>
      <c r="D11" s="219">
        <v>1</v>
      </c>
      <c r="E11" s="177" t="s">
        <v>35</v>
      </c>
      <c r="F11" s="273">
        <v>30000</v>
      </c>
      <c r="G11" s="269"/>
      <c r="H11" s="269"/>
      <c r="I11" s="269"/>
      <c r="J11" s="273">
        <v>3600</v>
      </c>
      <c r="K11" s="178">
        <f t="shared" si="0"/>
        <v>33600</v>
      </c>
    </row>
    <row r="12" spans="1:11" s="40" customFormat="1" ht="27.75" customHeight="1">
      <c r="A12" s="40">
        <v>4</v>
      </c>
      <c r="B12" s="177" t="s">
        <v>917</v>
      </c>
      <c r="C12" s="174" t="s">
        <v>918</v>
      </c>
      <c r="D12" s="219">
        <v>1</v>
      </c>
      <c r="E12" s="177" t="s">
        <v>35</v>
      </c>
      <c r="F12" s="273">
        <v>12000</v>
      </c>
      <c r="G12" s="269"/>
      <c r="H12" s="269"/>
      <c r="I12" s="269"/>
      <c r="J12" s="273">
        <v>1440</v>
      </c>
      <c r="K12" s="178">
        <f t="shared" si="0"/>
        <v>13440</v>
      </c>
    </row>
    <row r="13" spans="1:11" s="40" customFormat="1" ht="39" customHeight="1">
      <c r="A13" s="40">
        <v>4</v>
      </c>
      <c r="B13" s="177" t="s">
        <v>919</v>
      </c>
      <c r="C13" s="174" t="s">
        <v>920</v>
      </c>
      <c r="D13" s="219">
        <v>1</v>
      </c>
      <c r="E13" s="177" t="s">
        <v>35</v>
      </c>
      <c r="F13" s="273">
        <v>200000</v>
      </c>
      <c r="G13" s="269"/>
      <c r="H13" s="269"/>
      <c r="I13" s="269"/>
      <c r="J13" s="273">
        <v>24000</v>
      </c>
      <c r="K13" s="178">
        <f t="shared" si="0"/>
        <v>224000</v>
      </c>
    </row>
    <row r="14" spans="1:11" s="40" customFormat="1" ht="161.25" customHeight="1">
      <c r="A14" s="40">
        <v>3</v>
      </c>
      <c r="B14" s="164" t="s">
        <v>921</v>
      </c>
      <c r="C14" s="169" t="s">
        <v>992</v>
      </c>
      <c r="D14" s="219">
        <v>1</v>
      </c>
      <c r="E14" s="177" t="s">
        <v>35</v>
      </c>
      <c r="F14" s="273">
        <v>500000</v>
      </c>
      <c r="G14" s="269"/>
      <c r="H14" s="269"/>
      <c r="I14" s="269"/>
      <c r="J14" s="273">
        <v>60000</v>
      </c>
      <c r="K14" s="178">
        <f t="shared" si="0"/>
        <v>560000</v>
      </c>
    </row>
    <row r="15" spans="1:11" s="40" customFormat="1" ht="29.25" customHeight="1">
      <c r="A15" s="40">
        <v>3</v>
      </c>
      <c r="B15" s="164" t="s">
        <v>922</v>
      </c>
      <c r="C15" s="173" t="s">
        <v>923</v>
      </c>
      <c r="D15" s="219">
        <v>1</v>
      </c>
      <c r="E15" s="177" t="s">
        <v>35</v>
      </c>
      <c r="F15" s="273">
        <v>240000</v>
      </c>
      <c r="G15" s="269"/>
      <c r="H15" s="269"/>
      <c r="I15" s="269"/>
      <c r="J15" s="273">
        <v>28800</v>
      </c>
      <c r="K15" s="178">
        <f t="shared" si="0"/>
        <v>268800</v>
      </c>
    </row>
    <row r="16" spans="1:11" s="40" customFormat="1" ht="27.75" customHeight="1">
      <c r="A16" s="40">
        <v>3</v>
      </c>
      <c r="B16" s="164" t="s">
        <v>924</v>
      </c>
      <c r="C16" s="173" t="s">
        <v>925</v>
      </c>
      <c r="D16" s="219">
        <v>1</v>
      </c>
      <c r="E16" s="177" t="s">
        <v>35</v>
      </c>
      <c r="F16" s="273">
        <v>35000</v>
      </c>
      <c r="G16" s="269"/>
      <c r="H16" s="269"/>
      <c r="I16" s="269"/>
      <c r="J16" s="273">
        <v>4200</v>
      </c>
      <c r="K16" s="178">
        <f t="shared" si="0"/>
        <v>39200</v>
      </c>
    </row>
    <row r="17" spans="1:11" s="40" customFormat="1" ht="27.75" customHeight="1">
      <c r="B17" s="164" t="s">
        <v>926</v>
      </c>
      <c r="C17" s="173" t="s">
        <v>927</v>
      </c>
      <c r="D17" s="219">
        <v>1</v>
      </c>
      <c r="E17" s="177" t="s">
        <v>35</v>
      </c>
      <c r="F17" s="273"/>
      <c r="G17" s="269"/>
      <c r="H17" s="269"/>
      <c r="I17" s="269"/>
      <c r="J17" s="273"/>
      <c r="K17" s="178">
        <f t="shared" si="0"/>
        <v>0</v>
      </c>
    </row>
    <row r="18" spans="1:11" s="40" customFormat="1" ht="19.899999999999999" customHeight="1">
      <c r="B18" s="177" t="s">
        <v>928</v>
      </c>
      <c r="C18" s="90"/>
      <c r="D18" s="219">
        <v>1</v>
      </c>
      <c r="E18" s="177" t="s">
        <v>35</v>
      </c>
      <c r="F18" s="273"/>
      <c r="G18" s="269"/>
      <c r="H18" s="269"/>
      <c r="I18" s="269"/>
      <c r="J18" s="273"/>
      <c r="K18" s="178">
        <f t="shared" si="0"/>
        <v>0</v>
      </c>
    </row>
    <row r="19" spans="1:11" s="40" customFormat="1" ht="19.899999999999999" customHeight="1">
      <c r="B19" s="177" t="s">
        <v>929</v>
      </c>
      <c r="C19" s="90"/>
      <c r="D19" s="219">
        <v>1</v>
      </c>
      <c r="E19" s="177" t="s">
        <v>35</v>
      </c>
      <c r="F19" s="273"/>
      <c r="G19" s="269"/>
      <c r="H19" s="269"/>
      <c r="I19" s="269"/>
      <c r="J19" s="273"/>
      <c r="K19" s="178">
        <f t="shared" si="0"/>
        <v>0</v>
      </c>
    </row>
    <row r="20" spans="1:11" s="40" customFormat="1" ht="19.899999999999999" customHeight="1">
      <c r="B20" s="177" t="s">
        <v>930</v>
      </c>
      <c r="C20" s="158"/>
      <c r="D20" s="219">
        <v>1</v>
      </c>
      <c r="E20" s="177" t="s">
        <v>35</v>
      </c>
      <c r="F20" s="307"/>
      <c r="G20" s="300"/>
      <c r="H20" s="300"/>
      <c r="I20" s="300"/>
      <c r="J20" s="307"/>
      <c r="K20" s="178">
        <f t="shared" si="0"/>
        <v>0</v>
      </c>
    </row>
    <row r="21" spans="1:11" s="91" customFormat="1" ht="19.899999999999999" customHeight="1" thickBot="1">
      <c r="A21" s="91">
        <v>2</v>
      </c>
      <c r="B21" s="132">
        <v>6.2</v>
      </c>
      <c r="C21" s="132" t="s">
        <v>931</v>
      </c>
      <c r="D21" s="261"/>
      <c r="E21" s="159"/>
      <c r="F21" s="179"/>
      <c r="G21" s="301"/>
      <c r="H21" s="301"/>
      <c r="I21" s="301"/>
      <c r="J21" s="179"/>
      <c r="K21" s="178">
        <f xml:space="preserve"> SUM(K6:K20)</f>
        <v>6414557.2000000002</v>
      </c>
    </row>
    <row r="22" spans="1:11" s="54" customFormat="1" ht="19.899999999999999" customHeight="1" thickBot="1">
      <c r="A22" s="54">
        <v>2</v>
      </c>
      <c r="B22" s="160">
        <v>6.3</v>
      </c>
      <c r="C22" s="161" t="s">
        <v>932</v>
      </c>
      <c r="D22" s="305">
        <v>7</v>
      </c>
      <c r="E22" s="162" t="s">
        <v>933</v>
      </c>
      <c r="F22" s="180"/>
      <c r="G22" s="302"/>
      <c r="H22" s="302"/>
      <c r="I22" s="302"/>
      <c r="J22" s="180"/>
      <c r="K22" s="178">
        <f xml:space="preserve"> K21*7</f>
        <v>44901900.399999999</v>
      </c>
    </row>
    <row r="23" spans="1:11" s="40" customFormat="1" ht="36" customHeight="1">
      <c r="A23" s="40">
        <v>2</v>
      </c>
      <c r="B23" s="171">
        <v>6.4</v>
      </c>
      <c r="C23" s="128" t="s">
        <v>934</v>
      </c>
      <c r="D23" s="306">
        <v>1</v>
      </c>
      <c r="E23" s="172" t="s">
        <v>775</v>
      </c>
      <c r="F23" s="308"/>
      <c r="G23" s="303"/>
      <c r="H23" s="303"/>
      <c r="I23" s="303"/>
      <c r="J23" s="308"/>
      <c r="K23" s="181">
        <v>0</v>
      </c>
    </row>
    <row r="24" spans="1:11" s="89" customFormat="1" ht="54" customHeight="1">
      <c r="B24" s="171">
        <v>6.5</v>
      </c>
      <c r="C24" s="171" t="s">
        <v>993</v>
      </c>
      <c r="D24" s="306"/>
      <c r="E24" s="171"/>
      <c r="F24" s="182"/>
      <c r="G24" s="304"/>
      <c r="H24" s="304"/>
      <c r="I24" s="304"/>
      <c r="J24" s="182"/>
      <c r="K24" s="182">
        <f>K23+K22</f>
        <v>44901900.399999999</v>
      </c>
    </row>
    <row r="25" spans="1:11" s="89" customFormat="1" ht="20.100000000000001" customHeight="1">
      <c r="B25" s="92"/>
      <c r="C25" s="92"/>
      <c r="D25" s="230"/>
      <c r="E25" s="92"/>
      <c r="F25" s="240"/>
      <c r="G25" s="229"/>
      <c r="H25" s="229"/>
      <c r="I25" s="229"/>
      <c r="J25" s="240"/>
      <c r="K25" s="230"/>
    </row>
    <row r="26" spans="1:11" s="89" customFormat="1" ht="20.100000000000001" customHeight="1">
      <c r="B26" s="54"/>
      <c r="C26" s="93" t="s">
        <v>935</v>
      </c>
      <c r="D26" s="230"/>
      <c r="E26" s="54"/>
      <c r="F26" s="240"/>
      <c r="G26" s="229"/>
      <c r="H26" s="229"/>
      <c r="I26" s="229"/>
      <c r="J26" s="240"/>
      <c r="K26" s="230"/>
    </row>
    <row r="27" spans="1:11" s="89" customFormat="1" ht="20.100000000000001" customHeight="1">
      <c r="B27" s="54"/>
      <c r="C27" s="341" t="s">
        <v>936</v>
      </c>
      <c r="D27" s="341"/>
      <c r="E27" s="341"/>
      <c r="F27" s="240"/>
      <c r="G27" s="229"/>
      <c r="H27" s="229"/>
      <c r="I27" s="229"/>
      <c r="J27" s="240"/>
      <c r="K27" s="230"/>
    </row>
    <row r="28" spans="1:11" s="89" customFormat="1" ht="20.100000000000001" customHeight="1">
      <c r="B28" s="54"/>
      <c r="C28" s="341" t="s">
        <v>994</v>
      </c>
      <c r="D28" s="341"/>
      <c r="E28" s="341"/>
      <c r="F28" s="240"/>
      <c r="G28" s="229"/>
      <c r="H28" s="229"/>
      <c r="I28" s="229"/>
      <c r="J28" s="240"/>
      <c r="K28" s="230"/>
    </row>
    <row r="29" spans="1:11" s="89" customFormat="1" ht="20.100000000000001" customHeight="1">
      <c r="B29" s="54"/>
      <c r="C29" s="341" t="s">
        <v>937</v>
      </c>
      <c r="D29" s="341"/>
      <c r="E29" s="341"/>
      <c r="F29" s="240"/>
      <c r="G29" s="229"/>
      <c r="H29" s="229"/>
      <c r="I29" s="229"/>
      <c r="J29" s="240"/>
      <c r="K29" s="230"/>
    </row>
    <row r="30" spans="1:11" s="40" customFormat="1" ht="38.25" customHeight="1">
      <c r="B30" s="12"/>
      <c r="C30" s="340" t="s">
        <v>995</v>
      </c>
      <c r="D30" s="340"/>
      <c r="E30" s="340"/>
      <c r="F30" s="155"/>
      <c r="G30" s="150"/>
      <c r="H30" s="150"/>
      <c r="I30" s="150"/>
      <c r="J30" s="155"/>
      <c r="K30" s="223"/>
    </row>
    <row r="31" spans="1:11" s="40" customFormat="1" ht="20.100000000000001" customHeight="1">
      <c r="B31" s="12"/>
      <c r="C31" s="5"/>
      <c r="D31" s="223"/>
      <c r="E31" s="12"/>
      <c r="F31" s="155"/>
      <c r="G31" s="150"/>
      <c r="H31" s="150"/>
      <c r="I31" s="150"/>
      <c r="J31" s="155"/>
      <c r="K31" s="223"/>
    </row>
    <row r="32" spans="1:11" s="40" customFormat="1" ht="20.100000000000001" customHeight="1">
      <c r="B32" s="12"/>
      <c r="C32" s="340"/>
      <c r="D32" s="340"/>
      <c r="E32" s="340"/>
      <c r="F32" s="155"/>
      <c r="G32" s="150"/>
      <c r="H32" s="150"/>
      <c r="I32" s="150"/>
      <c r="J32" s="155"/>
      <c r="K32" s="223"/>
    </row>
    <row r="33" spans="2:11" s="40" customFormat="1" ht="20.100000000000001" customHeight="1">
      <c r="B33" s="6"/>
      <c r="C33" s="7" t="s">
        <v>19</v>
      </c>
      <c r="D33" s="189"/>
      <c r="E33" s="6"/>
      <c r="F33" s="154"/>
      <c r="G33" s="149"/>
      <c r="H33" s="149"/>
      <c r="I33" s="149"/>
      <c r="J33" s="154"/>
      <c r="K33" s="189"/>
    </row>
    <row r="34" spans="2:11" s="40" customFormat="1" ht="20.100000000000001" customHeight="1">
      <c r="B34" s="6"/>
      <c r="C34" s="7" t="s">
        <v>20</v>
      </c>
      <c r="D34" s="189"/>
      <c r="E34" s="6"/>
      <c r="F34" s="154"/>
      <c r="G34" s="149"/>
      <c r="H34" s="149"/>
      <c r="I34" s="149"/>
      <c r="J34" s="154"/>
      <c r="K34" s="189"/>
    </row>
    <row r="35" spans="2:11" s="40" customFormat="1" ht="20.100000000000001" customHeight="1">
      <c r="B35" s="6"/>
      <c r="C35" s="7" t="s">
        <v>21</v>
      </c>
      <c r="D35" s="189"/>
      <c r="E35" s="6"/>
      <c r="F35" s="154"/>
      <c r="G35" s="149"/>
      <c r="H35" s="149"/>
      <c r="I35" s="149"/>
      <c r="J35" s="154"/>
      <c r="K35" s="189"/>
    </row>
    <row r="36" spans="2:11" s="40" customFormat="1" ht="20.100000000000001" customHeight="1">
      <c r="B36" s="6"/>
      <c r="C36" s="94"/>
      <c r="D36" s="189"/>
      <c r="E36" s="6"/>
      <c r="F36" s="154"/>
      <c r="G36" s="149"/>
      <c r="H36" s="149"/>
      <c r="I36" s="149"/>
      <c r="J36" s="154"/>
      <c r="K36" s="189"/>
    </row>
    <row r="37" spans="2:11" s="40" customFormat="1" ht="20.100000000000001" customHeight="1">
      <c r="B37" s="12"/>
      <c r="D37" s="223"/>
      <c r="E37" s="12"/>
      <c r="F37" s="155"/>
      <c r="G37" s="150"/>
      <c r="H37" s="150"/>
      <c r="I37" s="150"/>
      <c r="J37" s="155"/>
      <c r="K37" s="223"/>
    </row>
    <row r="38" spans="2:11" s="40" customFormat="1" ht="20.100000000000001" customHeight="1">
      <c r="B38" s="12"/>
      <c r="D38" s="223"/>
      <c r="E38" s="12"/>
      <c r="F38" s="155"/>
      <c r="G38" s="150"/>
      <c r="H38" s="150"/>
      <c r="I38" s="150"/>
      <c r="J38" s="155"/>
      <c r="K38" s="223"/>
    </row>
  </sheetData>
  <mergeCells count="7">
    <mergeCell ref="C30:E30"/>
    <mergeCell ref="C32:E32"/>
    <mergeCell ref="B1:K1"/>
    <mergeCell ref="D2:K2"/>
    <mergeCell ref="C27:E27"/>
    <mergeCell ref="C28:E28"/>
    <mergeCell ref="C29:E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Grand Summary</vt:lpstr>
      <vt:lpstr>Schedule 1</vt:lpstr>
      <vt:lpstr>Schedule 2</vt:lpstr>
      <vt:lpstr>Schedule 3A</vt:lpstr>
      <vt:lpstr>Schedule 3B</vt:lpstr>
      <vt:lpstr>Schedule 4</vt:lpstr>
      <vt:lpstr>Schedule 5</vt:lpstr>
      <vt:lpstr>Schedule 6</vt:lpstr>
      <vt:lpstr>'Schedule 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Itrust16</cp:lastModifiedBy>
  <cp:lastPrinted>2019-11-21T04:50:51Z</cp:lastPrinted>
  <dcterms:created xsi:type="dcterms:W3CDTF">2007-12-15T09:49:46Z</dcterms:created>
  <dcterms:modified xsi:type="dcterms:W3CDTF">2021-12-14T07:43:18Z</dcterms:modified>
</cp:coreProperties>
</file>