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codeName="ThisWorkbook" defaultThemeVersion="124226"/>
  <bookViews>
    <workbookView xWindow="0" yWindow="0" windowWidth="20490" windowHeight="7005" tabRatio="853" activeTab="7"/>
  </bookViews>
  <sheets>
    <sheet name="Schedule 1" sheetId="28" r:id="rId1"/>
    <sheet name="Schedule 2" sheetId="81" r:id="rId2"/>
    <sheet name="Schedule 3A" sheetId="82" r:id="rId3"/>
    <sheet name="Schedule 3B" sheetId="83" r:id="rId4"/>
    <sheet name="Schedule 4" sheetId="84" r:id="rId5"/>
    <sheet name="Schedule 5" sheetId="85" r:id="rId6"/>
    <sheet name="Schedule 6" sheetId="86" r:id="rId7"/>
    <sheet name="Schedule 7" sheetId="80" r:id="rId8"/>
    <sheet name="Schedule 8 A" sheetId="87" state="hidden" r:id="rId9"/>
    <sheet name="Schedule 8B " sheetId="88" state="hidden" r:id="rId10"/>
    <sheet name="Schedule 9" sheetId="89" state="hidden" r:id="rId11"/>
  </sheets>
  <definedNames>
    <definedName name="_xlnm.Print_Area" localSheetId="0">'Schedule 1'!$A$1:$H$143</definedName>
    <definedName name="_xlnm.Print_Area" localSheetId="1">'Schedule 2'!$A$1:$F$184</definedName>
    <definedName name="_xlnm.Print_Area" localSheetId="2">'Schedule 3A'!$A$1:$N$171</definedName>
    <definedName name="_xlnm.Print_Area" localSheetId="3">'Schedule 3B'!$A$1:$G$172</definedName>
    <definedName name="_xlnm.Print_Area" localSheetId="4">'Schedule 4'!$A$1:$G$24</definedName>
    <definedName name="_xlnm.Print_Area" localSheetId="5">'Schedule 5'!$A$1:$G$74</definedName>
    <definedName name="_xlnm.Print_Area" localSheetId="6">'Schedule 6'!$A$1:$G$36</definedName>
    <definedName name="_xlnm.Print_Area" localSheetId="7">'Schedule 7'!$A$1:$E$19</definedName>
    <definedName name="_xlnm.Print_Area" localSheetId="8">'Schedule 8 A'!$A$1:$N$303</definedName>
    <definedName name="_xlnm.Print_Area" localSheetId="9">'Schedule 8B '!$A$1:$G$305</definedName>
    <definedName name="_xlnm.Print_Area" localSheetId="10">'Schedule 9'!$A$1:$F$19</definedName>
    <definedName name="_xlnm.Print_Titles" localSheetId="0">'Schedule 1'!$1:$4</definedName>
    <definedName name="_xlnm.Print_Titles" localSheetId="1">'Schedule 2'!$1:$4</definedName>
    <definedName name="_xlnm.Print_Titles" localSheetId="2">'Schedule 3A'!$1:$6</definedName>
    <definedName name="_xlnm.Print_Titles" localSheetId="3">'Schedule 3B'!$1:$5</definedName>
    <definedName name="_xlnm.Print_Titles" localSheetId="4">'Schedule 4'!$1:$4</definedName>
    <definedName name="_xlnm.Print_Titles" localSheetId="5">'Schedule 5'!$1:$4</definedName>
    <definedName name="_xlnm.Print_Titles" localSheetId="6">'Schedule 6'!$1:$4</definedName>
    <definedName name="_xlnm.Print_Titles" localSheetId="7">'Schedule 7'!$1:$5</definedName>
    <definedName name="_xlnm.Print_Titles" localSheetId="8">'Schedule 8 A'!$1:$6</definedName>
    <definedName name="_xlnm.Print_Titles" localSheetId="9">'Schedule 8B '!$1:$5</definedName>
    <definedName name="_xlnm.Print_Titles" localSheetId="10">'Schedule 9'!$1:$4</definedName>
  </definedNames>
  <calcPr calcId="12451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52" i="81"/>
  <c r="D97"/>
  <c r="D55"/>
  <c r="D177" l="1"/>
  <c r="D57" i="28"/>
  <c r="G7" i="84" l="1"/>
  <c r="G11" i="83"/>
  <c r="N27" i="82"/>
  <c r="M27"/>
  <c r="E13" i="80" l="1"/>
  <c r="D106" i="28"/>
  <c r="G164" i="83"/>
  <c r="F164"/>
  <c r="D164"/>
  <c r="F158"/>
  <c r="F44"/>
  <c r="N18" i="82"/>
  <c r="E166" i="81"/>
  <c r="F166" s="1"/>
  <c r="E165"/>
  <c r="F165" s="1"/>
  <c r="E164"/>
  <c r="F164" s="1"/>
  <c r="E163"/>
  <c r="F163" s="1"/>
  <c r="E162"/>
  <c r="F162" s="1"/>
  <c r="E161"/>
  <c r="F161" s="1"/>
  <c r="E160"/>
  <c r="F160" s="1"/>
  <c r="E151"/>
  <c r="F151" s="1"/>
  <c r="E110"/>
  <c r="F110" s="1"/>
  <c r="E109"/>
  <c r="F109" s="1"/>
  <c r="E108"/>
  <c r="F108" s="1"/>
  <c r="E107"/>
  <c r="F107" s="1"/>
  <c r="E66"/>
  <c r="F66" s="1"/>
  <c r="E65"/>
  <c r="F65" s="1"/>
  <c r="E64"/>
  <c r="F64" s="1"/>
  <c r="E63"/>
  <c r="F63" s="1"/>
  <c r="H133" i="28"/>
  <c r="G133"/>
  <c r="G21"/>
  <c r="H21" s="1"/>
  <c r="G26"/>
  <c r="H26" s="1"/>
  <c r="G28"/>
  <c r="H28"/>
  <c r="G8"/>
  <c r="H8" s="1"/>
  <c r="G9"/>
  <c r="H9" s="1"/>
  <c r="G10"/>
  <c r="H10" s="1"/>
  <c r="G7"/>
  <c r="H7" l="1"/>
  <c r="H12" s="1"/>
  <c r="D44" i="83"/>
  <c r="F98"/>
  <c r="F166" s="1"/>
  <c r="D98"/>
  <c r="D158"/>
  <c r="G62" i="85"/>
  <c r="G67"/>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3"/>
  <c r="G64"/>
  <c r="G65"/>
  <c r="G66"/>
  <c r="G68"/>
  <c r="G8" i="84"/>
  <c r="G11"/>
  <c r="G12"/>
  <c r="G15"/>
  <c r="G16"/>
  <c r="F18"/>
  <c r="E164" i="83"/>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02"/>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48"/>
  <c r="G13"/>
  <c r="G14"/>
  <c r="G15"/>
  <c r="G16"/>
  <c r="G17"/>
  <c r="G18"/>
  <c r="G19"/>
  <c r="G20"/>
  <c r="G21"/>
  <c r="G22"/>
  <c r="G23"/>
  <c r="G24"/>
  <c r="G25"/>
  <c r="G26"/>
  <c r="G27"/>
  <c r="G28"/>
  <c r="G29"/>
  <c r="G30"/>
  <c r="G31"/>
  <c r="G32"/>
  <c r="G33"/>
  <c r="G34"/>
  <c r="G35"/>
  <c r="G36"/>
  <c r="G37"/>
  <c r="G38"/>
  <c r="G39"/>
  <c r="G40"/>
  <c r="G41"/>
  <c r="G42"/>
  <c r="G43"/>
  <c r="D175" i="81"/>
  <c r="E157"/>
  <c r="F157" s="1"/>
  <c r="E156"/>
  <c r="F156" s="1"/>
  <c r="E115"/>
  <c r="F115" s="1"/>
  <c r="E116"/>
  <c r="F116" s="1"/>
  <c r="E119"/>
  <c r="F119" s="1"/>
  <c r="E121"/>
  <c r="F121" s="1"/>
  <c r="E123"/>
  <c r="F123" s="1"/>
  <c r="E124"/>
  <c r="F124" s="1"/>
  <c r="E125"/>
  <c r="F125" s="1"/>
  <c r="E127"/>
  <c r="F127" s="1"/>
  <c r="E130"/>
  <c r="F130" s="1"/>
  <c r="E131"/>
  <c r="F131" s="1"/>
  <c r="E132"/>
  <c r="F132" s="1"/>
  <c r="E134"/>
  <c r="F134" s="1"/>
  <c r="E135"/>
  <c r="F135" s="1"/>
  <c r="E139"/>
  <c r="F139" s="1"/>
  <c r="E140"/>
  <c r="F140" s="1"/>
  <c r="E143"/>
  <c r="F143" s="1"/>
  <c r="E147"/>
  <c r="F147" s="1"/>
  <c r="E148"/>
  <c r="F148" s="1"/>
  <c r="E111"/>
  <c r="F111" s="1"/>
  <c r="E103"/>
  <c r="F103" s="1"/>
  <c r="E104"/>
  <c r="F104" s="1"/>
  <c r="E96"/>
  <c r="F96" s="1"/>
  <c r="E95"/>
  <c r="F95" s="1"/>
  <c r="E94"/>
  <c r="F94" s="1"/>
  <c r="E92"/>
  <c r="F92" s="1"/>
  <c r="E91"/>
  <c r="F91" s="1"/>
  <c r="E90"/>
  <c r="F90" s="1"/>
  <c r="E88"/>
  <c r="F88" s="1"/>
  <c r="E87"/>
  <c r="F87" s="1"/>
  <c r="E86"/>
  <c r="F86" s="1"/>
  <c r="E84"/>
  <c r="F84" s="1"/>
  <c r="E83"/>
  <c r="F83" s="1"/>
  <c r="E82"/>
  <c r="F82" s="1"/>
  <c r="E80"/>
  <c r="F80" s="1"/>
  <c r="E79"/>
  <c r="F79" s="1"/>
  <c r="E78"/>
  <c r="F78" s="1"/>
  <c r="E76"/>
  <c r="F76" s="1"/>
  <c r="E75"/>
  <c r="F75" s="1"/>
  <c r="E74"/>
  <c r="F74" s="1"/>
  <c r="E72"/>
  <c r="F72" s="1"/>
  <c r="E71"/>
  <c r="F71" s="1"/>
  <c r="E70"/>
  <c r="F70" s="1"/>
  <c r="E68"/>
  <c r="F68" s="1"/>
  <c r="E67"/>
  <c r="F67" s="1"/>
  <c r="E62"/>
  <c r="F62" s="1"/>
  <c r="E60"/>
  <c r="G12" i="28"/>
  <c r="D96"/>
  <c r="G158" i="83" l="1"/>
  <c r="G56" i="28"/>
  <c r="H56"/>
  <c r="G44"/>
  <c r="H44" s="1"/>
  <c r="G36"/>
  <c r="H36" s="1"/>
  <c r="G87"/>
  <c r="H87" s="1"/>
  <c r="G75"/>
  <c r="H75" s="1"/>
  <c r="G67"/>
  <c r="H67" s="1"/>
  <c r="G127"/>
  <c r="H127" s="1"/>
  <c r="G18"/>
  <c r="H18" s="1"/>
  <c r="G29"/>
  <c r="H29" s="1"/>
  <c r="G53"/>
  <c r="H53" s="1"/>
  <c r="G49"/>
  <c r="H49" s="1"/>
  <c r="G45"/>
  <c r="H45" s="1"/>
  <c r="G41"/>
  <c r="H41" s="1"/>
  <c r="G37"/>
  <c r="H37" s="1"/>
  <c r="G33"/>
  <c r="H33" s="1"/>
  <c r="G61"/>
  <c r="G88"/>
  <c r="H88" s="1"/>
  <c r="G84"/>
  <c r="H84" s="1"/>
  <c r="G80"/>
  <c r="H80" s="1"/>
  <c r="G76"/>
  <c r="H76" s="1"/>
  <c r="G72"/>
  <c r="H72" s="1"/>
  <c r="G68"/>
  <c r="H68" s="1"/>
  <c r="G64"/>
  <c r="H64" s="1"/>
  <c r="G105"/>
  <c r="H105" s="1"/>
  <c r="G115"/>
  <c r="H115" s="1"/>
  <c r="G122"/>
  <c r="G126"/>
  <c r="H126"/>
  <c r="E7" i="81"/>
  <c r="F7" s="1"/>
  <c r="E52"/>
  <c r="F52" s="1"/>
  <c r="E48"/>
  <c r="F48" s="1"/>
  <c r="E44"/>
  <c r="F44" s="1"/>
  <c r="E40"/>
  <c r="F40" s="1"/>
  <c r="E36"/>
  <c r="F36" s="1"/>
  <c r="E32"/>
  <c r="F32" s="1"/>
  <c r="E28"/>
  <c r="F28" s="1"/>
  <c r="E24"/>
  <c r="F24" s="1"/>
  <c r="E20"/>
  <c r="F20" s="1"/>
  <c r="F16"/>
  <c r="F12"/>
  <c r="F8"/>
  <c r="E105"/>
  <c r="F105" s="1"/>
  <c r="E150"/>
  <c r="F150" s="1"/>
  <c r="E146"/>
  <c r="F146" s="1"/>
  <c r="E142"/>
  <c r="F142" s="1"/>
  <c r="E138"/>
  <c r="F138" s="1"/>
  <c r="E126"/>
  <c r="F126" s="1"/>
  <c r="E122"/>
  <c r="F122" s="1"/>
  <c r="E118"/>
  <c r="F118" s="1"/>
  <c r="E174"/>
  <c r="E149"/>
  <c r="F149" s="1"/>
  <c r="E145"/>
  <c r="F145" s="1"/>
  <c r="E141"/>
  <c r="F141" s="1"/>
  <c r="E137"/>
  <c r="F137" s="1"/>
  <c r="E133"/>
  <c r="F133" s="1"/>
  <c r="E129"/>
  <c r="F129" s="1"/>
  <c r="E117"/>
  <c r="F117" s="1"/>
  <c r="E113"/>
  <c r="F113" s="1"/>
  <c r="G16" i="28"/>
  <c r="G25"/>
  <c r="H25" s="1"/>
  <c r="G48"/>
  <c r="H48" s="1"/>
  <c r="G32"/>
  <c r="H32"/>
  <c r="G83"/>
  <c r="H83" s="1"/>
  <c r="G71"/>
  <c r="H71" s="1"/>
  <c r="G63"/>
  <c r="H63" s="1"/>
  <c r="D111"/>
  <c r="G109"/>
  <c r="G116"/>
  <c r="H116" s="1"/>
  <c r="G123"/>
  <c r="H123" s="1"/>
  <c r="E51" i="81"/>
  <c r="F51" s="1"/>
  <c r="E47"/>
  <c r="F47" s="1"/>
  <c r="F43"/>
  <c r="E39"/>
  <c r="F39" s="1"/>
  <c r="E35"/>
  <c r="F35" s="1"/>
  <c r="E31"/>
  <c r="F31" s="1"/>
  <c r="E27"/>
  <c r="F27" s="1"/>
  <c r="F23"/>
  <c r="F19"/>
  <c r="E15"/>
  <c r="F15" s="1"/>
  <c r="E11"/>
  <c r="F11" s="1"/>
  <c r="F60"/>
  <c r="G20" i="28"/>
  <c r="G22"/>
  <c r="H22" s="1"/>
  <c r="G24"/>
  <c r="H24" s="1"/>
  <c r="G55"/>
  <c r="H55" s="1"/>
  <c r="G51"/>
  <c r="H51" s="1"/>
  <c r="G47"/>
  <c r="H47" s="1"/>
  <c r="G43"/>
  <c r="H43" s="1"/>
  <c r="G39"/>
  <c r="H39" s="1"/>
  <c r="G35"/>
  <c r="H35" s="1"/>
  <c r="G31"/>
  <c r="H31" s="1"/>
  <c r="G90"/>
  <c r="H90" s="1"/>
  <c r="G86"/>
  <c r="H86" s="1"/>
  <c r="G82"/>
  <c r="H82" s="1"/>
  <c r="G78"/>
  <c r="H78" s="1"/>
  <c r="G74"/>
  <c r="H74" s="1"/>
  <c r="G70"/>
  <c r="H70" s="1"/>
  <c r="G66"/>
  <c r="H66" s="1"/>
  <c r="G62"/>
  <c r="H62" s="1"/>
  <c r="G100"/>
  <c r="H100" s="1"/>
  <c r="G110"/>
  <c r="H110" s="1"/>
  <c r="G117"/>
  <c r="H117" s="1"/>
  <c r="G124"/>
  <c r="H124" s="1"/>
  <c r="G128"/>
  <c r="H128" s="1"/>
  <c r="E54" i="81"/>
  <c r="F54" s="1"/>
  <c r="E50"/>
  <c r="F50" s="1"/>
  <c r="E46"/>
  <c r="F46" s="1"/>
  <c r="E42"/>
  <c r="F42" s="1"/>
  <c r="E38"/>
  <c r="F38" s="1"/>
  <c r="E34"/>
  <c r="F34" s="1"/>
  <c r="F30"/>
  <c r="E26"/>
  <c r="F26" s="1"/>
  <c r="E22"/>
  <c r="F22" s="1"/>
  <c r="E18"/>
  <c r="F18" s="1"/>
  <c r="F14"/>
  <c r="E10"/>
  <c r="F10" s="1"/>
  <c r="E61"/>
  <c r="F61" s="1"/>
  <c r="E69"/>
  <c r="F69" s="1"/>
  <c r="E73"/>
  <c r="F73" s="1"/>
  <c r="E77"/>
  <c r="F77" s="1"/>
  <c r="E81"/>
  <c r="F81" s="1"/>
  <c r="E85"/>
  <c r="F85" s="1"/>
  <c r="E89"/>
  <c r="F89" s="1"/>
  <c r="E93"/>
  <c r="F93" s="1"/>
  <c r="E102"/>
  <c r="E144"/>
  <c r="F144" s="1"/>
  <c r="E136"/>
  <c r="F136" s="1"/>
  <c r="E128"/>
  <c r="F128" s="1"/>
  <c r="E120"/>
  <c r="F120" s="1"/>
  <c r="E112"/>
  <c r="F112" s="1"/>
  <c r="E158"/>
  <c r="F158" s="1"/>
  <c r="G17" i="28"/>
  <c r="G52"/>
  <c r="G40"/>
  <c r="H40" s="1"/>
  <c r="G91"/>
  <c r="H91" s="1"/>
  <c r="G79"/>
  <c r="H79" s="1"/>
  <c r="D101"/>
  <c r="G99"/>
  <c r="G19"/>
  <c r="G27"/>
  <c r="H27" s="1"/>
  <c r="G23"/>
  <c r="H23" s="1"/>
  <c r="G54"/>
  <c r="G50"/>
  <c r="G46"/>
  <c r="H46"/>
  <c r="G42"/>
  <c r="G38"/>
  <c r="G34"/>
  <c r="H34" s="1"/>
  <c r="G30"/>
  <c r="G89"/>
  <c r="H89" s="1"/>
  <c r="G85"/>
  <c r="H85" s="1"/>
  <c r="G81"/>
  <c r="H81" s="1"/>
  <c r="G77"/>
  <c r="H77" s="1"/>
  <c r="G73"/>
  <c r="H73" s="1"/>
  <c r="G69"/>
  <c r="H69" s="1"/>
  <c r="G65"/>
  <c r="H65" s="1"/>
  <c r="G95"/>
  <c r="G104"/>
  <c r="D119"/>
  <c r="G114"/>
  <c r="G118"/>
  <c r="H118" s="1"/>
  <c r="H125"/>
  <c r="G125"/>
  <c r="E53" i="81"/>
  <c r="F53" s="1"/>
  <c r="E49"/>
  <c r="F49" s="1"/>
  <c r="E45"/>
  <c r="F45" s="1"/>
  <c r="E41"/>
  <c r="F41" s="1"/>
  <c r="F37"/>
  <c r="F33"/>
  <c r="E29"/>
  <c r="F29" s="1"/>
  <c r="F25"/>
  <c r="E21"/>
  <c r="F21" s="1"/>
  <c r="E17"/>
  <c r="F17" s="1"/>
  <c r="E13"/>
  <c r="F13" s="1"/>
  <c r="E9"/>
  <c r="F9" s="1"/>
  <c r="E106"/>
  <c r="F106" s="1"/>
  <c r="E155"/>
  <c r="E159"/>
  <c r="F159" s="1"/>
  <c r="J165" i="82"/>
  <c r="E44" i="83"/>
  <c r="G12"/>
  <c r="G44" s="1"/>
  <c r="G166" s="1"/>
  <c r="G98"/>
  <c r="G14" i="84"/>
  <c r="G10"/>
  <c r="D166" i="83"/>
  <c r="E98"/>
  <c r="E158"/>
  <c r="G17" i="84"/>
  <c r="G13"/>
  <c r="G9"/>
  <c r="G6" i="85"/>
  <c r="G69" s="1"/>
  <c r="F69"/>
  <c r="D167" i="81"/>
  <c r="D129" i="28"/>
  <c r="D12"/>
  <c r="D135" s="1"/>
  <c r="D92"/>
  <c r="E166" i="83" l="1"/>
  <c r="H54" i="28"/>
  <c r="H52"/>
  <c r="H50"/>
  <c r="H38"/>
  <c r="H30"/>
  <c r="H19"/>
  <c r="H17"/>
  <c r="H99"/>
  <c r="H101" s="1"/>
  <c r="G101"/>
  <c r="F97" i="81"/>
  <c r="H109" i="28"/>
  <c r="H111" s="1"/>
  <c r="G111"/>
  <c r="H16"/>
  <c r="G57"/>
  <c r="H20"/>
  <c r="H114"/>
  <c r="H119" s="1"/>
  <c r="G119"/>
  <c r="H95"/>
  <c r="H96" s="1"/>
  <c r="G96"/>
  <c r="G18" i="84"/>
  <c r="H104" i="28"/>
  <c r="H106" s="1"/>
  <c r="G106"/>
  <c r="H42"/>
  <c r="F102" i="81"/>
  <c r="F152" s="1"/>
  <c r="E152"/>
  <c r="E55"/>
  <c r="F155"/>
  <c r="F167" s="1"/>
  <c r="E167"/>
  <c r="E97"/>
  <c r="F174"/>
  <c r="F175" s="1"/>
  <c r="E175"/>
  <c r="F55"/>
  <c r="H122" i="28"/>
  <c r="H129" s="1"/>
  <c r="G129"/>
  <c r="H61"/>
  <c r="H92" s="1"/>
  <c r="G92"/>
  <c r="F22" i="86"/>
  <c r="G135" i="28" l="1"/>
  <c r="H57"/>
  <c r="H135" s="1"/>
  <c r="F177" i="81"/>
  <c r="E177"/>
  <c r="G9" i="88" l="1"/>
  <c r="G8" i="86"/>
  <c r="E129" i="28"/>
  <c r="F129"/>
  <c r="E12"/>
  <c r="F12"/>
  <c r="G9" i="86" l="1"/>
  <c r="G10"/>
  <c r="G11"/>
  <c r="G12"/>
  <c r="G13"/>
  <c r="G14"/>
  <c r="G15"/>
  <c r="G16"/>
  <c r="G17"/>
  <c r="G18"/>
  <c r="G19"/>
  <c r="G20"/>
  <c r="G63" i="88" l="1"/>
  <c r="G78" l="1"/>
  <c r="G71"/>
  <c r="G94" l="1"/>
  <c r="G95"/>
  <c r="G96"/>
  <c r="G97"/>
  <c r="G98"/>
  <c r="G99"/>
  <c r="G101"/>
  <c r="G102"/>
  <c r="G103"/>
  <c r="G104"/>
  <c r="G105"/>
  <c r="G106"/>
  <c r="G107"/>
  <c r="G109"/>
  <c r="G110"/>
  <c r="G111"/>
  <c r="G112"/>
  <c r="G113"/>
  <c r="G114"/>
  <c r="G116"/>
  <c r="G117"/>
  <c r="G118"/>
  <c r="G119"/>
  <c r="G120"/>
  <c r="G121"/>
  <c r="G123"/>
  <c r="G124"/>
  <c r="G125"/>
  <c r="G126"/>
  <c r="G127"/>
  <c r="G128"/>
  <c r="G129"/>
  <c r="G131"/>
  <c r="G132"/>
  <c r="G133"/>
  <c r="G134"/>
  <c r="G135"/>
  <c r="G137"/>
  <c r="G138"/>
  <c r="G139"/>
  <c r="G140"/>
  <c r="G141"/>
  <c r="G143"/>
  <c r="G144"/>
  <c r="G145"/>
  <c r="G146"/>
  <c r="G147"/>
  <c r="G148"/>
  <c r="G149"/>
  <c r="G151"/>
  <c r="G152"/>
  <c r="G153"/>
  <c r="G154"/>
  <c r="G155"/>
  <c r="G156"/>
  <c r="G158"/>
  <c r="G159"/>
  <c r="G160"/>
  <c r="G161"/>
  <c r="G162"/>
  <c r="G163"/>
  <c r="G165"/>
  <c r="G166"/>
  <c r="G167"/>
  <c r="G168"/>
  <c r="G169"/>
  <c r="G170"/>
  <c r="G172"/>
  <c r="G173"/>
  <c r="G174"/>
  <c r="G175"/>
  <c r="G176"/>
  <c r="G177"/>
  <c r="G179"/>
  <c r="G180"/>
  <c r="G181"/>
  <c r="G182"/>
  <c r="G183"/>
  <c r="G186"/>
  <c r="G187"/>
  <c r="G188"/>
  <c r="G189"/>
  <c r="G190"/>
  <c r="G191"/>
  <c r="G192"/>
  <c r="G193"/>
  <c r="G194"/>
  <c r="G195"/>
  <c r="G197"/>
  <c r="G198"/>
  <c r="G199"/>
  <c r="G200"/>
  <c r="G201"/>
  <c r="G202"/>
  <c r="G203"/>
  <c r="G204"/>
  <c r="G205"/>
  <c r="G206"/>
  <c r="G208"/>
  <c r="G209"/>
  <c r="G210"/>
  <c r="G211"/>
  <c r="G212"/>
  <c r="G213"/>
  <c r="G214"/>
  <c r="G215"/>
  <c r="G216"/>
  <c r="G217"/>
  <c r="G219"/>
  <c r="G220"/>
  <c r="G221"/>
  <c r="G222"/>
  <c r="G223"/>
  <c r="G224"/>
  <c r="G225"/>
  <c r="G226"/>
  <c r="G227"/>
  <c r="G228"/>
  <c r="G230"/>
  <c r="G231"/>
  <c r="G232"/>
  <c r="G233"/>
  <c r="G234"/>
  <c r="G235"/>
  <c r="G236"/>
  <c r="G237"/>
  <c r="G238"/>
  <c r="G239"/>
  <c r="G241"/>
  <c r="G242"/>
  <c r="G243"/>
  <c r="G244"/>
  <c r="G245"/>
  <c r="G246"/>
  <c r="G247"/>
  <c r="G248"/>
  <c r="G249"/>
  <c r="G250"/>
  <c r="G252"/>
  <c r="G253"/>
  <c r="G254"/>
  <c r="G255"/>
  <c r="G256"/>
  <c r="G257"/>
  <c r="G258"/>
  <c r="G259"/>
  <c r="G260"/>
  <c r="G261"/>
  <c r="G263"/>
  <c r="G264"/>
  <c r="G265"/>
  <c r="G266"/>
  <c r="G267"/>
  <c r="G268"/>
  <c r="G269"/>
  <c r="G270"/>
  <c r="G271"/>
  <c r="G272"/>
  <c r="G274"/>
  <c r="G275"/>
  <c r="G276"/>
  <c r="G277"/>
  <c r="G278"/>
  <c r="G279"/>
  <c r="G280"/>
  <c r="G281"/>
  <c r="G282"/>
  <c r="G283"/>
  <c r="G284"/>
  <c r="G285"/>
  <c r="G287"/>
  <c r="G288"/>
  <c r="G289"/>
  <c r="G290"/>
  <c r="G291"/>
  <c r="G292"/>
  <c r="G293"/>
  <c r="G294"/>
  <c r="G73"/>
  <c r="G74"/>
  <c r="G75"/>
  <c r="G76"/>
  <c r="G77"/>
  <c r="G80"/>
  <c r="G81"/>
  <c r="G82"/>
  <c r="G83"/>
  <c r="G84"/>
  <c r="G58"/>
  <c r="G59"/>
  <c r="G60"/>
  <c r="G61"/>
  <c r="G62"/>
  <c r="G65"/>
  <c r="G66"/>
  <c r="G67"/>
  <c r="G68"/>
  <c r="G69"/>
  <c r="G70"/>
  <c r="G57"/>
  <c r="G49"/>
  <c r="G50"/>
  <c r="G51"/>
  <c r="G52"/>
  <c r="G53"/>
  <c r="G54"/>
  <c r="G55"/>
  <c r="G48"/>
  <c r="G43"/>
  <c r="G44"/>
  <c r="G45"/>
  <c r="G46"/>
  <c r="G42"/>
  <c r="G36"/>
  <c r="G37"/>
  <c r="G38"/>
  <c r="G39"/>
  <c r="G40"/>
  <c r="G35"/>
  <c r="G28"/>
  <c r="G29"/>
  <c r="G30"/>
  <c r="G31"/>
  <c r="G32"/>
  <c r="G33"/>
  <c r="G27"/>
  <c r="G22"/>
  <c r="G23"/>
  <c r="G24"/>
  <c r="G25"/>
  <c r="G21"/>
  <c r="G16"/>
  <c r="G17"/>
  <c r="G18"/>
  <c r="G19"/>
  <c r="G15"/>
  <c r="G10"/>
  <c r="G11"/>
  <c r="G12"/>
  <c r="G13"/>
  <c r="G87"/>
  <c r="G88"/>
  <c r="G89"/>
  <c r="G90"/>
  <c r="G91"/>
  <c r="G92"/>
  <c r="G86"/>
  <c r="N25" i="87"/>
  <c r="M25"/>
  <c r="L25"/>
  <c r="N40"/>
  <c r="M40"/>
  <c r="L40"/>
  <c r="N99"/>
  <c r="M99"/>
  <c r="L99"/>
  <c r="N107"/>
  <c r="M107"/>
  <c r="L107"/>
  <c r="N121"/>
  <c r="M121"/>
  <c r="L121"/>
  <c r="N129"/>
  <c r="M129"/>
  <c r="L129"/>
  <c r="N135"/>
  <c r="M135"/>
  <c r="L135"/>
  <c r="G296" i="88" l="1"/>
  <c r="L27" i="82" l="1"/>
  <c r="M18"/>
  <c r="L18"/>
  <c r="E133" i="28" l="1"/>
  <c r="F133"/>
  <c r="F119" l="1"/>
  <c r="E119"/>
  <c r="F111"/>
  <c r="E111"/>
  <c r="F106"/>
  <c r="E106"/>
  <c r="F101"/>
  <c r="E101"/>
  <c r="F96"/>
  <c r="E96"/>
  <c r="F92"/>
  <c r="E92"/>
  <c r="E57"/>
  <c r="F57"/>
  <c r="F135" l="1"/>
  <c r="D6" i="80" s="1"/>
  <c r="E135" i="28"/>
  <c r="G6" i="86"/>
  <c r="G21" l="1"/>
  <c r="G22" s="1"/>
  <c r="G24" s="1"/>
  <c r="C6" i="80"/>
  <c r="L10" i="87" l="1"/>
  <c r="L9"/>
  <c r="N295" l="1"/>
  <c r="M295"/>
  <c r="L295"/>
  <c r="N294"/>
  <c r="M294"/>
  <c r="L294"/>
  <c r="N293"/>
  <c r="M293"/>
  <c r="L293"/>
  <c r="N292"/>
  <c r="M292"/>
  <c r="L292"/>
  <c r="N291"/>
  <c r="M291"/>
  <c r="L291"/>
  <c r="N290"/>
  <c r="M290"/>
  <c r="L290"/>
  <c r="N289"/>
  <c r="M289"/>
  <c r="L289"/>
  <c r="N288"/>
  <c r="M288"/>
  <c r="L288"/>
  <c r="N286"/>
  <c r="M286"/>
  <c r="L286"/>
  <c r="N285"/>
  <c r="M285"/>
  <c r="L285"/>
  <c r="N284"/>
  <c r="M284"/>
  <c r="L284"/>
  <c r="N283"/>
  <c r="M283"/>
  <c r="L283"/>
  <c r="N282"/>
  <c r="M282"/>
  <c r="L282"/>
  <c r="N281"/>
  <c r="M281"/>
  <c r="L281"/>
  <c r="N280"/>
  <c r="M280"/>
  <c r="L280"/>
  <c r="N279"/>
  <c r="M279"/>
  <c r="L279"/>
  <c r="N278"/>
  <c r="M278"/>
  <c r="L278"/>
  <c r="N277"/>
  <c r="M277"/>
  <c r="L277"/>
  <c r="N276"/>
  <c r="M276"/>
  <c r="L276"/>
  <c r="N275"/>
  <c r="M275"/>
  <c r="L275"/>
  <c r="N273"/>
  <c r="M273"/>
  <c r="L273"/>
  <c r="N272"/>
  <c r="M272"/>
  <c r="L272"/>
  <c r="N271"/>
  <c r="M271"/>
  <c r="L271"/>
  <c r="N270"/>
  <c r="M270"/>
  <c r="L270"/>
  <c r="N269"/>
  <c r="M269"/>
  <c r="L269"/>
  <c r="N268"/>
  <c r="M268"/>
  <c r="L268"/>
  <c r="N267"/>
  <c r="M267"/>
  <c r="L267"/>
  <c r="N266"/>
  <c r="M266"/>
  <c r="L266"/>
  <c r="N265"/>
  <c r="M265"/>
  <c r="L265"/>
  <c r="N264"/>
  <c r="M264"/>
  <c r="L264"/>
  <c r="N263"/>
  <c r="M263"/>
  <c r="L263"/>
  <c r="N261"/>
  <c r="M261"/>
  <c r="L261"/>
  <c r="N260"/>
  <c r="M260"/>
  <c r="L260"/>
  <c r="N259"/>
  <c r="M259"/>
  <c r="L259"/>
  <c r="N258"/>
  <c r="M258"/>
  <c r="L258"/>
  <c r="N257"/>
  <c r="M257"/>
  <c r="L257"/>
  <c r="N256"/>
  <c r="M256"/>
  <c r="L256"/>
  <c r="N255"/>
  <c r="M255"/>
  <c r="L255"/>
  <c r="N254"/>
  <c r="M254"/>
  <c r="L254"/>
  <c r="N253"/>
  <c r="M253"/>
  <c r="L253"/>
  <c r="N252"/>
  <c r="M252"/>
  <c r="L252"/>
  <c r="N250"/>
  <c r="M250"/>
  <c r="L250"/>
  <c r="N249"/>
  <c r="M249"/>
  <c r="L249"/>
  <c r="N248"/>
  <c r="M248"/>
  <c r="L248"/>
  <c r="N247"/>
  <c r="M247"/>
  <c r="L247"/>
  <c r="N246"/>
  <c r="M246"/>
  <c r="L246"/>
  <c r="N245"/>
  <c r="M245"/>
  <c r="L245"/>
  <c r="N244"/>
  <c r="M244"/>
  <c r="L244"/>
  <c r="N243"/>
  <c r="M243"/>
  <c r="L243"/>
  <c r="N242"/>
  <c r="M242"/>
  <c r="L242"/>
  <c r="N241"/>
  <c r="M241"/>
  <c r="L241"/>
  <c r="N239"/>
  <c r="M239"/>
  <c r="L239"/>
  <c r="N238"/>
  <c r="M238"/>
  <c r="L238"/>
  <c r="N237"/>
  <c r="M237"/>
  <c r="L237"/>
  <c r="N236"/>
  <c r="M236"/>
  <c r="L236"/>
  <c r="N235"/>
  <c r="M235"/>
  <c r="L235"/>
  <c r="N234"/>
  <c r="M234"/>
  <c r="L234"/>
  <c r="N233"/>
  <c r="M233"/>
  <c r="L233"/>
  <c r="N232"/>
  <c r="M232"/>
  <c r="L232"/>
  <c r="N231"/>
  <c r="M231"/>
  <c r="L231"/>
  <c r="N230"/>
  <c r="M230"/>
  <c r="L230"/>
  <c r="N228"/>
  <c r="M228"/>
  <c r="L228"/>
  <c r="N227"/>
  <c r="M227"/>
  <c r="L227"/>
  <c r="N226"/>
  <c r="M226"/>
  <c r="L226"/>
  <c r="N225"/>
  <c r="M225"/>
  <c r="L225"/>
  <c r="N224"/>
  <c r="M224"/>
  <c r="L224"/>
  <c r="N223"/>
  <c r="M223"/>
  <c r="L223"/>
  <c r="N222"/>
  <c r="M222"/>
  <c r="L222"/>
  <c r="N221"/>
  <c r="M221"/>
  <c r="L221"/>
  <c r="N220"/>
  <c r="M220"/>
  <c r="L220"/>
  <c r="N219"/>
  <c r="M219"/>
  <c r="L219"/>
  <c r="N217"/>
  <c r="M217"/>
  <c r="L217"/>
  <c r="N216"/>
  <c r="M216"/>
  <c r="L216"/>
  <c r="N215"/>
  <c r="M215"/>
  <c r="L215"/>
  <c r="N214"/>
  <c r="M214"/>
  <c r="L214"/>
  <c r="N213"/>
  <c r="M213"/>
  <c r="L213"/>
  <c r="N212"/>
  <c r="M212"/>
  <c r="L212"/>
  <c r="N211"/>
  <c r="M211"/>
  <c r="L211"/>
  <c r="N210"/>
  <c r="M210"/>
  <c r="L210"/>
  <c r="N209"/>
  <c r="M209"/>
  <c r="L209"/>
  <c r="N208"/>
  <c r="M208"/>
  <c r="L208"/>
  <c r="N206"/>
  <c r="M206"/>
  <c r="L206"/>
  <c r="N205"/>
  <c r="M205"/>
  <c r="L205"/>
  <c r="N204"/>
  <c r="M204"/>
  <c r="L204"/>
  <c r="N203"/>
  <c r="M203"/>
  <c r="L203"/>
  <c r="N202"/>
  <c r="M202"/>
  <c r="L202"/>
  <c r="N201"/>
  <c r="M201"/>
  <c r="L201"/>
  <c r="N200"/>
  <c r="M200"/>
  <c r="L200"/>
  <c r="N199"/>
  <c r="M199"/>
  <c r="L199"/>
  <c r="N198"/>
  <c r="M198"/>
  <c r="L198"/>
  <c r="N197"/>
  <c r="M197"/>
  <c r="L197"/>
  <c r="N195"/>
  <c r="M195"/>
  <c r="L195"/>
  <c r="N194"/>
  <c r="M194"/>
  <c r="L194"/>
  <c r="N193"/>
  <c r="M193"/>
  <c r="L193"/>
  <c r="N192"/>
  <c r="M192"/>
  <c r="L192"/>
  <c r="N191"/>
  <c r="M191"/>
  <c r="L191"/>
  <c r="N190"/>
  <c r="M190"/>
  <c r="L190"/>
  <c r="N189"/>
  <c r="M189"/>
  <c r="L189"/>
  <c r="N188"/>
  <c r="M188"/>
  <c r="L188"/>
  <c r="N187"/>
  <c r="M187"/>
  <c r="L187"/>
  <c r="N186"/>
  <c r="M186"/>
  <c r="L186"/>
  <c r="N183"/>
  <c r="M183"/>
  <c r="L183"/>
  <c r="N182"/>
  <c r="M182"/>
  <c r="L182"/>
  <c r="N181"/>
  <c r="M181"/>
  <c r="L181"/>
  <c r="N180"/>
  <c r="M180"/>
  <c r="L180"/>
  <c r="N179"/>
  <c r="M179"/>
  <c r="L179"/>
  <c r="N177"/>
  <c r="M177"/>
  <c r="L177"/>
  <c r="N176"/>
  <c r="M176"/>
  <c r="L176"/>
  <c r="N175"/>
  <c r="M175"/>
  <c r="L175"/>
  <c r="N174"/>
  <c r="M174"/>
  <c r="L174"/>
  <c r="N173"/>
  <c r="M173"/>
  <c r="L173"/>
  <c r="N172"/>
  <c r="M172"/>
  <c r="L172"/>
  <c r="N170"/>
  <c r="M170"/>
  <c r="L170"/>
  <c r="N169"/>
  <c r="M169"/>
  <c r="L169"/>
  <c r="N168"/>
  <c r="M168"/>
  <c r="L168"/>
  <c r="N167"/>
  <c r="M167"/>
  <c r="L167"/>
  <c r="N166"/>
  <c r="M166"/>
  <c r="L166"/>
  <c r="N165"/>
  <c r="M165"/>
  <c r="L165"/>
  <c r="N163"/>
  <c r="M163"/>
  <c r="L163"/>
  <c r="N162"/>
  <c r="M162"/>
  <c r="L162"/>
  <c r="N161"/>
  <c r="M161"/>
  <c r="L161"/>
  <c r="N160"/>
  <c r="M160"/>
  <c r="L160"/>
  <c r="N159"/>
  <c r="M159"/>
  <c r="L159"/>
  <c r="N158"/>
  <c r="M158"/>
  <c r="L158"/>
  <c r="N156"/>
  <c r="M156"/>
  <c r="L156"/>
  <c r="N155"/>
  <c r="M155"/>
  <c r="L155"/>
  <c r="N154"/>
  <c r="M154"/>
  <c r="L154"/>
  <c r="N153"/>
  <c r="M153"/>
  <c r="L153"/>
  <c r="N152"/>
  <c r="M152"/>
  <c r="L152"/>
  <c r="N151"/>
  <c r="M151"/>
  <c r="L151"/>
  <c r="N149"/>
  <c r="M149"/>
  <c r="L149"/>
  <c r="N148"/>
  <c r="M148"/>
  <c r="L148"/>
  <c r="N147"/>
  <c r="M147"/>
  <c r="L147"/>
  <c r="N146"/>
  <c r="M146"/>
  <c r="L146"/>
  <c r="N145"/>
  <c r="M145"/>
  <c r="L145"/>
  <c r="N144"/>
  <c r="M144"/>
  <c r="L144"/>
  <c r="N143"/>
  <c r="M143"/>
  <c r="L143"/>
  <c r="N141"/>
  <c r="M141"/>
  <c r="L141"/>
  <c r="N140"/>
  <c r="M140"/>
  <c r="L140"/>
  <c r="N139"/>
  <c r="M139"/>
  <c r="L139"/>
  <c r="N138"/>
  <c r="M138"/>
  <c r="L138"/>
  <c r="N137"/>
  <c r="M137"/>
  <c r="L137"/>
  <c r="N134"/>
  <c r="M134"/>
  <c r="L134"/>
  <c r="N133"/>
  <c r="M133"/>
  <c r="L133"/>
  <c r="N132"/>
  <c r="M132"/>
  <c r="L132"/>
  <c r="N131"/>
  <c r="M131"/>
  <c r="L131"/>
  <c r="N128"/>
  <c r="M128"/>
  <c r="L128"/>
  <c r="N127"/>
  <c r="M127"/>
  <c r="L127"/>
  <c r="N126"/>
  <c r="M126"/>
  <c r="L126"/>
  <c r="N125"/>
  <c r="M125"/>
  <c r="L125"/>
  <c r="N124"/>
  <c r="M124"/>
  <c r="L124"/>
  <c r="N123"/>
  <c r="M123"/>
  <c r="L123"/>
  <c r="N120"/>
  <c r="M120"/>
  <c r="L120"/>
  <c r="N119"/>
  <c r="M119"/>
  <c r="L119"/>
  <c r="N118"/>
  <c r="M118"/>
  <c r="L118"/>
  <c r="N117"/>
  <c r="M117"/>
  <c r="L117"/>
  <c r="N116"/>
  <c r="M116"/>
  <c r="L116"/>
  <c r="N114"/>
  <c r="M114"/>
  <c r="L114"/>
  <c r="N113"/>
  <c r="M113"/>
  <c r="L113"/>
  <c r="N112"/>
  <c r="M112"/>
  <c r="L112"/>
  <c r="N111"/>
  <c r="M111"/>
  <c r="L111"/>
  <c r="N110"/>
  <c r="M110"/>
  <c r="L110"/>
  <c r="N109"/>
  <c r="M109"/>
  <c r="L109"/>
  <c r="N106"/>
  <c r="M106"/>
  <c r="L106"/>
  <c r="N105"/>
  <c r="M105"/>
  <c r="L105"/>
  <c r="N104"/>
  <c r="M104"/>
  <c r="L104"/>
  <c r="N103"/>
  <c r="M103"/>
  <c r="L103"/>
  <c r="N102"/>
  <c r="M102"/>
  <c r="L102"/>
  <c r="N101"/>
  <c r="M101"/>
  <c r="L101"/>
  <c r="N98"/>
  <c r="M98"/>
  <c r="L98"/>
  <c r="N97"/>
  <c r="M97"/>
  <c r="L97"/>
  <c r="N96"/>
  <c r="M96"/>
  <c r="L96"/>
  <c r="N95"/>
  <c r="M95"/>
  <c r="L95"/>
  <c r="N94"/>
  <c r="M94"/>
  <c r="L94"/>
  <c r="N92"/>
  <c r="M92"/>
  <c r="L92"/>
  <c r="N91"/>
  <c r="M91"/>
  <c r="L91"/>
  <c r="N90"/>
  <c r="M90"/>
  <c r="L90"/>
  <c r="N89"/>
  <c r="M89"/>
  <c r="L89"/>
  <c r="N88"/>
  <c r="M88"/>
  <c r="L88"/>
  <c r="N87"/>
  <c r="M87"/>
  <c r="L87"/>
  <c r="N86"/>
  <c r="M86"/>
  <c r="L86"/>
  <c r="N84"/>
  <c r="M84"/>
  <c r="L84"/>
  <c r="N83"/>
  <c r="M83"/>
  <c r="L83"/>
  <c r="N82"/>
  <c r="M82"/>
  <c r="L82"/>
  <c r="N81"/>
  <c r="M81"/>
  <c r="L81"/>
  <c r="N80"/>
  <c r="M80"/>
  <c r="L80"/>
  <c r="N78"/>
  <c r="M78"/>
  <c r="L78"/>
  <c r="N77"/>
  <c r="M77"/>
  <c r="L77"/>
  <c r="N76"/>
  <c r="M76"/>
  <c r="L76"/>
  <c r="N75"/>
  <c r="M75"/>
  <c r="L75"/>
  <c r="N74"/>
  <c r="M74"/>
  <c r="L74"/>
  <c r="N73"/>
  <c r="M73"/>
  <c r="L73"/>
  <c r="N71"/>
  <c r="M71"/>
  <c r="L71"/>
  <c r="N70"/>
  <c r="M70"/>
  <c r="L70"/>
  <c r="N69"/>
  <c r="M69"/>
  <c r="L69"/>
  <c r="N68"/>
  <c r="M68"/>
  <c r="L68"/>
  <c r="N67"/>
  <c r="M67"/>
  <c r="L67"/>
  <c r="N66"/>
  <c r="M66"/>
  <c r="L66"/>
  <c r="N65"/>
  <c r="M65"/>
  <c r="L65"/>
  <c r="N63"/>
  <c r="M63"/>
  <c r="L63"/>
  <c r="N62"/>
  <c r="M62"/>
  <c r="L62"/>
  <c r="N61"/>
  <c r="M61"/>
  <c r="L61"/>
  <c r="N60"/>
  <c r="M60"/>
  <c r="L60"/>
  <c r="N59"/>
  <c r="M59"/>
  <c r="L59"/>
  <c r="N58"/>
  <c r="M58"/>
  <c r="L58"/>
  <c r="N57"/>
  <c r="M57"/>
  <c r="L57"/>
  <c r="N55"/>
  <c r="M55"/>
  <c r="L55"/>
  <c r="N54"/>
  <c r="M54"/>
  <c r="L54"/>
  <c r="N53"/>
  <c r="M53"/>
  <c r="L53"/>
  <c r="N52"/>
  <c r="M52"/>
  <c r="L52"/>
  <c r="N51"/>
  <c r="M51"/>
  <c r="L51"/>
  <c r="N50"/>
  <c r="M50"/>
  <c r="L50"/>
  <c r="N49"/>
  <c r="M49"/>
  <c r="L49"/>
  <c r="N48"/>
  <c r="M48"/>
  <c r="L48"/>
  <c r="N46"/>
  <c r="M46"/>
  <c r="L46"/>
  <c r="N45"/>
  <c r="M45"/>
  <c r="L45"/>
  <c r="N44"/>
  <c r="M44"/>
  <c r="L44"/>
  <c r="N43"/>
  <c r="M43"/>
  <c r="L43"/>
  <c r="N42"/>
  <c r="M42"/>
  <c r="L42"/>
  <c r="N39"/>
  <c r="M39"/>
  <c r="L39"/>
  <c r="N38"/>
  <c r="M38"/>
  <c r="L38"/>
  <c r="N37"/>
  <c r="M37"/>
  <c r="L37"/>
  <c r="N36"/>
  <c r="M36"/>
  <c r="L36"/>
  <c r="N35"/>
  <c r="M35"/>
  <c r="L35"/>
  <c r="N33"/>
  <c r="M33"/>
  <c r="L33"/>
  <c r="N32"/>
  <c r="M32"/>
  <c r="L32"/>
  <c r="N31"/>
  <c r="M31"/>
  <c r="L31"/>
  <c r="N30"/>
  <c r="M30"/>
  <c r="L30"/>
  <c r="N29"/>
  <c r="M29"/>
  <c r="L29"/>
  <c r="N28"/>
  <c r="M28"/>
  <c r="L28"/>
  <c r="N27"/>
  <c r="M27"/>
  <c r="L27"/>
  <c r="N24"/>
  <c r="M24"/>
  <c r="L24"/>
  <c r="N23"/>
  <c r="M23"/>
  <c r="L23"/>
  <c r="N22"/>
  <c r="M22"/>
  <c r="L22"/>
  <c r="N21"/>
  <c r="M21"/>
  <c r="L21"/>
  <c r="N19"/>
  <c r="M19"/>
  <c r="L19"/>
  <c r="N18"/>
  <c r="M18"/>
  <c r="L18"/>
  <c r="N17"/>
  <c r="M17"/>
  <c r="L17"/>
  <c r="N16"/>
  <c r="M16"/>
  <c r="L16"/>
  <c r="N15"/>
  <c r="M15"/>
  <c r="L15"/>
  <c r="N13"/>
  <c r="M13"/>
  <c r="L13"/>
  <c r="N12"/>
  <c r="M12"/>
  <c r="L12"/>
  <c r="N11"/>
  <c r="M11"/>
  <c r="L11"/>
  <c r="N10"/>
  <c r="M10"/>
  <c r="N9"/>
  <c r="M9"/>
  <c r="N43" i="82"/>
  <c r="N165" s="1"/>
  <c r="M43"/>
  <c r="L43"/>
  <c r="M296" i="87" l="1"/>
  <c r="L165" i="82"/>
  <c r="N296" i="87"/>
  <c r="L296"/>
  <c r="M165" i="82" l="1"/>
  <c r="D8" i="80" s="1"/>
  <c r="C8"/>
  <c r="C13" s="1"/>
  <c r="D13" l="1"/>
</calcChain>
</file>

<file path=xl/sharedStrings.xml><?xml version="1.0" encoding="utf-8"?>
<sst xmlns="http://schemas.openxmlformats.org/spreadsheetml/2006/main" count="3242" uniqueCount="1366">
  <si>
    <t>Sludge pumps</t>
  </si>
  <si>
    <t>Decanting Centrifuges</t>
  </si>
  <si>
    <t xml:space="preserve">Chemical Usage </t>
  </si>
  <si>
    <t>Operation &amp; Maintenance Manuals</t>
  </si>
  <si>
    <t>Sieve shaker with standard sieves and Two pan balance, weighing up to 200gm samples</t>
  </si>
  <si>
    <t>Submersible Mixers for Anaerobic Zone</t>
  </si>
  <si>
    <t>Submersible Mixers for Anoxic Zone</t>
  </si>
  <si>
    <t>Lighting System , Cabling System , Non Segregated Bus ducts &amp; Earthing System</t>
  </si>
  <si>
    <t>Binocular microscope</t>
  </si>
  <si>
    <t>5.2.5</t>
  </si>
  <si>
    <t>5.2.6</t>
  </si>
  <si>
    <t>Pipette Box (Stainless Steel)</t>
  </si>
  <si>
    <t>5.2.7</t>
  </si>
  <si>
    <t>5.2.8</t>
  </si>
  <si>
    <t>Wire Baskets</t>
  </si>
  <si>
    <t>5.2.9</t>
  </si>
  <si>
    <t>Cotton/ Aluminum Foils</t>
  </si>
  <si>
    <t>5.2.10</t>
  </si>
  <si>
    <t>Burners (Bunsen) With Pilot Lamp</t>
  </si>
  <si>
    <t>5.2.11</t>
  </si>
  <si>
    <t>Suction Flask (1 Litre Cap)</t>
  </si>
  <si>
    <t>5.2.12</t>
  </si>
  <si>
    <t>Suction Pump</t>
  </si>
  <si>
    <t>5.2.13</t>
  </si>
  <si>
    <t xml:space="preserve">Sampling Bottles </t>
  </si>
  <si>
    <t>5.2.14</t>
  </si>
  <si>
    <t>Measuring Cylinders (1000 Ml, 500 Ml, 200 Ml, 100 Ml, 50 Ml, 25 Ml)</t>
  </si>
  <si>
    <t>5.2.15</t>
  </si>
  <si>
    <t xml:space="preserve">Bacteriological Media </t>
  </si>
  <si>
    <t>5.3.1</t>
  </si>
  <si>
    <t>M. Endo Broth (dehydrated)</t>
  </si>
  <si>
    <t>5.3.2</t>
  </si>
  <si>
    <t>Lactose or Lauryl Tryptose broth</t>
  </si>
  <si>
    <t>5.3.3</t>
  </si>
  <si>
    <t>Mac Conkey broth</t>
  </si>
  <si>
    <t>5.3.4</t>
  </si>
  <si>
    <t>Brilliant Green Bile Lactose Broth</t>
  </si>
  <si>
    <t>5.3.5</t>
  </si>
  <si>
    <t>Total Plate Count Agar</t>
  </si>
  <si>
    <t>5.3.6</t>
  </si>
  <si>
    <t>Peptone/Triyptone Water</t>
  </si>
  <si>
    <t>5.3.7</t>
  </si>
  <si>
    <t>Laminar Air Flow Chamber</t>
  </si>
  <si>
    <t>The bidder shall list here any additional laboratory Equipment Required</t>
  </si>
  <si>
    <t>Unit</t>
  </si>
  <si>
    <t>First Year of O&amp;M</t>
  </si>
  <si>
    <t>6.1.1</t>
  </si>
  <si>
    <t>Manpower +</t>
  </si>
  <si>
    <t>Per year</t>
  </si>
  <si>
    <t>6.1.2</t>
  </si>
  <si>
    <t>6.1.2.1</t>
  </si>
  <si>
    <t>6.1.2.2</t>
  </si>
  <si>
    <t>6.1.2.3</t>
  </si>
  <si>
    <t>6.1.2.4</t>
  </si>
  <si>
    <t>Laboratory chemicals</t>
  </si>
  <si>
    <t>6.1.2.5</t>
  </si>
  <si>
    <t>Laboratory consumables (glass wares etc.)</t>
  </si>
  <si>
    <t>6.1.2.6</t>
  </si>
  <si>
    <t>Any maintenance parts and maintenance consumables</t>
  </si>
  <si>
    <t>6.1.3</t>
  </si>
  <si>
    <t>6.1.4</t>
  </si>
  <si>
    <t>Transportation and Disposal of Sludge</t>
  </si>
  <si>
    <t>6.1.5</t>
  </si>
  <si>
    <t>Insurance</t>
  </si>
  <si>
    <t>6.1.6</t>
  </si>
  <si>
    <t>Per Year</t>
  </si>
  <si>
    <t>Schedule No.</t>
  </si>
  <si>
    <t>Mechanical</t>
  </si>
  <si>
    <t>8.1.1</t>
  </si>
  <si>
    <t>8.1.1.1</t>
  </si>
  <si>
    <t>8.1.1.2</t>
  </si>
  <si>
    <t>8.1.1.3</t>
  </si>
  <si>
    <t>8.1.1.4</t>
  </si>
  <si>
    <t>8.1.1.5</t>
  </si>
  <si>
    <t>8.1.2</t>
  </si>
  <si>
    <t>8.1.2.1</t>
  </si>
  <si>
    <t>8.1.2.2</t>
  </si>
  <si>
    <t>8.1.2.3</t>
  </si>
  <si>
    <t>8.1.2.4</t>
  </si>
  <si>
    <t>8.1.3</t>
  </si>
  <si>
    <t>Degriting system</t>
  </si>
  <si>
    <t>8.1.3.1</t>
  </si>
  <si>
    <t>8.1.3.2</t>
  </si>
  <si>
    <t>8.1.3.3</t>
  </si>
  <si>
    <t>8.1.3.4</t>
  </si>
  <si>
    <t>8.1.4</t>
  </si>
  <si>
    <t>Process Air Blowers</t>
  </si>
  <si>
    <t>8.1.4.1</t>
  </si>
  <si>
    <t>8.1.4.2</t>
  </si>
  <si>
    <t>8.1.4.3</t>
  </si>
  <si>
    <t>8.1.4.4</t>
  </si>
  <si>
    <t>8.1.4.5</t>
  </si>
  <si>
    <t>8.1.4.6</t>
  </si>
  <si>
    <t>8.1.5</t>
  </si>
  <si>
    <t>8.1.5.1</t>
  </si>
  <si>
    <t>8.1.5.2</t>
  </si>
  <si>
    <t>8.1.5.3</t>
  </si>
  <si>
    <t>8.1.5.4</t>
  </si>
  <si>
    <t>8.1.5.5</t>
  </si>
  <si>
    <t>8.1.6</t>
  </si>
  <si>
    <t>8.1.6.1</t>
  </si>
  <si>
    <t>8.1.6.2</t>
  </si>
  <si>
    <t>8.1.6.3</t>
  </si>
  <si>
    <t>8.1.6.4</t>
  </si>
  <si>
    <t>8.1.7</t>
  </si>
  <si>
    <t>8.1.7.1</t>
  </si>
  <si>
    <t>8.1.7.2</t>
  </si>
  <si>
    <t>8.1.7.3</t>
  </si>
  <si>
    <t>8.1.7.4</t>
  </si>
  <si>
    <t>8.1.8</t>
  </si>
  <si>
    <t>Fine Bubble Diffusers</t>
  </si>
  <si>
    <t>8.1.8.1</t>
  </si>
  <si>
    <t>8.1.8.2</t>
  </si>
  <si>
    <t>8.1.8.3</t>
  </si>
  <si>
    <t>8.1.8.4</t>
  </si>
  <si>
    <t>8.1.8.5</t>
  </si>
  <si>
    <t>8.1.8.6</t>
  </si>
  <si>
    <t>8.1.9</t>
  </si>
  <si>
    <t>8.1.9.1</t>
  </si>
  <si>
    <t>8.1.9.2</t>
  </si>
  <si>
    <t>8.1.9.3</t>
  </si>
  <si>
    <t>8.1.9.4</t>
  </si>
  <si>
    <t>8.1.10</t>
  </si>
  <si>
    <t>8.1.10.1</t>
  </si>
  <si>
    <t>8.1.10.2</t>
  </si>
  <si>
    <t>8.1.10.3</t>
  </si>
  <si>
    <t>8.1.10.4</t>
  </si>
  <si>
    <t>8.1.10.5</t>
  </si>
  <si>
    <t>8.1.11</t>
  </si>
  <si>
    <t>Mixed Liquor Internal recycle pumps</t>
  </si>
  <si>
    <t>8.1.11.1</t>
  </si>
  <si>
    <t>8.1.11.2</t>
  </si>
  <si>
    <t>8.1.11.3</t>
  </si>
  <si>
    <t>8.1.11.4</t>
  </si>
  <si>
    <t>8.1.12</t>
  </si>
  <si>
    <t>Cranes, Jibs and Hoists</t>
  </si>
  <si>
    <t>8.1.12.1</t>
  </si>
  <si>
    <t>8.1.12.2</t>
  </si>
  <si>
    <t>8.1.12.3</t>
  </si>
  <si>
    <t>8.1.12.4</t>
  </si>
  <si>
    <t>8.1.12.5</t>
  </si>
  <si>
    <t>8.1.13</t>
  </si>
  <si>
    <t>Return Activated Sludge Pumps</t>
  </si>
  <si>
    <t>8.1.13.1</t>
  </si>
  <si>
    <t>8.1.13.2</t>
  </si>
  <si>
    <t>8.1.13.3</t>
  </si>
  <si>
    <t>8.1.13.4</t>
  </si>
  <si>
    <t>8.1.13.5</t>
  </si>
  <si>
    <t>8.1.14</t>
  </si>
  <si>
    <t>8.1.14.1</t>
  </si>
  <si>
    <t>8.1.14.2</t>
  </si>
  <si>
    <t>8.1.14.3</t>
  </si>
  <si>
    <t>8.1.14.4</t>
  </si>
  <si>
    <t>8.1.14.5</t>
  </si>
  <si>
    <t>8.1.14.6</t>
  </si>
  <si>
    <t>8.1.15</t>
  </si>
  <si>
    <t>8.1.15.1</t>
  </si>
  <si>
    <t>8.1.15.2</t>
  </si>
  <si>
    <t>8.1.15.3</t>
  </si>
  <si>
    <t>8.1.15.4</t>
  </si>
  <si>
    <t>8.1.15.5</t>
  </si>
  <si>
    <t>8.1.16</t>
  </si>
  <si>
    <t>8.1.16.1</t>
  </si>
  <si>
    <t>8.1.16.2</t>
  </si>
  <si>
    <t>8.1.16.3</t>
  </si>
  <si>
    <t>8.1.16.4</t>
  </si>
  <si>
    <t>8.1.17</t>
  </si>
  <si>
    <t>8.1.17.1</t>
  </si>
  <si>
    <t>8.1.17.2</t>
  </si>
  <si>
    <t>8.1.17.3</t>
  </si>
  <si>
    <t>8.1.17.4</t>
  </si>
  <si>
    <t>8.1.18</t>
  </si>
  <si>
    <t>8.1.18.1</t>
  </si>
  <si>
    <t>8.1.18.2</t>
  </si>
  <si>
    <t>8.1.18.3</t>
  </si>
  <si>
    <t>8.1.18.4</t>
  </si>
  <si>
    <t>8.1.19</t>
  </si>
  <si>
    <t>8.1.19.1</t>
  </si>
  <si>
    <t>8.1.19.2</t>
  </si>
  <si>
    <t>8.1.19.3</t>
  </si>
  <si>
    <t>8.1.19.4</t>
  </si>
  <si>
    <t>8.1.20</t>
  </si>
  <si>
    <t>Progressing cavity pumps</t>
  </si>
  <si>
    <t>8.1.20.1</t>
  </si>
  <si>
    <t>8.1.20.2</t>
  </si>
  <si>
    <t>8.1.20.3</t>
  </si>
  <si>
    <t>8.1.20.4</t>
  </si>
  <si>
    <t>8.1.20.5</t>
  </si>
  <si>
    <t>8.1.21</t>
  </si>
  <si>
    <t>Alum &amp; Chemical Dosing system</t>
  </si>
  <si>
    <t>8.1.21.1</t>
  </si>
  <si>
    <t>8.1.21.2</t>
  </si>
  <si>
    <t>8.1.21.3</t>
  </si>
  <si>
    <t>8.1.21.4</t>
  </si>
  <si>
    <t>8.1.21.5</t>
  </si>
  <si>
    <t>8.1.22</t>
  </si>
  <si>
    <t>Valves and Valve Actuators</t>
  </si>
  <si>
    <t>8.1.22.1</t>
  </si>
  <si>
    <t>8.1.22.2</t>
  </si>
  <si>
    <t>8.1.22.3</t>
  </si>
  <si>
    <t>8.1.22.4</t>
  </si>
  <si>
    <t>8.1.22.5</t>
  </si>
  <si>
    <t>8.1.23</t>
  </si>
  <si>
    <t>Sluice Gates and Actuators</t>
  </si>
  <si>
    <t>8.1.23.1</t>
  </si>
  <si>
    <t>8.1.23.2</t>
  </si>
  <si>
    <t>8.1.23.3</t>
  </si>
  <si>
    <t>8.1.23.4</t>
  </si>
  <si>
    <t>8.1.23.5</t>
  </si>
  <si>
    <t>Any other details</t>
  </si>
  <si>
    <t>8.2.1</t>
  </si>
  <si>
    <t>8.2.1.1</t>
  </si>
  <si>
    <t>8.2.1.2</t>
  </si>
  <si>
    <t>8.2.1.3</t>
  </si>
  <si>
    <t>8.2.2</t>
  </si>
  <si>
    <t>8.2.2.1</t>
  </si>
  <si>
    <t>8.2.2.2</t>
  </si>
  <si>
    <t>8.2.3</t>
  </si>
  <si>
    <t>8.2.3.1</t>
  </si>
  <si>
    <t>8.2.3.2</t>
  </si>
  <si>
    <t>8.2.3.3</t>
  </si>
  <si>
    <t>8.2.3.4</t>
  </si>
  <si>
    <t>8.2.4</t>
  </si>
  <si>
    <t>8.2.4.1</t>
  </si>
  <si>
    <t>8.2.4.2</t>
  </si>
  <si>
    <t>8.2.4.3</t>
  </si>
  <si>
    <t>8.2.4.4</t>
  </si>
  <si>
    <t>8.2.4.5</t>
  </si>
  <si>
    <t>8.2.4.6</t>
  </si>
  <si>
    <t>8.2.5</t>
  </si>
  <si>
    <t>8.2.5.1</t>
  </si>
  <si>
    <t>8.2.5.2</t>
  </si>
  <si>
    <t>8.2.6</t>
  </si>
  <si>
    <t>8.2.6.1</t>
  </si>
  <si>
    <t>8.2.6.2</t>
  </si>
  <si>
    <t>8.2.6.3</t>
  </si>
  <si>
    <t>8.2.7</t>
  </si>
  <si>
    <t>8.2.7.1</t>
  </si>
  <si>
    <t>8.2.7.2</t>
  </si>
  <si>
    <t>8.2.7.3</t>
  </si>
  <si>
    <t>8.2.8</t>
  </si>
  <si>
    <t>8.2.8.1</t>
  </si>
  <si>
    <t>8.2.8.2</t>
  </si>
  <si>
    <t>8.2.8.3</t>
  </si>
  <si>
    <t>Mechanical coarse screens</t>
  </si>
  <si>
    <t>Quantity</t>
  </si>
  <si>
    <t xml:space="preserve">SLUDGE DEWATERING </t>
  </si>
  <si>
    <t xml:space="preserve">SUBSTATION FOR STP </t>
  </si>
  <si>
    <t>Guard Room (Security Room)</t>
  </si>
  <si>
    <t>OTHER UTILITIES</t>
  </si>
  <si>
    <t>Tree Plantation</t>
  </si>
  <si>
    <t>1.3.1</t>
  </si>
  <si>
    <t>1.3.2</t>
  </si>
  <si>
    <t>1.3.3</t>
  </si>
  <si>
    <t>1.3.4</t>
  </si>
  <si>
    <t>1.3.5</t>
  </si>
  <si>
    <t>1.3.6</t>
  </si>
  <si>
    <t>1.3.7</t>
  </si>
  <si>
    <t>1.3.8</t>
  </si>
  <si>
    <t>1.3.9</t>
  </si>
  <si>
    <t>1.3.10</t>
  </si>
  <si>
    <t>1.3.11</t>
  </si>
  <si>
    <t>1.3.12</t>
  </si>
  <si>
    <t>1.3.13</t>
  </si>
  <si>
    <t>1.3.14</t>
  </si>
  <si>
    <t>1.3.15</t>
  </si>
  <si>
    <t>1.3.16</t>
  </si>
  <si>
    <t>1.3.17</t>
  </si>
  <si>
    <t>1.3.18</t>
  </si>
  <si>
    <t>1.3.19</t>
  </si>
  <si>
    <t>1.3.20</t>
  </si>
  <si>
    <t>1.3.21</t>
  </si>
  <si>
    <t>1.4.1</t>
  </si>
  <si>
    <t>1.5.1</t>
  </si>
  <si>
    <t>1.9.1</t>
  </si>
  <si>
    <t>1.9.2</t>
  </si>
  <si>
    <t>Training Programme and Manuals</t>
  </si>
  <si>
    <t>Note:</t>
  </si>
  <si>
    <t>Signature of Bidder</t>
  </si>
  <si>
    <t>Name &amp; Designation</t>
  </si>
  <si>
    <t>Company</t>
  </si>
  <si>
    <t>1.1.1</t>
  </si>
  <si>
    <t>1.6.1</t>
  </si>
  <si>
    <t>1.6.2</t>
  </si>
  <si>
    <t>1.7.1</t>
  </si>
  <si>
    <t>1.7.2</t>
  </si>
  <si>
    <t>1.8.1</t>
  </si>
  <si>
    <t>1.8.2</t>
  </si>
  <si>
    <t>The bidder shall list here details of any additional items (all area of the works) required for a complete installation</t>
  </si>
  <si>
    <t>2.2.1</t>
  </si>
  <si>
    <t>2.2.2</t>
  </si>
  <si>
    <t>2.2.3</t>
  </si>
  <si>
    <t>2.2.4</t>
  </si>
  <si>
    <t>2.2.5</t>
  </si>
  <si>
    <t>2.2.6</t>
  </si>
  <si>
    <t>2.2.8</t>
  </si>
  <si>
    <t>2.2.9</t>
  </si>
  <si>
    <t>3.2.1</t>
  </si>
  <si>
    <t>3.2.1.1</t>
  </si>
  <si>
    <t>3.2.1.2</t>
  </si>
  <si>
    <t>3.2.1.3</t>
  </si>
  <si>
    <t>3.2.1.4</t>
  </si>
  <si>
    <t>3.2.1.5</t>
  </si>
  <si>
    <t>3.2.2</t>
  </si>
  <si>
    <t>3.2.2.1</t>
  </si>
  <si>
    <t>3.2.2.2</t>
  </si>
  <si>
    <t>3.2.2.3</t>
  </si>
  <si>
    <t>3.2.2.4</t>
  </si>
  <si>
    <t>3.2.2.5</t>
  </si>
  <si>
    <t>3.2.2.6</t>
  </si>
  <si>
    <t>3.2.2.7</t>
  </si>
  <si>
    <t>3.2.3</t>
  </si>
  <si>
    <t>3.2.3.1</t>
  </si>
  <si>
    <t>3.2.3.2</t>
  </si>
  <si>
    <t>3.2.3.3</t>
  </si>
  <si>
    <t>3.2.3.4</t>
  </si>
  <si>
    <t>3.2.3.5</t>
  </si>
  <si>
    <t>3.2.3.6</t>
  </si>
  <si>
    <t>3.2.3.7</t>
  </si>
  <si>
    <t>3.2.3.8</t>
  </si>
  <si>
    <t>3.2.4</t>
  </si>
  <si>
    <t>3.2.4.1</t>
  </si>
  <si>
    <t>3.2.4.2</t>
  </si>
  <si>
    <t>3.2.4.3</t>
  </si>
  <si>
    <t>3.2.4.4</t>
  </si>
  <si>
    <t>3.2.4.5</t>
  </si>
  <si>
    <t>3.2.5</t>
  </si>
  <si>
    <t>3.2.5.1</t>
  </si>
  <si>
    <t>3.2.5.2</t>
  </si>
  <si>
    <t>3.2.5.3</t>
  </si>
  <si>
    <t>3.2.5.4</t>
  </si>
  <si>
    <t>3.2.6</t>
  </si>
  <si>
    <t>3.2.6.1</t>
  </si>
  <si>
    <t>3.2.6.2</t>
  </si>
  <si>
    <t>3.2.6.3</t>
  </si>
  <si>
    <t>3.2.6.4</t>
  </si>
  <si>
    <t>3.2.6.5</t>
  </si>
  <si>
    <t>3.2.6.6</t>
  </si>
  <si>
    <t>3.2.7</t>
  </si>
  <si>
    <t>3.3.1</t>
  </si>
  <si>
    <t>3.3.1.1</t>
  </si>
  <si>
    <t>3.3.1.2</t>
  </si>
  <si>
    <t>3.3.1.3</t>
  </si>
  <si>
    <t>3.3.1.4</t>
  </si>
  <si>
    <t>3.3.1.5</t>
  </si>
  <si>
    <t>3.3.1.6</t>
  </si>
  <si>
    <t>3.3.1.7</t>
  </si>
  <si>
    <t>3.3.1.8</t>
  </si>
  <si>
    <t>3.3.1.9</t>
  </si>
  <si>
    <t>3.3.1.10</t>
  </si>
  <si>
    <t>3.3.1.11</t>
  </si>
  <si>
    <t>3.3.1.12</t>
  </si>
  <si>
    <t>3.3.1.13</t>
  </si>
  <si>
    <t>3.3.1.14</t>
  </si>
  <si>
    <t>3.3.1.15</t>
  </si>
  <si>
    <t>3.4.1</t>
  </si>
  <si>
    <t>1. All Quantity are in Lumpsum</t>
  </si>
  <si>
    <t>Total Price</t>
  </si>
  <si>
    <t>3.3.2</t>
  </si>
  <si>
    <t>3.3.3</t>
  </si>
  <si>
    <t>3.3.4</t>
  </si>
  <si>
    <t>3.3.5</t>
  </si>
  <si>
    <t>4.1.2</t>
  </si>
  <si>
    <t>4.1.3</t>
  </si>
  <si>
    <t>4.1.5</t>
  </si>
  <si>
    <t>4.1.7</t>
  </si>
  <si>
    <r>
      <t xml:space="preserve">Duties, Taxes and Local Transport Payable in India in Local Currency </t>
    </r>
    <r>
      <rPr>
        <b/>
        <vertAlign val="superscript"/>
        <sz val="11"/>
        <rFont val="Arial"/>
        <family val="2"/>
      </rPr>
      <t xml:space="preserve"> </t>
    </r>
    <r>
      <rPr>
        <b/>
        <sz val="11"/>
        <rFont val="Arial"/>
        <family val="2"/>
      </rPr>
      <t>(INR)</t>
    </r>
  </si>
  <si>
    <t xml:space="preserve">Installation, testing and commissioning of 11kV underground Cables, Termination Kits  at following locations as per scope, specification and drawings. </t>
  </si>
  <si>
    <t>AERATION BASINS</t>
  </si>
  <si>
    <t xml:space="preserve">Residual Chlorine Analyzer+ Accessories +fittings </t>
  </si>
  <si>
    <t>1.2.1</t>
  </si>
  <si>
    <t>1.2.2</t>
  </si>
  <si>
    <t>1.2.3</t>
  </si>
  <si>
    <t>1.2.11</t>
  </si>
  <si>
    <t>1.2.12</t>
  </si>
  <si>
    <t>1.2.13</t>
  </si>
  <si>
    <t>1.2.14</t>
  </si>
  <si>
    <t>1.2.15</t>
  </si>
  <si>
    <t>1.2.16</t>
  </si>
  <si>
    <t>1.2.17</t>
  </si>
  <si>
    <t>1.2.18</t>
  </si>
  <si>
    <t>1.2.19</t>
  </si>
  <si>
    <t>1.2.20</t>
  </si>
  <si>
    <t>1.2.21</t>
  </si>
  <si>
    <t>1.2.22</t>
  </si>
  <si>
    <t>1.2.23</t>
  </si>
  <si>
    <t>1.2.24</t>
  </si>
  <si>
    <t>1.2.25</t>
  </si>
  <si>
    <t>2.1.2</t>
  </si>
  <si>
    <t>2.1.3</t>
  </si>
  <si>
    <t>2.1.4</t>
  </si>
  <si>
    <t>2.1.5</t>
  </si>
  <si>
    <t>2.1.1</t>
  </si>
  <si>
    <t>2.1.6</t>
  </si>
  <si>
    <t>2.1.7</t>
  </si>
  <si>
    <t>2.1.8</t>
  </si>
  <si>
    <t>2.1.9</t>
  </si>
  <si>
    <t>2.1.10</t>
  </si>
  <si>
    <t>2.1.11</t>
  </si>
  <si>
    <t>2.1.12</t>
  </si>
  <si>
    <t>2.1.13</t>
  </si>
  <si>
    <t>2.1.14</t>
  </si>
  <si>
    <t>2.1.15</t>
  </si>
  <si>
    <t>2.1.16</t>
  </si>
  <si>
    <t>2.1.17</t>
  </si>
  <si>
    <t>2.1.18</t>
  </si>
  <si>
    <t>2.1.19</t>
  </si>
  <si>
    <t>2.1.20</t>
  </si>
  <si>
    <t>2.1.21</t>
  </si>
  <si>
    <t>2.1.22</t>
  </si>
  <si>
    <t>2.1.23</t>
  </si>
  <si>
    <t>2.1.25</t>
  </si>
  <si>
    <t>2.1.26</t>
  </si>
  <si>
    <t>2.1.27</t>
  </si>
  <si>
    <t>2.1.28</t>
  </si>
  <si>
    <t>2.1.29</t>
  </si>
  <si>
    <t>2.1.30</t>
  </si>
  <si>
    <t>Instrumentation, Control &amp; Automation Systems</t>
  </si>
  <si>
    <t>Payment</t>
  </si>
  <si>
    <t>Month</t>
  </si>
  <si>
    <t>Estimated Percent</t>
  </si>
  <si>
    <t>Estimated Amount</t>
  </si>
  <si>
    <t>Cumulative %</t>
  </si>
  <si>
    <t>Milestone</t>
  </si>
  <si>
    <t>(Wherever Applicable)</t>
  </si>
  <si>
    <t>Final Payment</t>
  </si>
  <si>
    <t>Total Payments</t>
  </si>
  <si>
    <t>(Quoted Price)</t>
  </si>
  <si>
    <t>Item</t>
  </si>
  <si>
    <t>Description</t>
  </si>
  <si>
    <t>(1)</t>
  </si>
  <si>
    <t>(4)=(2)+(3)</t>
  </si>
  <si>
    <t>1.9 Other Documentation</t>
  </si>
  <si>
    <t>Sub Total  of  2.4</t>
  </si>
  <si>
    <t>Wooden Racks/Aluminum Racks</t>
  </si>
  <si>
    <t>11kV XLPE Cables from 11kV Metal Enclosed Switchboard  to  Primary cable end boxes of 11kV/0.433kV Transformers of Sewage Treatment Plant</t>
  </si>
  <si>
    <t>11kV Indoor cable terminations at incomer and outgoings of 11kV Metal Enclosed Switchboard  of Sewage Treatment Plant</t>
  </si>
  <si>
    <t xml:space="preserve">11kV Metal Enclosed Switchboard </t>
  </si>
  <si>
    <t xml:space="preserve"> Diesel Generator Set complete  with AMF Control Panel </t>
  </si>
  <si>
    <t xml:space="preserve">415V Switchgear PCC </t>
  </si>
  <si>
    <t>3.3.2.1</t>
  </si>
  <si>
    <t>3.3.2.2</t>
  </si>
  <si>
    <t>3.3.2.3</t>
  </si>
  <si>
    <t>3.3.3.1</t>
  </si>
  <si>
    <t>3.3.3.2</t>
  </si>
  <si>
    <t>3.3.4.1</t>
  </si>
  <si>
    <t>3.3.4.2</t>
  </si>
  <si>
    <t>1.10 Bidder shall list here details of additional items required</t>
  </si>
  <si>
    <t>The bidder shall list here details of any additional items (all areas of the works) required for a complete installation</t>
  </si>
  <si>
    <t>11kV XLPE Cable from  Metering Unit  to  incomer of  11kV Metal Enclosed Switchboard   of Sewage Treatment Plant</t>
  </si>
  <si>
    <t>LT Non Segregated Aluminium Bus ducts with necessary supporting structure</t>
  </si>
  <si>
    <t>110V D.C Battery, Battery Charger with D.C Distribution Board</t>
  </si>
  <si>
    <t>Poly Electrolyte++    
Total quantity ----------- Tonne per year. ( Bidder to mention the quantity )</t>
  </si>
  <si>
    <t>Alum++    
Total quantity ----------- Tonne per year. ( Bidder to mention  the quantity )</t>
  </si>
  <si>
    <t>Turbidimeter - Bench Model (Nephelometric Type)</t>
  </si>
  <si>
    <t>Monopan balance with digital display</t>
  </si>
  <si>
    <t>5.1.28</t>
  </si>
  <si>
    <t>5.1.29</t>
  </si>
  <si>
    <t>D.O meter</t>
  </si>
  <si>
    <t>Jar-Test apparatus with RPM controller and simulatanous addition of Chemicals in all jars</t>
  </si>
  <si>
    <t>Durham tubes and Imhoff cones (1 lot)</t>
  </si>
  <si>
    <t>Supply  of the Instrumentation Cables/cable trays as per Technical Specification</t>
  </si>
  <si>
    <t>Supply  of the following Instrumentation Systems as per Technical Specifications.</t>
  </si>
  <si>
    <t>2.3.8</t>
  </si>
  <si>
    <t>3.2.8</t>
  </si>
  <si>
    <t>3.3.1.16</t>
  </si>
  <si>
    <t>8.3.13</t>
  </si>
  <si>
    <t>(2)</t>
  </si>
  <si>
    <t>(4)</t>
  </si>
  <si>
    <t>Transformer yard</t>
  </si>
  <si>
    <t>SECONDARY CLARIFIERS</t>
  </si>
  <si>
    <t>2.2.7</t>
  </si>
  <si>
    <t xml:space="preserve">Gates, Valves and others  </t>
  </si>
  <si>
    <t xml:space="preserve">Secondary Clarifiers </t>
  </si>
  <si>
    <t>8.1.2.5</t>
  </si>
  <si>
    <t>8.1.4.7</t>
  </si>
  <si>
    <t>8.1.7.5</t>
  </si>
  <si>
    <t>8.1.7.6</t>
  </si>
  <si>
    <t>8.1.7.7</t>
  </si>
  <si>
    <t>8.1.9.5</t>
  </si>
  <si>
    <t>8.1.9.6</t>
  </si>
  <si>
    <t>8.1.12.6</t>
  </si>
  <si>
    <t>8.1.16.5</t>
  </si>
  <si>
    <t>8.1.17.5</t>
  </si>
  <si>
    <t>8.1.17.6</t>
  </si>
  <si>
    <t>Dewatering system</t>
  </si>
  <si>
    <t>8.1.20.6</t>
  </si>
  <si>
    <t>8.1.24</t>
  </si>
  <si>
    <t>8.1.24.1</t>
  </si>
  <si>
    <t>8.1.24.2</t>
  </si>
  <si>
    <t>8.1.24.3</t>
  </si>
  <si>
    <t>8.1.24.4</t>
  </si>
  <si>
    <t>8.1.24.5</t>
  </si>
  <si>
    <t>8.1.25</t>
  </si>
  <si>
    <t>8.1.25.1</t>
  </si>
  <si>
    <t>8.1.25.2</t>
  </si>
  <si>
    <t>8.1.25.3</t>
  </si>
  <si>
    <t>8.1.25.4</t>
  </si>
  <si>
    <t>Material handling system of pump house</t>
  </si>
  <si>
    <t>TSPS</t>
  </si>
  <si>
    <t>UTILITY BUILDINGS</t>
  </si>
  <si>
    <t xml:space="preserve">Electrical Equipment &amp; items </t>
  </si>
  <si>
    <t>11 kV Switchgear</t>
  </si>
  <si>
    <t>8.2.1.4</t>
  </si>
  <si>
    <t>8.2.1.5</t>
  </si>
  <si>
    <t>8.2.1.6</t>
  </si>
  <si>
    <t>8.2.1.7</t>
  </si>
  <si>
    <t>8.2.1.8</t>
  </si>
  <si>
    <t>8.2.1.9</t>
  </si>
  <si>
    <t>8.2.1.10</t>
  </si>
  <si>
    <t>11/0.433 kV Transformers</t>
  </si>
  <si>
    <t>8.2.2.3</t>
  </si>
  <si>
    <t>8.2.2.4</t>
  </si>
  <si>
    <t>8.2.2.5</t>
  </si>
  <si>
    <t>8.2.2.6</t>
  </si>
  <si>
    <t>8.2.2.7</t>
  </si>
  <si>
    <t>8.2.2.8</t>
  </si>
  <si>
    <t>8.2.2.9</t>
  </si>
  <si>
    <t>8.2.2.10</t>
  </si>
  <si>
    <t>8.2.3.5</t>
  </si>
  <si>
    <t>8.2.3.6</t>
  </si>
  <si>
    <t>8.2.3.7</t>
  </si>
  <si>
    <t>8.2.3.8</t>
  </si>
  <si>
    <t>8.2.3.9</t>
  </si>
  <si>
    <t>8.2.3.10</t>
  </si>
  <si>
    <t>415V Metal Enclosed Switchboards (PCC/PMCC/MCC/DBs)</t>
  </si>
  <si>
    <t>Diesel Generator Set with AMF Panel</t>
  </si>
  <si>
    <t>8.2.4.7</t>
  </si>
  <si>
    <t>8.2.4.8</t>
  </si>
  <si>
    <t>8.2.4.9</t>
  </si>
  <si>
    <t>8.2.4.10</t>
  </si>
  <si>
    <t>8.2.5.3</t>
  </si>
  <si>
    <t>8.2.5.4</t>
  </si>
  <si>
    <t>8.2.5.5</t>
  </si>
  <si>
    <t>8.2.5.6</t>
  </si>
  <si>
    <t>8.2.5.7</t>
  </si>
  <si>
    <t>8.2.5.8</t>
  </si>
  <si>
    <t>8.2.5.9</t>
  </si>
  <si>
    <t>8.2.5.10</t>
  </si>
  <si>
    <t>8.2.6.4</t>
  </si>
  <si>
    <t>8.2.6.5</t>
  </si>
  <si>
    <t>8.2.6.6</t>
  </si>
  <si>
    <t>8.2.6.7</t>
  </si>
  <si>
    <t>8.2.6.8</t>
  </si>
  <si>
    <t>8.2.6.9</t>
  </si>
  <si>
    <t>8.2.6.10</t>
  </si>
  <si>
    <t>8.2.7.4</t>
  </si>
  <si>
    <t>8.2.7.5</t>
  </si>
  <si>
    <t>8.2.7.6</t>
  </si>
  <si>
    <t>8.2.7.7</t>
  </si>
  <si>
    <t>8.2.7.8</t>
  </si>
  <si>
    <t>8.2.7.9</t>
  </si>
  <si>
    <t>8.2.7.10</t>
  </si>
  <si>
    <t>8.2.8.4</t>
  </si>
  <si>
    <t>8.2.8.5</t>
  </si>
  <si>
    <t>8.2.8.6</t>
  </si>
  <si>
    <t>8.2.8.7</t>
  </si>
  <si>
    <t>8.2.8.8</t>
  </si>
  <si>
    <t>8.2.8.9</t>
  </si>
  <si>
    <t>8.2.8.10</t>
  </si>
  <si>
    <t>8.3.1</t>
  </si>
  <si>
    <t>8.3.2</t>
  </si>
  <si>
    <t>8.3.3</t>
  </si>
  <si>
    <t>8.3.4</t>
  </si>
  <si>
    <t>8.3.5</t>
  </si>
  <si>
    <t>8.3.6</t>
  </si>
  <si>
    <t>8.3.7</t>
  </si>
  <si>
    <t>8.3.8</t>
  </si>
  <si>
    <t>8.3.9</t>
  </si>
  <si>
    <t>8.3.10</t>
  </si>
  <si>
    <t>8.3.11</t>
  </si>
  <si>
    <t>8.3.12</t>
  </si>
  <si>
    <t>Switchboards,  Receptacles, Power  Plug &amp; Sockets, Switches, Ceiling fans with regulators etc</t>
  </si>
  <si>
    <t>2.2.10</t>
  </si>
  <si>
    <t>2.2.11</t>
  </si>
  <si>
    <t>2.2.12</t>
  </si>
  <si>
    <t>2.2.14</t>
  </si>
  <si>
    <t>Electrical Systems</t>
  </si>
  <si>
    <t>2.3.1</t>
  </si>
  <si>
    <t>2.3.1.1</t>
  </si>
  <si>
    <t>2.3.1.2</t>
  </si>
  <si>
    <t>2.3.1.3</t>
  </si>
  <si>
    <t>2.3.1.4</t>
  </si>
  <si>
    <t>2.3.1.5</t>
  </si>
  <si>
    <t>2.3.1.6</t>
  </si>
  <si>
    <t>11kV Cable Straight through joints</t>
  </si>
  <si>
    <t>2.3.2</t>
  </si>
  <si>
    <t>2.3.2.1</t>
  </si>
  <si>
    <t>2.3.2.2</t>
  </si>
  <si>
    <t>2.3.2.3</t>
  </si>
  <si>
    <t>2.3.2.4</t>
  </si>
  <si>
    <t>2.3.2.5</t>
  </si>
  <si>
    <t>2.3.2.6</t>
  </si>
  <si>
    <t>2.3.2.7</t>
  </si>
  <si>
    <t>415V Capacitor banks with Automatic Power Factor Correction Relay</t>
  </si>
  <si>
    <t>2.3.3</t>
  </si>
  <si>
    <t>2.3.3.1</t>
  </si>
  <si>
    <t>2.3.3.2</t>
  </si>
  <si>
    <t>2.3.3.3</t>
  </si>
  <si>
    <t>2.3.3.4</t>
  </si>
  <si>
    <t>2.3.3.5</t>
  </si>
  <si>
    <t>2.3.3.6</t>
  </si>
  <si>
    <t>2.3.3.7</t>
  </si>
  <si>
    <t>2.3.3.8</t>
  </si>
  <si>
    <t>2.3.3.9</t>
  </si>
  <si>
    <t>Main Lighting DB</t>
  </si>
  <si>
    <t>2.3.4</t>
  </si>
  <si>
    <t>2.3.4.1</t>
  </si>
  <si>
    <t>Lighting Fixtures</t>
  </si>
  <si>
    <t>2.3.4.2</t>
  </si>
  <si>
    <t>Lighting panels</t>
  </si>
  <si>
    <t>2.3.4.3</t>
  </si>
  <si>
    <t>2.3.4.4</t>
  </si>
  <si>
    <t>2.3.4.5</t>
  </si>
  <si>
    <t>Street Lighting and Area Lighting poles with Junction boxes and Over hang</t>
  </si>
  <si>
    <t>2.3.5</t>
  </si>
  <si>
    <t>2.3.5.1</t>
  </si>
  <si>
    <t xml:space="preserve"> L.T cables</t>
  </si>
  <si>
    <t>2.3.5.2</t>
  </si>
  <si>
    <t xml:space="preserve"> L.T Cable termination with glands and lugs</t>
  </si>
  <si>
    <t>2.3.5.3</t>
  </si>
  <si>
    <t>2.3.5.4</t>
  </si>
  <si>
    <t>Cable trays on supports for both LT and HT Cables</t>
  </si>
  <si>
    <t>2.3.6</t>
  </si>
  <si>
    <t>2.3.6.1</t>
  </si>
  <si>
    <t>Earthing Conductor for outdoor main grid</t>
  </si>
  <si>
    <t>2.3.6.2</t>
  </si>
  <si>
    <t>2.3.6.3</t>
  </si>
  <si>
    <t>2.3.6.4</t>
  </si>
  <si>
    <t>2.3.6.5</t>
  </si>
  <si>
    <t>2.3.6.6</t>
  </si>
  <si>
    <t>Treated Earth pits</t>
  </si>
  <si>
    <t>2.3.7</t>
  </si>
  <si>
    <t>The bidder shall list here details of any additional items required for a complete installation</t>
  </si>
  <si>
    <t>2.5.1</t>
  </si>
  <si>
    <t>General Mechanical Systems</t>
  </si>
  <si>
    <t>Building Services including domestic water systems The bidder shall list here details of any additional items required for a complete installation</t>
  </si>
  <si>
    <t>11kV / 0.433kV Transformers with OLTC</t>
  </si>
  <si>
    <t>Country of Origin</t>
  </si>
  <si>
    <t>Duties</t>
  </si>
  <si>
    <t>Local Transport</t>
  </si>
  <si>
    <t>Local Currency  (INR)</t>
  </si>
  <si>
    <t>(3)</t>
  </si>
  <si>
    <t>Supply and Delivery of Plant and Equipment to Site for the following works:</t>
  </si>
  <si>
    <t>Mechanical, Electrical Works and Instrumentation &amp; Control Works</t>
  </si>
  <si>
    <t>3.1.1</t>
  </si>
  <si>
    <t>3.1.1.1</t>
  </si>
  <si>
    <t>Point wiring with conduits, wires, supports etc for Lighting fixtures, Receptacles, Ceiling fans etc</t>
  </si>
  <si>
    <t>The Bidder shall list here details of any additional items required for a complete installation</t>
  </si>
  <si>
    <t>(5)</t>
  </si>
  <si>
    <t>5.1.1</t>
  </si>
  <si>
    <t>Comparator test set for residual chlorine or chloroscope</t>
  </si>
  <si>
    <t>5.1.2</t>
  </si>
  <si>
    <t>5.1.3</t>
  </si>
  <si>
    <t>Mains operated pH meter completed with one calomel electrode and glass electrode</t>
  </si>
  <si>
    <t>5.1.4</t>
  </si>
  <si>
    <t>5.1.5</t>
  </si>
  <si>
    <t>Turbidimeter - Hand held (Portable)</t>
  </si>
  <si>
    <t>5.1.6</t>
  </si>
  <si>
    <t>5.1.7</t>
  </si>
  <si>
    <t>Water bath with 6 to 8 concentric holes and discs, electrically heated</t>
  </si>
  <si>
    <t>5.1.8</t>
  </si>
  <si>
    <t>Soxhlet extraction unit</t>
  </si>
  <si>
    <t>5.1.9</t>
  </si>
  <si>
    <t>Kjeldahl digestion unit</t>
  </si>
  <si>
    <t>5.1.10</t>
  </si>
  <si>
    <t>Hot plates</t>
  </si>
  <si>
    <t>5.1.11</t>
  </si>
  <si>
    <t>Distilled water plant</t>
  </si>
  <si>
    <t>5.1.12</t>
  </si>
  <si>
    <t>Demineraliser</t>
  </si>
  <si>
    <t>5.1.13</t>
  </si>
  <si>
    <t>5.1.14</t>
  </si>
  <si>
    <t>B.O.D. incubator</t>
  </si>
  <si>
    <t>5.1.15</t>
  </si>
  <si>
    <t xml:space="preserve">Muffle furnace </t>
  </si>
  <si>
    <t>5.1.16</t>
  </si>
  <si>
    <t>Electric oven</t>
  </si>
  <si>
    <t>5.1.17</t>
  </si>
  <si>
    <t>Magnetic stirrer</t>
  </si>
  <si>
    <t>5.1.18</t>
  </si>
  <si>
    <t>5.1.19</t>
  </si>
  <si>
    <t>5.1.20</t>
  </si>
  <si>
    <t>Centrifuge</t>
  </si>
  <si>
    <t>5.1.21</t>
  </si>
  <si>
    <t xml:space="preserve">Gas cylinder if gas supply is not available </t>
  </si>
  <si>
    <t>5.1.22</t>
  </si>
  <si>
    <t xml:space="preserve"> Fume cupboard/hood</t>
  </si>
  <si>
    <t>5.1.23</t>
  </si>
  <si>
    <t>Field Test kit for cations and anions</t>
  </si>
  <si>
    <t>5.1.24</t>
  </si>
  <si>
    <t>Depth sampler</t>
  </si>
  <si>
    <t>5.1.25</t>
  </si>
  <si>
    <t>5.1.26</t>
  </si>
  <si>
    <t>5.1.27</t>
  </si>
  <si>
    <t>Weighing Balance (Max. 10 kg)</t>
  </si>
  <si>
    <t>Equipment Needed For Bacteriological Examination</t>
  </si>
  <si>
    <t>5.2.1</t>
  </si>
  <si>
    <t>Hot Air Oven</t>
  </si>
  <si>
    <t>5.2.2</t>
  </si>
  <si>
    <t>Autoclave</t>
  </si>
  <si>
    <t>5.2.3</t>
  </si>
  <si>
    <t xml:space="preserve">Incubator 37°C or 44°C (Water/Air-Jacketed) </t>
  </si>
  <si>
    <t>5.2.4</t>
  </si>
  <si>
    <t>GST in INR</t>
  </si>
  <si>
    <t>Name of STP</t>
  </si>
  <si>
    <t>Price( INR)</t>
  </si>
  <si>
    <t>Foreign Component</t>
  </si>
  <si>
    <t>Local Component</t>
  </si>
  <si>
    <t>5=(1)+(4)</t>
  </si>
  <si>
    <t>STP</t>
  </si>
  <si>
    <t>Total Price in INR</t>
  </si>
  <si>
    <t>Freight on Board(FOB)</t>
  </si>
  <si>
    <t>Cost, Insurance, Freight (CIF)</t>
  </si>
  <si>
    <t>US Dollar (USD)</t>
  </si>
  <si>
    <t>GST</t>
  </si>
  <si>
    <t xml:space="preserve">Foreign Currency </t>
  </si>
  <si>
    <t>Japenese (YEN)</t>
  </si>
  <si>
    <t>(6)</t>
  </si>
  <si>
    <t xml:space="preserve">(7) </t>
  </si>
  <si>
    <t>(8)</t>
  </si>
  <si>
    <t xml:space="preserve">(9) </t>
  </si>
  <si>
    <t>(10)</t>
  </si>
  <si>
    <t>(11)</t>
  </si>
  <si>
    <t>=(5)+(6)</t>
  </si>
  <si>
    <t>=(7)+(8)</t>
  </si>
  <si>
    <t>=(9)+(10)+(11)</t>
  </si>
  <si>
    <t>Name &amp; Designation:</t>
  </si>
  <si>
    <t>Schedule 9: Payment Schedule</t>
  </si>
  <si>
    <t>Quanitty</t>
  </si>
  <si>
    <t>Ex. Works (INR)</t>
  </si>
  <si>
    <t>GST (INR)</t>
  </si>
  <si>
    <t>Local Transport (INR)</t>
  </si>
  <si>
    <r>
      <t>Total Price (INR)</t>
    </r>
    <r>
      <rPr>
        <b/>
        <vertAlign val="superscript"/>
        <sz val="11"/>
        <rFont val="Arial"/>
        <family val="2"/>
      </rPr>
      <t xml:space="preserve"> </t>
    </r>
  </si>
  <si>
    <t>(5 )</t>
  </si>
  <si>
    <t>( 3)</t>
  </si>
  <si>
    <t xml:space="preserve"> ( 4 )</t>
  </si>
  <si>
    <t>( 6)</t>
  </si>
  <si>
    <t>(2 )</t>
  </si>
  <si>
    <t>Japenese  Yen (JPY)</t>
  </si>
  <si>
    <t>Local Currency (INR)</t>
  </si>
  <si>
    <t>Design, Drawings and Documentations</t>
  </si>
  <si>
    <t>Requirement of  Office of   the   Engineer   (Furniture's, Equipment and Furnishing)   for STP</t>
  </si>
  <si>
    <t>Unit rate (INR)</t>
  </si>
  <si>
    <t>Total Price (INR)</t>
  </si>
  <si>
    <t>( 6 )</t>
  </si>
  <si>
    <t xml:space="preserve"> (3 )</t>
  </si>
  <si>
    <t>(4 )</t>
  </si>
  <si>
    <t xml:space="preserve">( 5) </t>
  </si>
  <si>
    <t>(7 )=(4 ) X ( 5 )+ (6)</t>
  </si>
  <si>
    <t xml:space="preserve">Schedule 5: Laboratory Equipments </t>
  </si>
  <si>
    <t>Decription</t>
  </si>
  <si>
    <t>Unit Rate (INR)</t>
  </si>
  <si>
    <t>(5) = (2) X (3)+ (4)</t>
  </si>
  <si>
    <t>No</t>
  </si>
  <si>
    <t>(7)=(4) X(5) + (6)</t>
  </si>
  <si>
    <t>(7) =(4) +(5) + (6)</t>
  </si>
  <si>
    <t xml:space="preserve">Schedule 4: Requirement of Office of the Engineer </t>
  </si>
  <si>
    <t>** Payment for Electrical Usage will be made directly to KPTCL by Employer.</t>
  </si>
  <si>
    <t>Civil Works, Installations and other services</t>
  </si>
  <si>
    <t>3A</t>
  </si>
  <si>
    <t xml:space="preserve">Plant and Equipment, Supplied from Outside Employer’s Country </t>
  </si>
  <si>
    <t xml:space="preserve">Plant and Equipment, Supplied from Within Employer’s Country </t>
  </si>
  <si>
    <t>3B</t>
  </si>
  <si>
    <t>Total of Schedule 8B</t>
  </si>
  <si>
    <t>Disc Filter</t>
  </si>
  <si>
    <t xml:space="preserve">Diesel Generator Set complete  with AMF Control Panel </t>
  </si>
  <si>
    <t>Local  Push Button Stations</t>
  </si>
  <si>
    <t>4.1.4</t>
  </si>
  <si>
    <t>4.1.6</t>
  </si>
  <si>
    <t>4.1.8</t>
  </si>
  <si>
    <t>4.1.9</t>
  </si>
  <si>
    <t>4.1.10</t>
  </si>
  <si>
    <t>4.1.11</t>
  </si>
  <si>
    <t xml:space="preserve"> + The bidder shall quote the cost for manpower which includes man month rate including accommodation, transportation allowance, etc. complete</t>
  </si>
  <si>
    <t>10</t>
  </si>
  <si>
    <t>3</t>
  </si>
  <si>
    <t>2</t>
  </si>
  <si>
    <t>1</t>
  </si>
  <si>
    <t>5</t>
  </si>
  <si>
    <t>Switch gear room, Electrical Sub station</t>
  </si>
  <si>
    <t xml:space="preserve">Schedule 3A : Plant and Equipment, Supplied from Outside Employer’s Country for STPs </t>
  </si>
  <si>
    <t>Schedule 3B: Plant and Equipment, Supplied from Within Employer’s Country for STPs</t>
  </si>
  <si>
    <t>Inlet Works</t>
  </si>
  <si>
    <t>1.1.2</t>
  </si>
  <si>
    <t>1.1.3</t>
  </si>
  <si>
    <t>1.1.4</t>
  </si>
  <si>
    <t>1.1.5</t>
  </si>
  <si>
    <t>1.2.4</t>
  </si>
  <si>
    <t>1.2.5</t>
  </si>
  <si>
    <t>Chlorine Contact Tank</t>
  </si>
  <si>
    <t>1.2.6</t>
  </si>
  <si>
    <t>1.2.7</t>
  </si>
  <si>
    <t>1.2.8</t>
  </si>
  <si>
    <t>1.2.9</t>
  </si>
  <si>
    <t>1.2.10</t>
  </si>
  <si>
    <t>Plant D.G. Room</t>
  </si>
  <si>
    <t>Price (INR)</t>
  </si>
  <si>
    <t>2.1.24</t>
  </si>
  <si>
    <t>3.3.2.4</t>
  </si>
  <si>
    <t>2.2.15</t>
  </si>
  <si>
    <t>2.2.16</t>
  </si>
  <si>
    <t>11kV Outdoor cable termination at Tariff Metering Unit / BESCOM</t>
  </si>
  <si>
    <t>Notes:</t>
  </si>
  <si>
    <t xml:space="preserve">Disc Filters </t>
  </si>
  <si>
    <t>BLOWER BUILDING</t>
  </si>
  <si>
    <t>For Effluent Quality</t>
  </si>
  <si>
    <t>Office furniture shall be of Godrej or Featherlite</t>
  </si>
  <si>
    <t>1.9.4</t>
  </si>
  <si>
    <t>1.9.5</t>
  </si>
  <si>
    <t>1.9.3</t>
  </si>
  <si>
    <t>Concept of Civil Design Report</t>
  </si>
  <si>
    <t>1.2.26</t>
  </si>
  <si>
    <t>TSPS Works</t>
  </si>
  <si>
    <t xml:space="preserve">Inlet manhole &amp; chamber, Coarse Screen channels, Effluent chamber, Overflow chamber, Wetwell with superstructure, Valve &amp; Flowmeter chambers, Thrust block and Anchor blocks  etc. </t>
  </si>
  <si>
    <t xml:space="preserve">Single Line diagrams and Electrical drawings complete </t>
  </si>
  <si>
    <t xml:space="preserve">Disc Filter Influent chamber, Disc Filter units and Disc Filter Effluent channel, Backwash water collection arrangement etc. </t>
  </si>
  <si>
    <t>Sludge Dewatering Building including sludge storage, chambers etc.</t>
  </si>
  <si>
    <t>Dewatering Feed sump and Pumping Station, chambers etc.</t>
  </si>
  <si>
    <t xml:space="preserve">Ground Improvement Plan, Site grading and Piling arrangement  </t>
  </si>
  <si>
    <t>Nalla &amp; flow diversion  etc.</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</si>
  <si>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</si>
  <si>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Material handling system with suitable Cranes and hoist arrangements with Hardware and all allied works complete</t>
  </si>
  <si>
    <t>Scum Pit,Sump and Pump Station, Chamber etc.</t>
  </si>
  <si>
    <t>1.2.27</t>
  </si>
  <si>
    <t>1.2.28</t>
  </si>
  <si>
    <t>Anoxic  zone Inlet arrangement Inlet arrangement including pipework,Subersible mixer arrangement,and Handling Equipment, flushing arrangement, Hardware with piping and all allied works complete</t>
  </si>
  <si>
    <t xml:space="preserve">Plant water &amp; Treated water storage sump / Pump Station and inlet flow arrangement, chamber etc. </t>
  </si>
  <si>
    <t>Plant Drain Sump and Pump Station, Chamber etc.</t>
  </si>
  <si>
    <t>Aeartion Basin with Aeration arrangement with piping, Sluice gates and weir gates,Stop logs, flushing arrangement,  inculding Hardware  all allied works complete</t>
  </si>
  <si>
    <t>Inlet chamber and  Fine Screen Channel, Overflow chamber, Screen Effluent/ Grit Basin Distribution Channel with Sluice gates, weir gates,Stop logs,  and Inlet &amp;  Overflow piping with fittings, flushing arrangement, inculding Hardware  all allied works complete</t>
  </si>
  <si>
    <t xml:space="preserve">Chlorine Contact Tank, Inlet chamber, distribution chamber, Effluent Channel/pipe, flowmeter chamber,RCC Stair case, Outfall Structure etc </t>
  </si>
  <si>
    <t>Inlet &amp; outlet piping, Distribution Chamber for Secondary Clarifiers with Inlet &amp; Outlet  sluice gates,stoplogs,weir arrangement,flushing arrangement, piping and valves  inculding Hardware  all allied works complete</t>
  </si>
  <si>
    <t>Inlet &amp; Outlet piping,Secondary Clarifiers mechanism, scum collection  with desluding arrangements,Handling Equipment,flushing arrangement, piping and valves  inculding Hardware  all allied works complete</t>
  </si>
  <si>
    <t>1.2.29</t>
  </si>
  <si>
    <t>Compound Wall with gates</t>
  </si>
  <si>
    <t xml:space="preserve">Inlet &amp; Outlet piping,Disc Filter Influent &amp; Effluent chamber sluice gates,Weir gates, Stoplogs,Disc Filter units, Backwash water system and collection arrangement etc. </t>
  </si>
  <si>
    <t>Inlet &amp; Outlet piping,Chlorine Contact Tank &amp; Outfall structure with sluice gates,weir gates,Stop logs, mixing arrangement, hardware with piping, valves and all allied works complete</t>
  </si>
  <si>
    <t>1.3.22</t>
  </si>
  <si>
    <t>Flushing arrangement for all chemical &amp; Sludge handling system, Dewatering Pumps including piping and all allied works in all sludge &amp; Chemical handling pump houses complete</t>
  </si>
  <si>
    <t>1.3.23</t>
  </si>
  <si>
    <t>1.3.24</t>
  </si>
  <si>
    <t>1.3.25</t>
  </si>
  <si>
    <t>1.3.26</t>
  </si>
  <si>
    <t>1.3.27</t>
  </si>
  <si>
    <t>1.3.28</t>
  </si>
  <si>
    <t>Service water system including pumps with Hardware,piping,Valves and all allied works complete</t>
  </si>
  <si>
    <t>2.2.13</t>
  </si>
  <si>
    <t>2.2.17</t>
  </si>
  <si>
    <t>2.2.18</t>
  </si>
  <si>
    <t>2.2.22</t>
  </si>
  <si>
    <t>2.2.23</t>
  </si>
  <si>
    <t>2.2.24</t>
  </si>
  <si>
    <t>2.2.25</t>
  </si>
  <si>
    <t>2.2.26</t>
  </si>
  <si>
    <t>2.2.27</t>
  </si>
  <si>
    <t>2.2.28</t>
  </si>
  <si>
    <t>2.2.19</t>
  </si>
  <si>
    <t>2.2.20</t>
  </si>
  <si>
    <t>2.2.21</t>
  </si>
  <si>
    <t>Vortex Grit Basins &amp; chamber,  Grit Basin effluent channel, Grit Classifier arrangement,chambers,RCC Stair case etc.</t>
  </si>
  <si>
    <t>2.2.29</t>
  </si>
  <si>
    <t>Electrical Systems for TSPS &amp; STP</t>
  </si>
  <si>
    <t>Complete Installation, testing and commissioning  of  Mechanical system as per the Bid specifications</t>
  </si>
  <si>
    <t>Complete Installation, testing and commissioning  of  Electrical system as per the Bid specifications</t>
  </si>
  <si>
    <t xml:space="preserve">Complete Installation, testing and commissioning of Motor Control Centres, Distribution boards  etc at various locations in TSPS &amp; Sewage Treatment plant  with following major equipment, items  as per scope, specification and drawings. </t>
  </si>
  <si>
    <t xml:space="preserve">Installation, testing and commissioning of Earthing &amp; Lighting Protection  System at TSPS &amp; Sewage Treatment Plant with following major components as per scope, specification and drawings. </t>
  </si>
  <si>
    <t>Aeration Zone with MLR Pumpsets, Retrievable type Fine Bubble Diffuser Aeration system arrangement, Pipe grid, Drop legs,piping arrangements,Drain pumpsets, Electric hoist, sluice gates, flushing arrangement,Handling Equipment,piping and valves  inculding Hardware  all allied works complete</t>
  </si>
  <si>
    <t>TSPS MCC</t>
  </si>
  <si>
    <t>Complete  Installation, testing and commissioning of Lighting System at TSPS &amp; Sewage Treatment Plant  with following major equipment, items  as per scope, specification and drawings.</t>
  </si>
  <si>
    <t>Lightning Protection system with Arrestors and Down Conductors</t>
  </si>
  <si>
    <t xml:space="preserve">Complete Installation, testing and commissioning of L.T Cabling System, HT/LT Cable Carrier System  at TSPS &amp; Sewage Treatment Plant   with following major components as per scope, specification and drawings. </t>
  </si>
  <si>
    <t>3.1.1.2</t>
  </si>
  <si>
    <t>3.1.1.3</t>
  </si>
  <si>
    <t>3.1.1.4</t>
  </si>
  <si>
    <t>3.1.1.5</t>
  </si>
  <si>
    <t>3.1.1.6</t>
  </si>
  <si>
    <t>3.1.1.7</t>
  </si>
  <si>
    <t>3.1.1.8</t>
  </si>
  <si>
    <t>3.1.1.9</t>
  </si>
  <si>
    <t>3.1.1.10</t>
  </si>
  <si>
    <t>3.1.1.11</t>
  </si>
  <si>
    <t>3.1.1.12</t>
  </si>
  <si>
    <t>3.1.1.13</t>
  </si>
  <si>
    <t>3.1.1.14</t>
  </si>
  <si>
    <t>3.1.1.15</t>
  </si>
  <si>
    <t>3.1.1.16</t>
  </si>
  <si>
    <t>3.1.1.17</t>
  </si>
  <si>
    <t>3.1.1.18</t>
  </si>
  <si>
    <t>3.1.1.19</t>
  </si>
  <si>
    <t>3.1.1.20</t>
  </si>
  <si>
    <t>3.1.1.21</t>
  </si>
  <si>
    <t>3.1.1.22</t>
  </si>
  <si>
    <t>3.1.1.23</t>
  </si>
  <si>
    <t>3.1.1.24</t>
  </si>
  <si>
    <t>3.1.1.25</t>
  </si>
  <si>
    <t>3.1.1.26</t>
  </si>
  <si>
    <t>3.1.1.27</t>
  </si>
  <si>
    <t>3.1.1.28</t>
  </si>
  <si>
    <t>3.1.1.29</t>
  </si>
  <si>
    <t>3.1.1.30</t>
  </si>
  <si>
    <t>3.1.1.31</t>
  </si>
  <si>
    <t>3.1.1.32</t>
  </si>
  <si>
    <t xml:space="preserve">Supply of of 11kV underground Cables, Termination Kits  at following locations as per scope, specification and drawings. </t>
  </si>
  <si>
    <t xml:space="preserve">Supply of Electrical equipments at Sewage Treatment Plant Substation Building &amp; Process Air Blower Building  as per scope, specification and drawings. </t>
  </si>
  <si>
    <t xml:space="preserve">Supply of Motor Control Centers , Distribution boards  etc of Motor Control Centres, Distribution boards  etc at various locations in TSPS &amp; Sewage Treatment plant  with following major equipment, items  as per scope, specification and drawings. </t>
  </si>
  <si>
    <t>Supply of Lighting System at TSPS &amp; Sewage Treatment Plant  with following major equipment, items  as per scope, specification and drawings.</t>
  </si>
  <si>
    <t xml:space="preserve">Supply of L.T Cabling System, HT/LT Cable Carrier System  of L.T Cabling System, HT/LT Cable Carrier System  at TSPS &amp; Sewage Treatment Plant   with following major components as per scope, specification and drawings. </t>
  </si>
  <si>
    <t>Hume Pipe</t>
  </si>
  <si>
    <t xml:space="preserve">Supply of Earthing &amp; Lightning Protection  System of Earthing &amp; Lighting Protection  System at TSPS &amp; Sewage Treatment Plant with following major components as per scope, specification and drawings. </t>
  </si>
  <si>
    <t xml:space="preserve">The above mentioned items is listed for one STP </t>
  </si>
  <si>
    <t xml:space="preserve"> TSPS Pumps </t>
  </si>
  <si>
    <t>Electric Hoist</t>
  </si>
  <si>
    <t>Mechanical Fine screens</t>
  </si>
  <si>
    <t>Submersible mixers &amp; Pump sets</t>
  </si>
  <si>
    <t xml:space="preserve">(The Bidder shall complete his estimated payment schedule along with his Price Proposal, based on payments being made on a periodic (monthly) basis according to the pre-estimated construction progress.  The total amount of payments to be made shall not exceed the quoted Price. The Employer and Contractor shall make necessary adjustments to the payment schedule as the work proceeds based on the actual progress of the Works.)   </t>
  </si>
  <si>
    <t>1.8.3</t>
  </si>
  <si>
    <t>1.8.4</t>
  </si>
  <si>
    <t>1.8.5</t>
  </si>
  <si>
    <t>Inlet Chamber, Fine Screen Channel, Screen Effluent/ Grit Basin Distribution Channel, chambers, RCC Staircase, etc.</t>
  </si>
  <si>
    <t>Parshall Flume, drop chamber, connecting arrangement from Inlet works to  Areation basin, RCC Staircase etc</t>
  </si>
  <si>
    <t xml:space="preserve">Chlorine Contact Tank, Inlet chamber, distribution chamber, Effluent Channel/pipe, flowmeter chamber, RCC Staircase, Outfall Structure, etc </t>
  </si>
  <si>
    <t>SUBSTATION FOR STP &amp; TSPS</t>
  </si>
  <si>
    <t xml:space="preserve">Gabion wall, Site retaining structure and pile foundation </t>
  </si>
  <si>
    <t>1.5.2</t>
  </si>
  <si>
    <t>Inlet chamber and  Fine Screen Channel, Overflow chamber, Screen Effluent/ Grit Basin Distribution Channel with Sluice gates, weir gates,Stop logs,  and Inlet &amp;  Overflow piping with fittings, flushing arrangement, including Hardware  all allied works complete</t>
  </si>
  <si>
    <t>Aeration Basin with Aeration arrangement with piping, Sluice gates and weir gates,Stop logs, flushing arrangement,  including Hardware  all allied works complete</t>
  </si>
  <si>
    <t>Anaerobic Zone Inlet arrangement including pipework,Submersible mixer arrangement,and Handling Equipment, flushing arrangement, Hardware with piping and all allied works complete</t>
  </si>
  <si>
    <t>Aeration Zone with MLR Pumpsets, Retrievable type Fine Bubble Diffuser Aeration system arrangement, Pipe grid, Drop legs,piping arrangements,Drain pumpsets, Electric hoist, sluice gates, flushing arrangement,Handling Equipment,piping and valves  including Hardware  all allied works complete</t>
  </si>
  <si>
    <t>Inlet &amp; outlet piping, Distribution Chamber for Secondary Clarifiers with Inlet &amp; Outlet  sluice gates,stoplogs,weir arrangement,flushing arrangement, piping and valves  including Hardware  all allied works complete</t>
  </si>
  <si>
    <t>Inlet &amp; Outlet piping,Secondary Clarifiers mechanism, scum collection  with desludging arrangements,Handling Equipment,flushing arrangement, piping and valves  including Hardware  all allied works complete</t>
  </si>
  <si>
    <t>Roads &amp; drains / Internal roads and landscaping</t>
  </si>
  <si>
    <t>Parshall Flume, drop chamber, connecting arrangement from Inlet works to  Aeration basin,RCC Stair case etc.</t>
  </si>
  <si>
    <t>Approach Road to STP, TSPS</t>
  </si>
  <si>
    <t>Aeration Basin with Aeration arrangement with piping, Sluice gates and weir gates, Stop logs, flushing arrangement,  including Hardware  all allied works complete</t>
  </si>
  <si>
    <t>Anoxic  zone Inlet arrangement Inlet arrangement including pipework,Submersible mixer arrangement,and Handling Equipment, flushing arrangement, Hardware with piping and all allied works complete</t>
  </si>
  <si>
    <t>Japanese Yen (JPY)</t>
  </si>
  <si>
    <t>Japanese (YEN)</t>
  </si>
  <si>
    <t xml:space="preserve">Site Layout Plan, Bore hole location plan for entire plant, Civil &amp; Mechanical General Arrangement drawings, Geotechnical survey,Topographical Survey, Electrical resistivity test report </t>
  </si>
  <si>
    <t xml:space="preserve">Inlet arrangments from areation basin outlet, Secondary Clarifier Distribution boxes, Secondary Clarifiers, Scum collection pit, Desluding valve chamber, RCC Staircase etc. </t>
  </si>
  <si>
    <t>Inlet arrangements from aeration basin outlet, Secondary Clarifier Distribution boxes, Secondary Clarifiers, Scum collection pit, Desludging valve chamber, RCC Stair case etc. any other items for necessary completion of works</t>
  </si>
  <si>
    <t>Sludge feed pumping system- Submersible mixer arrangement, Sludge feed Pumpsets, flushing arrangement,Ventilation system,Handling Equipment and Hardware with piping, valves and all allied works complete</t>
  </si>
  <si>
    <t>Solid Bowl dewatering systems, sludge cake conveying system with cut gate arrangement and hopper &amp; Collection system, Handling Equipment for Sludge, flushing arrangement,Ventilation system, Hardware with piping and all allied works complete</t>
  </si>
  <si>
    <t>Any other necessary document which Bidder feels necessary for project completion needs to be added including all essential Investingation, Model Study (if required) ,etc. required to complete the Works</t>
  </si>
  <si>
    <t>Integrated Testing and Commissioning of the Entire System - TSPS, STP</t>
  </si>
  <si>
    <t>Polyelectrolyte dosing systems for sludge thicking units-Stirrer arrangement, feeding arrangement, Preparation &amp; Storage tanks ,Dosing Pumpsets,flushing arrangement,Handling Equipment,Ventilation system, Hardware with piping and all allied works complete</t>
  </si>
  <si>
    <t>Dewatering feed pumping system- Submersible mixer arrangement, Sludge feed Pumpsets, flushing arrangement,Ventilation system,Handling Equipment and Hardware with piping, valves and all allied works complete</t>
  </si>
  <si>
    <t>Dewatering units, sludge cake conveying system with cut gate arrangement and hopper &amp; Collection system, Handling Equipment for Sludge handling systems, flushing arrangement,Ventilation system, Hardware with piping and all allied works complete</t>
  </si>
  <si>
    <t>Sludge dewatering systems-Stirrer arrangement, feeding arrangement, Preparation &amp; Storage tanks ,Dosing Pumpsets,flushing arrangement,Handling Equipment,Ventilation system, Hardware with piping and all allied works complete</t>
  </si>
  <si>
    <t>Sludge dewatering units- Submersible mixer arrangement, Sludge feed Pumpsets, flushing arrangement,Ventilation system,Handling Equipment and Hardware with piping, valves and all allied works complete</t>
  </si>
  <si>
    <t>Polyelectrolyte dosing systems for thickners-Stirrer arrangement, feeding arrangement, Preparation &amp; Storage tanks ,Dosing Pumpsets,flushing arrangement,Handling Equipment,Ventilation system, Hardware with piping and all allied works complete</t>
  </si>
  <si>
    <t>Sludge thickneing units, sludge cake conveying system with cut gate arrangement and hopper &amp; Collection system, Handling Equipment for dewatering units, flushing arrangement,Ventilation system, Hardware with piping and all allied works complete</t>
  </si>
  <si>
    <t>Service water system including pumps with Hardware, piping, Valves and all allied works complete</t>
  </si>
  <si>
    <t>Process Design and drawings as defined in Volume 2 of Bidding Document</t>
  </si>
  <si>
    <t xml:space="preserve">Schedule 1: Design, Drawings and Documentation </t>
  </si>
  <si>
    <t>Parking Shed</t>
  </si>
  <si>
    <t>Mechanical systems</t>
  </si>
  <si>
    <t>Electrical systems</t>
  </si>
  <si>
    <t>Instrumentation systems</t>
  </si>
  <si>
    <t xml:space="preserve">(a): Local and Foreign Currencies shall be in accordance with the Instructions to Bidders </t>
  </si>
  <si>
    <t>1.8 As Built Drawings</t>
  </si>
  <si>
    <t>Civil, Structural &amp; Building Works and piping</t>
  </si>
  <si>
    <t>Design Report of STP, ISPS &amp; Networks</t>
  </si>
  <si>
    <t>Vortex Grit Basins &amp; chamber, Grit Basin effluent channel, Grit Classifier arrangement,chambers, RCC Staircase, etc.</t>
  </si>
  <si>
    <t>1.3.29</t>
  </si>
  <si>
    <t>Any other works which Bidder feels necessary for project completion needs to be added including all essential Investigation, etc. required to complete the Works under 1.2</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</si>
  <si>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</si>
  <si>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Inlet chamber and  Fine Screen Channel, Overflow chamber, Screen Effluent/ Grit Basin Distribution Channel with Sluice gates, weir gates, Stop logs, Inlet &amp;  Overflow piping with fittings, flushing arrangement, including Hardware and all allied works complete</t>
  </si>
  <si>
    <t>Aeration Basin with Aeration arrangement with piping, Sluice gates and weir gates, Stop logs, flushing arrangement, including Hardware and all allied works complete</t>
  </si>
  <si>
    <t>Inlet &amp; outlet piping, Distribution Chamber for Secondary Clarifiers with Inlet &amp; Outlet  sluice gates, stoplogs, weir arrangement, flushing arrangement, piping and valves  including Hardware and all allied works complete</t>
  </si>
  <si>
    <t xml:space="preserve">Concept report defining TSPS &amp; STP. Flow charts and process design, Hydraulic Flow diagram, P&amp;IDs, Mass Balance, Plant water &amp; drain Philosophy, Service water usage plan </t>
  </si>
  <si>
    <t>Any other works which Bidder feels necessary for project completion needs to be added including all essential Investigation, etc. required to complete the Works under 1.3</t>
  </si>
  <si>
    <t>1.5 Instrumentation, Control, and Automation Design, Drawings and Documentation as defined in Volume 2 of Bidding Document</t>
  </si>
  <si>
    <t>Civil, Architectural &amp; Structural Designs and Drawings as defined in Volume 2 of Bidding Document</t>
  </si>
  <si>
    <t>For Sludge Quality</t>
  </si>
  <si>
    <t>Additional Backfill for entire Project including approach road (if required)</t>
  </si>
  <si>
    <t>1.2.30</t>
  </si>
  <si>
    <t>1.6 Tests on Completion of Design-Build as defined in Volume 2 of Bidding Document</t>
  </si>
  <si>
    <t>1.7 Tests prior to Contract Completion as defined in Volume 2 of Bidding Document</t>
  </si>
  <si>
    <t>1.2.31</t>
  </si>
  <si>
    <t>Goods and Service Tax</t>
  </si>
  <si>
    <t xml:space="preserve">GST </t>
  </si>
  <si>
    <t>Goods and Service Taxes</t>
  </si>
  <si>
    <t>The Bidder shall list here details of any additional items required for O &amp; M</t>
  </si>
  <si>
    <t>Operation &amp; Maintenance   for  STP</t>
  </si>
  <si>
    <t>Laboratory Equipments   for  STPs</t>
  </si>
  <si>
    <t>Miscellaneous works-Distribution Board</t>
  </si>
  <si>
    <t>Sub Total of 2.5</t>
  </si>
  <si>
    <t>Sub Total of 2.6</t>
  </si>
  <si>
    <t xml:space="preserve"> Note:All quantities in lumpsum</t>
  </si>
  <si>
    <t>Sub Total of 1.3</t>
  </si>
  <si>
    <t>Sub Total of 1.4</t>
  </si>
  <si>
    <t>Sub Total of 1.5</t>
  </si>
  <si>
    <t>Sub Total of 1.6</t>
  </si>
  <si>
    <t>Sub Total of 1.7</t>
  </si>
  <si>
    <t>Sub Total of 1.8</t>
  </si>
  <si>
    <t>Sub Total of 1. 9</t>
  </si>
  <si>
    <t>Sub Total of  1.10</t>
  </si>
  <si>
    <t>Sub Total of 1.2</t>
  </si>
  <si>
    <t>Sub Total of 1.1</t>
  </si>
  <si>
    <t>Sub Total of 2.1</t>
  </si>
  <si>
    <t>Sub Total of 2.2</t>
  </si>
  <si>
    <t>Sub Total of 2.3</t>
  </si>
  <si>
    <t>GST:Goods and service tax</t>
  </si>
  <si>
    <t>Sub Total of 3.1</t>
  </si>
  <si>
    <t>Sub Total of 3.2</t>
  </si>
  <si>
    <t xml:space="preserve"> Sub Total of 3.3</t>
  </si>
  <si>
    <t xml:space="preserve"> Sub Total of 3.4</t>
  </si>
  <si>
    <t>Schedule 8A: Recommended Spare parts, Accessories &amp; Tools, supplied from outside the Employer's country</t>
  </si>
  <si>
    <t>Schedule 8B: Recommended Spare Parts, Supplied from Within Employer’s Country</t>
  </si>
  <si>
    <t>11kV / 0.433kV Transformers</t>
  </si>
  <si>
    <t>Anoxic  zone Inlet arrangement including pipework,Submersible mixer arrangement,and Handling Equipment, flushing arrangement, Hardware with piping and all allied works complete</t>
  </si>
  <si>
    <t>US Dollars(USD)</t>
  </si>
  <si>
    <t xml:space="preserve">Japanese Yen (JPY) </t>
  </si>
  <si>
    <t>Vacume pump</t>
  </si>
  <si>
    <t>RAS pumping station including Valve &amp; flowmeter chambers, RCC Staircase, etc.</t>
  </si>
  <si>
    <t xml:space="preserve"> Civil and Building Works </t>
  </si>
  <si>
    <t>2.2.30</t>
  </si>
  <si>
    <t>Compound Wall with gates, Chain link fencing</t>
  </si>
  <si>
    <t>Gabion wall, Site retaining structure and pile foundation , electric cable trenches inside STP site.</t>
  </si>
  <si>
    <t xml:space="preserve">Ground Improvement Plan, Site grading </t>
  </si>
  <si>
    <t xml:space="preserve">Inlet manhole &amp; chamber, Screen channels, Effluent chamber, Overflow chamber, Wetwell with superstructure, Pump House, Valve &amp; Flowmeter chambers, Thrust block and Anchor blocks, Epoxy painting etc. </t>
  </si>
  <si>
    <t>Aeration Zone with MLR Pumpsets, Retrievable type Fine Bubble Diffuser Aeration system arrangement, Pipe grid, Drop legs,piping arrangements,Drain pumpsets, Lifting arrangements, sluice gates, flushing arrangement,Handling Equipment,piping and valves  including Hardware  all allied works complete</t>
  </si>
  <si>
    <t>The following equipment, furniture and furnishings for each Proposed STP under the contract shall include:</t>
  </si>
  <si>
    <t>Conference table 10'-0" x 5'-0" with 6 chairs - 1 set complete</t>
  </si>
  <si>
    <t>5' x 3' table with both side drawers (1 on each side) - 1 set complete</t>
  </si>
  <si>
    <t>4' x 2 ½'  table with both side drawers (3 on each side) - 1 set complete</t>
  </si>
  <si>
    <t>Executive Chairs (approved make) excluding chairs for Computer and Conference -1 set complete</t>
  </si>
  <si>
    <t>Steel cupboards (Storewel type or similar approved)  - 2 sets</t>
  </si>
  <si>
    <t xml:space="preserve">Computer Table and Chair - 1 set </t>
  </si>
  <si>
    <t>Fire Extinguisher – CO2 type (3 Kg) with other accessories- 4 sets complete</t>
  </si>
  <si>
    <t>Supply, Installation, testing and commissioning of Lighting System covering Lighting Distribution board, Switchboards, Switch sockets, Power Plug &amp; Sockets, Luminaries, Ceiling Fans, Cables, Conduits, wires, earthing etc. for the Site Office complete as per Specification- 1 set</t>
  </si>
  <si>
    <t>Personal Computer - with following Features, plus UPS:    - 3.0 MHz processor, ATX cabinet, 256 KB external cache, 3GB RAM, ITB HDD, DVD Drive/RW, 32''  LED flat panel colour monitor, 8USB 2.0 ports, with at least 2 of these in the front, Standard 101/102 keyboard,Optical Mouse and Mouse Pad (two sets), Pre-loaded with licensed Windows OS(Latest), Comphrensive Security and Management features such as antivirus, antispyware, and firewall, additional software - MS Office (latest version), Autocad latest version All the necessary consumables including paper, CDs,Printer catridges etc.- 1 set Complete.</t>
  </si>
  <si>
    <t>Laboratory Equipments under the contract shall include:</t>
  </si>
  <si>
    <t>Carrying out the SOTE test in presence of Client/ client representative Engineer at original manufacturer site for selected diffuser membranes from supplied lot with test results, and calculation sheet, photo and provide all of test results with necessary document including its data and photo and the its test results</t>
  </si>
  <si>
    <t>2.2.31</t>
  </si>
  <si>
    <t>Wet well with superstructure &amp;  Pumping system , Submersible pumps with suitable valves and piping arrangements and Hardware and all allied works complete</t>
  </si>
  <si>
    <t>Vortex Grit mechanism with grit classifier &amp; washing mechanism, Conveyors, Grit collection arrangement, sluice gates, Stop logs, flushing arrangement, including Hardware and all allied works complete</t>
  </si>
  <si>
    <t xml:space="preserve">Inlet &amp; Outlet piping, Disc Filter Influent &amp; Effluent chamber sluice gates, Weir gates, Stoplogs, Disc Filter units with chemical cleaning arrangements.Backwash water system and collection arrangement etc and all allied works complete. </t>
  </si>
  <si>
    <t>Inlet &amp; Outlet piping, Chlorine Contact Tank &amp; Outfall structure with sluice gates, weir gates, Stop logs, mixing arrangement, hardware with piping, valves and all allied works complete, Disk filters.</t>
  </si>
  <si>
    <t>Wet well with superstructure &amp;  Pumping system with Submersible pumps with suitable valves and piping arrangements and Hardware and all allied works complete</t>
  </si>
  <si>
    <t>Vortex Grit mechanism with grit classifier &amp; washing mechanism,Conveyors, Grit collection arrangement, sluice gates,Stop logs,  flushing arrangement, including Hardware  all allied works complete</t>
  </si>
  <si>
    <t xml:space="preserve">Screen chamber with  effluent channel, Drain piping and Fine screening, Conveyors,  Screening collection arrangement,  flushing arrangement, inculding Hardware  all allied works complete </t>
  </si>
  <si>
    <t>2.2.32</t>
  </si>
  <si>
    <t>Deareation Zone  Inlet arrangement including pipework,Submersible mixer arrangement,and Handling Equipment, flushing arrangement, Hardware with piping and all allied works complete</t>
  </si>
  <si>
    <t>1.3.30</t>
  </si>
  <si>
    <t xml:space="preserve">Screen chamber with  effluent channel, drain piping and Fine screening, Conveyors, Screening collection arrangement, flushing arrangement, including Hardware and all allied works complete </t>
  </si>
  <si>
    <t xml:space="preserve">Inlet &amp; Outlet piping,Disc Filter Influent &amp; Effluent chamber sluice gates,Weir gates, Stoplogs,Disc Filter units with Chemical Cleaning Arrangement, Backwash water system and collection arrangement etc. </t>
  </si>
  <si>
    <t>Inlet &amp; Outlet piping,Chlorine Contact Tank &amp; Outfall structure with sluice gates,weir gates,Stop log Gates, mixing arrangement, hardware with piping, valves and all allied works complete</t>
  </si>
  <si>
    <t>Wet well with superstructure &amp;  Pumping system, Submersible pumps with suitable valves and piping arrangements and Hardware and all allied works complete</t>
  </si>
  <si>
    <t xml:space="preserve">Screen chamber with  effluent channel, Drain pumiping and Fine screening, Conveyors,  Screening collection arrangement,  flushing arrangement,including Hardware  all allied works complete </t>
  </si>
  <si>
    <t>Deareation zone Inlet arrangement Inlet arrangement including pipework,Submersible mixer arrangement,and Handling Equipment, flushing arrangement, Hardware with piping and all allied works complete.</t>
  </si>
  <si>
    <t xml:space="preserve">Inlet &amp; Outlet piping,Disc Filter Influent &amp; Effluent chamber sluice gates,Weir gates, bypass system, Stoplogs,Disc Filter units with chemical cleaning arrangement, Backwash water system and collection arrangement etc. </t>
  </si>
  <si>
    <t>Wet well with superstructure &amp;  Pumping system Submersible pumps with suitable valves and piping arrangements and Hardware and all allied works complete</t>
  </si>
  <si>
    <t xml:space="preserve">Screen chamber with  effluent channel  drain piping and Fine screening, Conveyors,  Screening collection arrangement,  flushing arrangement,inculding Hardware  all allied works complete </t>
  </si>
  <si>
    <t>Vortex Grit mechanism with grit classifier &amp; washing  mechanism,Conveyors, Grit collection arrangement, sluice gates,Stop logs,  flushing arrangement, inculding Hardware  all allied works complete</t>
  </si>
  <si>
    <t>Deareation zone  Inlet arrangement Inlet arrangement including pipework,Subersible mixer arrangement,and Handling Equipment, flushing arrangement, Hardware with piping and all allied works complete</t>
  </si>
  <si>
    <t xml:space="preserve">Schedule 6: Operation and Maintenance </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</si>
  <si>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</si>
  <si>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Energy Optimization Plan</t>
  </si>
  <si>
    <t>1.9.6</t>
  </si>
  <si>
    <t>1.9.7</t>
  </si>
  <si>
    <t>1.4 Electrical Design, Drawings and Documents as defined in Volume 2 of Bidding Documents</t>
  </si>
  <si>
    <t>11kV XLPE Cable from  Metering Unit  to  incomer of  11kV Metal Enclosed Switchboard of Sewage Treatment Plant</t>
  </si>
  <si>
    <t>11kV Outdoor cable terminations at primary side  of 11kV / 0.433 kV Transformers of Sewage Treatment Plant</t>
  </si>
  <si>
    <t>11kV Metal Enclosed Switchboard with VCBs</t>
  </si>
  <si>
    <t>110V D.C Battery Bank, Battery Charger with D.C Distribution Board</t>
  </si>
  <si>
    <t>Process Air Blower MCC</t>
  </si>
  <si>
    <t>Headworks MCC</t>
  </si>
  <si>
    <t>Centrifuge MCC</t>
  </si>
  <si>
    <t>Chlorine MCC</t>
  </si>
  <si>
    <t>Switchboards, Receptacles, Power Plug &amp; Sockets, Switches, Ceiling fans with regulators etc</t>
  </si>
  <si>
    <t>Earthing Conductor for indoor main grid</t>
  </si>
  <si>
    <t>Earthing Conductors for outdoor equipments and Junction Boxes</t>
  </si>
  <si>
    <t xml:space="preserve">Diesel Generator Set complete with AMF Control Panel </t>
  </si>
  <si>
    <t>2.3.3.10</t>
  </si>
  <si>
    <t>Earthing Conductor for indoor equipments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</si>
  <si>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</si>
  <si>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3.2.3.10</t>
  </si>
  <si>
    <t>Earthing Conductors for outdoor equipments  and Junction Boxes</t>
  </si>
  <si>
    <t>RAS MCC</t>
  </si>
  <si>
    <t>2.3.1.7</t>
  </si>
  <si>
    <t>11kV XLPE Cable from Proposed 11kV Metal Enclosed Switchboard  to 11kV Metal Enclosed Switchboard  at Existing Sewage Treatment Plant if applicable</t>
  </si>
  <si>
    <t>11kV XLPE Cable from existing Metering Unit to Proposed 11kV Metal Enclosed Switchboard if applicable</t>
  </si>
  <si>
    <t xml:space="preserve">Complete Installation, testing and commissioning of Electrical equipments at Sewage Treatment Plant Substation Building &amp; Process Air Blower Building  as per scope, specification and drawings. </t>
  </si>
  <si>
    <t>2.3.1.8</t>
  </si>
  <si>
    <t xml:space="preserve">Complete Installation, testing and commissioning of safety procedures with Signage for Electrical Equipments at TSPS &amp; Sewage Treatment Plant  as per scope, specification and drawings. </t>
  </si>
  <si>
    <t>3.2.1.8</t>
  </si>
  <si>
    <t xml:space="preserve">Complete Installation, testing and commissioning of safety procedures with Signage for Electrical Equipments at TSPS &amp; Sewage Treatment Plant as per scope, specification and drawings. </t>
  </si>
  <si>
    <t>L.T cables</t>
  </si>
  <si>
    <t>L.T Cable termination with glands and lugs</t>
  </si>
  <si>
    <t>Variable Frequency Drives MCC</t>
  </si>
  <si>
    <t>Variable Frequency Drives  MCC</t>
  </si>
  <si>
    <t>2.3.8.1</t>
  </si>
  <si>
    <t>2.3.8.2</t>
  </si>
  <si>
    <t>2.3.8.3</t>
  </si>
  <si>
    <t>3.2.8.1</t>
  </si>
  <si>
    <t>3.2.8.2</t>
  </si>
  <si>
    <t>3.2.8.3</t>
  </si>
  <si>
    <t>LS</t>
  </si>
  <si>
    <t>SET</t>
  </si>
  <si>
    <t>JOB</t>
  </si>
  <si>
    <t>Total of Schedule 8 A</t>
  </si>
  <si>
    <t>8.1.21.6</t>
  </si>
  <si>
    <t>8.1.20.7</t>
  </si>
  <si>
    <t>8.1.19.5</t>
  </si>
  <si>
    <t>8.1.18.5</t>
  </si>
  <si>
    <t>8.1.17.7</t>
  </si>
  <si>
    <t>8.1.16.6</t>
  </si>
  <si>
    <t>8.1.15.6</t>
  </si>
  <si>
    <t>8.1.14.7</t>
  </si>
  <si>
    <t>8.1.13.6</t>
  </si>
  <si>
    <t>8.1.12.7</t>
  </si>
  <si>
    <t>8.1.11.5</t>
  </si>
  <si>
    <t>8.1.10.6</t>
  </si>
  <si>
    <t>8.1.9.7</t>
  </si>
  <si>
    <t>8.1.8.7</t>
  </si>
  <si>
    <t>8.1.7.8</t>
  </si>
  <si>
    <t>8.1.6.5</t>
  </si>
  <si>
    <t>8.1.5.6</t>
  </si>
  <si>
    <t>8.1.3.5</t>
  </si>
  <si>
    <t>8.1.22.6</t>
  </si>
  <si>
    <t>8.1.23.6</t>
  </si>
  <si>
    <t>8.1.24.6</t>
  </si>
  <si>
    <t>8.1.25.5</t>
  </si>
  <si>
    <t>8.2.8.11</t>
  </si>
  <si>
    <t>Chlorine ++    
Total quantity ----------- Tonne per year. ( Bidder to mention the quantity )</t>
  </si>
  <si>
    <t>Chlorine and Alum building etc and any other chemicals required as per the Process design, etc.</t>
  </si>
  <si>
    <t>Material Handling system with suitable Cranes and hoist arrangements with Hardware and all allied works complete</t>
  </si>
  <si>
    <t>Flushing arrangement for all chemical &amp; Sludge Material Handling systems, Dewatering Pumps including piping and all allied works in all sludge &amp; Chemical Material Handling pump houses complete</t>
  </si>
  <si>
    <t>Fault level calculations and Load flow studies &amp; SCADA Manual</t>
  </si>
  <si>
    <t>Oscillating or wall mounted fan 400 mm dia - 3 Nos.</t>
  </si>
  <si>
    <t xml:space="preserve">Aeration Basin flow distribution channel, Anaerobic Zones, Anoxic Zones, Aerobic Zones, Aeration Basin Effluent Channel, MLR Feed, RAS inlet arrangement, Valve &amp; flowmeter chamber, Overflow &amp; Bypass chamber, RCC Staircase, etc.   </t>
  </si>
  <si>
    <t>Surge Analysis of Pumping Mains,SAT &amp; FAT reports</t>
  </si>
  <si>
    <t>Inlet &amp; Outlet piping, Secondary Clarifiers mechanism, Bridge, scum collection with desludging arrangements, Material Handling Equipment, flushing arrangement, piping and valves including Hardware and all allied works complete</t>
  </si>
  <si>
    <t>Aeration Zone with MLR Pumpsets, Retrievable type Fine Bubble Diffuser Aeration system arrangement, Pipe grid, Drop legs, piping arrangements, Drain pumpsets, Electric hoist, sluice gates, flushing arrangement, Material Handling Equipment, piping and valves including Hardware and all allied works complete</t>
  </si>
  <si>
    <t>Deareation zone Inlet arrangement Inlet arrangement including pipework, Submersible mixer arrangement and Material Handling Equipment, flushing arrangement, Hardware with piping and all allied works complete</t>
  </si>
  <si>
    <t>Anaerobic Zone Inlet arrangement including pipework, Submersible mixer arrangement and Material Handling Equipment, flushing arrangement, Hardware with piping and all allied works complete</t>
  </si>
  <si>
    <t xml:space="preserve">Schedule 2: Civil Works, Installations, Testing &amp; Commissioning and Other Services </t>
  </si>
  <si>
    <t>Polyelectrolyte dosing systems for sludge dewatering, stirrer arrangement, feeding arrangement, Preparation &amp; Storage tanks, Dosing Pumpsets, flushing arrangement, Material Handling Equipment, Ventilation system, Hardware with piping and all allied works complete</t>
  </si>
  <si>
    <t>Sludge dewatering units, sludge cake conveying system with cut gate arrangement and hopper &amp; Collection system, Material Handling Equipment for sludge dewatering units, flushing arrangement, Ventilation system, Hardware with piping and all allied works complete</t>
  </si>
  <si>
    <t>Dewatering feed pumping system, Submersible mixer arrangement, Sludge feed Pumpsets, flushing arrangement, Ventilation system, Material Handling Equipment and Hardware with piping, valves and all allied works complete</t>
  </si>
  <si>
    <t>Multi Parameter (pH and Conductivity Meter)</t>
  </si>
  <si>
    <t>Spectrophotometer</t>
  </si>
  <si>
    <t>Refrigerator (320 litres capacity) double door</t>
  </si>
  <si>
    <t>Online Total organic carbon analytical analyser with online feedback to LIMS and SCADA system</t>
  </si>
  <si>
    <t>5.1.30</t>
  </si>
  <si>
    <t>5.1.31</t>
  </si>
  <si>
    <t>5.1.32</t>
  </si>
  <si>
    <t>LIMS Software &amp; PC based system as per specifications</t>
  </si>
  <si>
    <t>Specified Gravity meter</t>
  </si>
  <si>
    <t>Consumables -disposable &amp; Re usable type</t>
  </si>
  <si>
    <t>Lot</t>
  </si>
  <si>
    <t>Digital pH Meter</t>
  </si>
  <si>
    <t xml:space="preserve">Instrumentation, Control &amp; Automation systems, Functional design specifications, System Architecture drawings complete </t>
  </si>
  <si>
    <t>Administration Cum Laboratory Building &amp; SCADA Building (Two Floors) (For SCADA control room ,refer Particular ICA requirements)</t>
  </si>
  <si>
    <t>Alum solution preparation and dosing which includes minimum of preparation and dosing pumpsets to feed maximum average doses efficiently, agitators, mixing arrangement, flushing arrangement, Channel mounted mixer for alum mixing,Material Handling Equipment, Ventilation system, Hardware with piping and all allied works complete including bulk storage tank and containment structure in case of a spill.</t>
  </si>
  <si>
    <t>Miscellaneous works such as flushing arrangements,  dewatering and ventilation system including Hardware  all allied works complete</t>
  </si>
  <si>
    <t>Process Air Blower Building with blowers, Air Coolers, EOT Crane, Service water &amp; blower cooling arrangement,  Piping and valves,  Material Handling Equipment, Ventilation system, Hardware and all allied works complete</t>
  </si>
  <si>
    <t>Material pumping station general arrangement,Pumpsets,  flushing arrangement, Material Handling Equipment, Ventilation system, Hardware with piping, Valves and all allied works complete</t>
  </si>
  <si>
    <t>Chlorine &amp; any other chemical dosing arrangement, spill containment bund, flushing arrangement, Material Handling Equipment,  Ventilation system,  Hardware with piping and all allied works complete</t>
  </si>
  <si>
    <t>Inlet &amp; Outlet piping, Plant Drain Sump and Pump Station, Submersible pumpsets, Material Handling Equipment,, Hardware with piping, Valves and all allied works complete</t>
  </si>
  <si>
    <t>Inlet &amp; Outlet piping, Treated water storage Pump Station, Submersible pumpsets, Material Handling Equipment,  Hardware with piping, Valves and all allied works complete</t>
  </si>
  <si>
    <t>Inlet &amp; Outlet piping, Plant water Pump Station, Submersible pumpsets, Material Handling Equipment, Sluice gates, Weir gates, Stop log gates,Hardware with piping, Valves, All Plant Piping works and all allied works complete</t>
  </si>
  <si>
    <t>Fire Fighting system for the whole plant (inclusive of fire alarm,fire detection,fire extinguishing system), Tools Kit, Air conditioning system  for SCADA control room &amp; Administration and Laboratory Building  and all allied works complete.</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</si>
  <si>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</si>
  <si>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MIS system-  ( MIS system shall provide a digital platform for monitoring the project status  remotely for all STP's and ISPS under this contract, inclusive of online document management system. The MIS system shall enable real time project status monitoring and shall provide a real time project dashboard to BWSSB and Project Management Consultants )</t>
  </si>
  <si>
    <t>Control and Automation System</t>
  </si>
  <si>
    <t>Administration Cum Laboratory Building &amp; SCADA building (Two Floors) (For SCADA control room ,refer Particular ICA requirements)</t>
  </si>
  <si>
    <t>Miscellaneous works such as flushing arrangements,dewatering and ventilation system   including Hardware  all allied works complete</t>
  </si>
  <si>
    <t>Process Air Blower Building with blowers, Air Coolers,EOT Crane, Service water &amp; blower cooling arrangement,  Piping and valves, Handling Equipment,Ventilation system, Hardware and all allied works complete</t>
  </si>
  <si>
    <t>Alum solution Preparation and dosing which includes minimum of preparation and dosing pumpsets, agitators, mixing arrangement, flushing arrangement,Channel mounted mixer for alum mixing, material Handling Equipment,Ventilation system, Hardware with piping and all allied works complete</t>
  </si>
  <si>
    <t>Material pumping station general arrangement,Pumpsets, flushing arrangement, Handling Equipment,,Ventilation system,Hardware with piping, Valves and all allied works complete</t>
  </si>
  <si>
    <t>Chlorine &amp; any chemical dosing arrangement, flushing arrangement, spill containment bund, Handling Equipment,Ventilation system,Hardware with piping and all allied works complete</t>
  </si>
  <si>
    <t>Inlet &amp; Outlet piping,Plant Drain Sump and Pump Station,Submersible pumpsets,Handling Equipment,Hardware with piping, Valves and all allied works complete</t>
  </si>
  <si>
    <t>Inlet &amp; Outlet piping, Treated water storage Pump Station,Submersible pumpsets,Handling Equipment,Hardware with piping, Valves and all allied works complete</t>
  </si>
  <si>
    <t>Inlet &amp; Outlet piping,Plant water Pump Station,Submersible pumpsets,Handling Equipment, Sluice gates, Weir gates, Stop logs,Hardware with piping, Valves and all allied works complete</t>
  </si>
  <si>
    <t>Fire Fighting system for the entire STP (inclusive of fire alarm,fire detection,fire extinguishing system and integration with plan SCADA system for monitoring), Tools Kit, Air conditioning system  for SCADA control room &amp; Administration and Laboratory Building  and all allied works complete.</t>
  </si>
  <si>
    <t>a</t>
  </si>
  <si>
    <t>Complete Installation, testing and commissioning  of  Instrumentation system as per Equipment listed in Price Schedule 3A&amp;3B and all other required Equipments as per Tender specifications</t>
  </si>
  <si>
    <t>b</t>
  </si>
  <si>
    <t>Complete Installation, testing and commissioning  of control and Automation system as per Equipment listed in Price Schedule 3A&amp;3B and all other required  Equipments as per Tender specifications</t>
  </si>
  <si>
    <t>Testing Requirements of all ICA system</t>
  </si>
  <si>
    <t>c</t>
  </si>
  <si>
    <t>Factory acceptance tests(FAT) for all instrumentation,control and automation system, as required under specifications</t>
  </si>
  <si>
    <t>d</t>
  </si>
  <si>
    <t>Site acceptance tests(SAT)- for all instrumentation,control and automation system in combination and co-ordination with process,mechanical(individual vendor supplied systems) and electrical system's SAT test's ,inclusive of interoperability tests,Integration with ISPS,CP-24 and MIS-2 SCADA as required under specifications</t>
  </si>
  <si>
    <t>e</t>
  </si>
  <si>
    <t>The Bidder shall list here details of any additional items (all areas of the Works) required for complete installation</t>
  </si>
  <si>
    <t>Mechanical, Electrical Works and Instrumentation ,Control &amp; Automation  Works</t>
  </si>
  <si>
    <t>Process Plant (except Electrical, Instrumentation ,Control &amp; Automation systems)  To provide the following systems for</t>
  </si>
  <si>
    <t>Miscellaneous works such as flushing arrangements, dewatering and ventilation system   including Hardware  all allied works complete</t>
  </si>
  <si>
    <t>Process Air Blower Building with blowers, Air Coolers,EOT Crane, Service water &amp; blower cooling arrangement,  Piping and valves,Handling Equipment,Ventilation system, Hardware and all allied works complete</t>
  </si>
  <si>
    <t>Alum solution Preparation and dosing which includes minimum of preparation and dosing pumpsets, agitators, mixing arrangement, flushing arrangement,Channel mounted mixer for alum mixing, Handling Equipment, Ventilation system, Hardware with piping and all allied works complete</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</si>
  <si>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</si>
  <si>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Chlorine &amp; any chemical dosing arrangement, flushing arrangement, Handling Equipment,Ventilation system, Hardware with piping and all allied works complete</t>
  </si>
  <si>
    <t>Inlet &amp; Outlet piping,Plant Drain Sump and Pump Station,Submersible pumpsets,Handling Equipment, Hardware with piping, Valves and all allied works complete</t>
  </si>
  <si>
    <t>Inlet &amp; Outlet piping, Treated water storage Pump Station, Submersible pumpsets,Handling Equipment, Hardware with piping, Valves and all allied works complete</t>
  </si>
  <si>
    <t>Inlet &amp; Outlet piping,Plant water Pump Station,Submersible pumpsets,Handling Equipment, Sluice gates, Weir gates, Stop log gates, Hardware with piping, Valves and all allied works complete</t>
  </si>
  <si>
    <t>Supplying of Ultrasonic open channel flow measurement with Transmitter's along with required accessaries and fittings for open channel flow measurement for the complete STP. The flow meter shall be Interfaced with PLC based scada control system .Refer clause 13.30 Minimum I/O Requirements for Auto mode Control operation of the Plant</t>
  </si>
  <si>
    <t>Supplying of Air Flow Measuring System (Thermal mass flowmeter cum transmitter's at individual and common discharge of each air blowers's), Air pressure Measuring System with transmitter (at individual and common discharge of each air blowers's) &amp; Temperature  Measuring System with transmitter (at individual and common discharge of each air blowers's)  along with the required accessories &amp; fittings for the complete STP.Refer clause 13.30 Minimum I/O Requirements for Auto mode Control operation of the Plant</t>
  </si>
  <si>
    <t>Supplying of Electromagnetic Flowmeter's with  Indicating Transmitter's with totalizer (full bore type)  with flange Ends, rates shall be inclusive of mating flanges with necessary fasteners and gaskets, for the complete STP. The flow meter shall be Interfaced with PLC based scada control system .Refer clause 13.30 Minimum I/O Requirements for Auto mode Control operation of the Plant</t>
  </si>
  <si>
    <t>Supplying of  Ultrasonic Level Transmitter's with indicators &amp; alarms as required including all required Mounting accessories for the complete STP. and Interfacing with PLC based scada control system.Refer clause 13.30 Minimum I/O Requirements for Auto mode Control operation of the Plant.Refer clause 13.30 Minimum I/O Requirements for Auto mode Control operation of the Plant</t>
  </si>
  <si>
    <t>Supplying of Differential Level Ultrasonic Sensor's &amp; Transmitter's with indicators &amp; alarms as required including all required Mounting accessories for the complete STP. and Interfacing with PLC based scada control system.Refer clause 13.30 Minimum I/O Requirements for Auto mode Control operation of the Plant</t>
  </si>
  <si>
    <t>Supplying of Conductivity type Level Switches (back up to level transmitter), High Level &amp; Low Level sensing -( with 4 point contact) with necessary instrumentation cabling,glands with suitable stub and flange and bolting arrangement for hook-up, for the complete STP and also Interfacing with PLC based scada control system .Refer clause 13.30 Minimum I/O Requirements for Auto mode Control operation of the Plant</t>
  </si>
  <si>
    <t>Supplying of Float type Level Gauges with necessary instrumentation cabling,glands with suitable stub and flange and bolting arrangement for hook-up,for the complete STP and also Interfacing with PLC based scada control system.Refer clause 13.30 Minimum I/O Requirements for Auto mode Control operation of the Plant</t>
  </si>
  <si>
    <t>Supplying of Pressure Transmitter's with necessary instrumentation cabling,manifold,glands and conduit with suitable stub and flange and bolting arrangement for hook-up, for the complete STP. and also Interfacing with PLC based scada control system .Refer clause 13.30 Minimum I/O Requirements for Auto mode Control operation of the Plant</t>
  </si>
  <si>
    <t>Supplying of Pressure Switches on the pump discharge with necessary instrumentation cabling, glands and conduit with suitable stub and flange and bolting arrangement for hook-up, Pressure switch and also Interfacing with PLC based scada control system .Refer clause 13.30 Minimum I/O Requirements for Auto mode Control operation of the Plant</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</si>
  <si>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STP </t>
  </si>
  <si>
    <t>Supplying of Field instruments IP-65 enclosures for complete field instrumentation</t>
  </si>
  <si>
    <t xml:space="preserve">Supplying of Field Junction boxes </t>
  </si>
  <si>
    <t>Supplying of Surge protection Devices for all the instruments</t>
  </si>
  <si>
    <t xml:space="preserve">Supply of  on-line UPS system  for complete ICA equipment inclusive of wireless communication equipment,CCTV systems,field instrumentation ,control and Automation system with 120 mins backup on full load. </t>
  </si>
  <si>
    <t>Supplying of 24V DC power supply system with SMF batteries &amp; battery charger with DC distribution board with all accessories complete</t>
  </si>
  <si>
    <t>Supplying  of Air conditioning system for control room with all accessories complete as required under specifications</t>
  </si>
  <si>
    <t>3.3.1.17</t>
  </si>
  <si>
    <t xml:space="preserve">Supplying of Temperature-Measuring System with required Accessories &amp; fittings </t>
  </si>
  <si>
    <t>3.3.1.18</t>
  </si>
  <si>
    <t>Instrumentation Earthing system for complete STP</t>
  </si>
  <si>
    <t>3.3.1.19</t>
  </si>
  <si>
    <t xml:space="preserve">Suppliying of Weight Indicator cum Transmitter with required accessaries &amp; fittings </t>
  </si>
  <si>
    <t>3.3.1.20</t>
  </si>
  <si>
    <t>Supplying of  sludge blanket level transmitters for the complete STP  including all required Mounting accessories. and Interfacing with PLC based scada control system.</t>
  </si>
  <si>
    <t>Supply  of  Online Analytical Instruments as per Technical Specifications.</t>
  </si>
  <si>
    <t xml:space="preserve">Dissolved Oxygen Analyzer + Accessories + fittings </t>
  </si>
  <si>
    <t xml:space="preserve">ORP Analyzer's+ Accessories + fittings </t>
  </si>
  <si>
    <t xml:space="preserve">p H Analyzer+ Accessories + fittings </t>
  </si>
  <si>
    <t xml:space="preserve">Conductivity Analzyer+ Accessories + fittings </t>
  </si>
  <si>
    <t>3.3.2.5</t>
  </si>
  <si>
    <t>3.3.2.6</t>
  </si>
  <si>
    <t xml:space="preserve">MLSS Analyzer-+ Accessories+ Fittings </t>
  </si>
  <si>
    <t>Supply of Online Real Time Multi Parameters Continuous Monitoring System for Influent and Treated Sewage Parameters &amp; AutoSamplers</t>
  </si>
  <si>
    <t xml:space="preserve">All weather refrigerated Auto sampler's as per specifications </t>
  </si>
  <si>
    <t>Real time Multi Parameters Continuous Monitoring System for Influent and Treated Sewage Parameters at Inlet &amp; outlet of STP to measure the following parameters (BOD,COD,TSS,COLOR,p H, Ammonical Nitrogen,Dissolved Oxygen &amp; Temperature) and communication modules to transmit the data to SCADA system,CPCB and KSPCB data centers as and when required.</t>
  </si>
  <si>
    <t>Suppying of Instrumentation &amp; Control Cables and Power Cables, OFC, Glands &amp; Lugs, cable conduits ,etc as required to complete the entire Instrumentation,control and automation system ,required as per specifications</t>
  </si>
  <si>
    <t xml:space="preserve">Supplying and installation of hot dip GI perforated cable tray's with cover along with required angle supports, with coupler plates, Anchor bolts and nuts etc complete and the tray should be fitted on the wall / ceiling etc. complete for all instrumentation cables </t>
  </si>
  <si>
    <t>Any other item &amp; accessories not specified above but required to complete the work as per bid specifications.
Note: 
1. Contractor shall list down all equipment with breakup of item, quantity and include the total price of these items. 
2. Items not listed and required for completing the job shall be done by contractor without any additional payment.</t>
  </si>
  <si>
    <t>3.3.6</t>
  </si>
  <si>
    <t>Control &amp; Automation System</t>
  </si>
  <si>
    <t>3.3.6.1</t>
  </si>
  <si>
    <t>Supplying of redundant PLC (Hot standby PLC system),  I/O Modules (critical inputs shall be on dual I/O's) ,redundant managed ethernet switches,RIO 's with 16"color touch screen HMI, Redundant power supply , Spares as indicated in the specifications,etc..with all required accessories ,required hardware &amp; software complete with licensing,any other hardware &amp; software  to meet the requirements as per specifications</t>
  </si>
  <si>
    <t>3.3.6.2</t>
  </si>
  <si>
    <t>Supplying of PLC &amp;16"  HMI programming software for all PLC and HMI equipment</t>
  </si>
  <si>
    <t>3.3.6.3</t>
  </si>
  <si>
    <t xml:space="preserve">Supplying of redundant SCADA server software(SCADA is on dual redundant server) </t>
  </si>
  <si>
    <t>3.3.6.4</t>
  </si>
  <si>
    <t>Supplying of Historian software</t>
  </si>
  <si>
    <t>3.3.6.5</t>
  </si>
  <si>
    <t>Supplying of SCADA Server stations with 32" LED  monitor sysytem, loaded with latest authorised windows server operating system, latest MS Office professional , licensed latest &amp; proven PLC programming software ,licensed SCADA software,centralized server monitored Anti virus software,required licensed network monitoring software,licensed firewall software,etc... with all accessories complete to meet the requirements as per specifications</t>
  </si>
  <si>
    <t>3.3.6.6</t>
  </si>
  <si>
    <t>Supplying of SCADA operator stations,engineering stations,Historian  Stations &amp; CCTV stations with with 32" LED monitor systems, loaded with latest authorised windows operating system, latest MS Office professional ,licensed SCADA software,licensed client Anti virus software,required licensed network monitoring software,etc.. all accessories complete to meet the requirements as per specifications</t>
  </si>
  <si>
    <t>3.3.6.7</t>
  </si>
  <si>
    <t>3.3.6.8</t>
  </si>
  <si>
    <t>Supplying of  multifunction Printers-A3 size servers with all accessories complete and networked with SCADA system</t>
  </si>
  <si>
    <t>3.3.6.9</t>
  </si>
  <si>
    <t>Supplying of Industrial Laptop 16" screen loaded with authorised windows operating system,MS Office,and PLC &amp; HMI programming software,SCADA software with all accessories complete</t>
  </si>
  <si>
    <t>3.3.6.10</t>
  </si>
  <si>
    <t>Supplying of LED screens, 55" in array of 2x3 (total 6 monitors) networked with SCADA &amp; CCTV  servers to display the SCADA screens, CCTV feeds, with all accessories complete in real time.</t>
  </si>
  <si>
    <t>Supplying of SCADA System industrial consoles for housing the complete SCADA system with all accessories complete as per specifications</t>
  </si>
  <si>
    <t>Communication Interface Equipment</t>
  </si>
  <si>
    <t>Interoperability test in co-ordination with  CP-024 &amp; MIS-2 SCADA Contract @ Shimsha Bhavan to achieve complete data integration between sewerage contracts and centralized SCADA centers to meet the requirements as per specifications</t>
  </si>
  <si>
    <t>Supplying of redundant GPRS Communication modules with redundant SIM cards,redundant power supply units with all required accessories to communicate &amp; receive data from ISPS,CP-024 &amp; MIS-2 SCADA Contract @ Shimsha Bhavan for bulk data transfer for monitoring and control.</t>
  </si>
  <si>
    <t>Monitoring Requirements</t>
  </si>
  <si>
    <t>Supplying of CCTV IR water proof cameras suitable for upto 100ft.with IR Dome camera, 360 degrees view,control key board, DVR, Hard Disk, cables, UPT transreceivers ,complete with all required accessories,software and hardware required,CCTV server station loaded with CCTV software with latest windows OS with minimum 1 TB hard drive,licensed anti virus,etc,32"LED monitors connected via LAN to SCADA servers,mounting poles,fixtures,etc.. (Close Circuit Television System to be installed  to cover all areas of the facilities,inclusive of high speed internet bandwidth as required to monitor the CCTV feed remotely and via web based broswers.CCTV feeds shall be monitored from SCADA control room )</t>
  </si>
  <si>
    <t>Supplying of Management Information Software (MIS) inclusive of online document management system,seperate dashboard for each work site,implementation,Annual licensing subscription for entire duration of the contract period,five number of user licenses,cloud storage,daily support with 99.99% SLA agreement,24x7 help desk,fully secured hosting cloud server shall be based in India and shall be reputed with SLA agreement for 99.99 availability,security of data  with data encryption and certification,allied softwares, Implementation &amp; Maintenance of MIS Software throughtout the duration of the contract period inclusive of daily updation and complete integration with main MIS software  as required per specifications.</t>
  </si>
  <si>
    <t>Any other item &amp; accessories not specified above but required to complete the work.
Note: 
1. Contractor shall list down all equipment with breakup of item, quantity and include the total price of these items. 
2. Items not listed and required for completing the job shall be done by contractor without any additional payment.</t>
  </si>
  <si>
    <t>Telephone line with STD Facility and high speed broadband internet- 1 set complete</t>
  </si>
  <si>
    <t>Miscellaneous works such as flushing arrangements,dewatering and ventilation system   inculding Hardware  all allied works complete</t>
  </si>
  <si>
    <t>Process Air Blower Building with blowers, Air Coolers,EOT Crane, Service water &amp; blower cooler arrangement,  Piping and valves, Handling Equipment,Ventilation system, Hardware and all allied works complete</t>
  </si>
  <si>
    <t>Alum solution Preparation and dosing which includes minimum of prepartion and dosing pumpsets, agitators, mixing arrangement, flushing arrangement,Channel mounted mixer for alum mixing, Handling Equipment,Ventilation system, Hardware with piping and all allied works complete</t>
  </si>
  <si>
    <t>Chlorine &amp; any chemical dosing arrangement,  flushing arrangement, Handling Equipment,Ventilation system,Hardware with piping and all allied works complete</t>
  </si>
  <si>
    <t>Inlet &amp; Outlet piping, Plant Drain Sump and Pump Station, Submersible pumpsets, Handling Equipment,  Hardware with piping, Valves and all allied works complete</t>
  </si>
  <si>
    <t>Inlet &amp; Outlet piping, Treated water storage Pump Station, Submersible pumpsets, Handling Equipment, Hardware with piping, Valves and all allied works complete</t>
  </si>
  <si>
    <t>Inlet &amp; Outlet piping, Plant water Pump Station, Submersible pumpsets, Handling Equipment, Sluice gates, Weir gates, Stop log gates, Hardware with piping, Valves and all allied works complete</t>
  </si>
  <si>
    <t>Spares to be supplied for Instrumentation, Control &amp; Automation system (PLC based SCADA system) as per Technical Specifications.</t>
  </si>
  <si>
    <t>Material pumping station general arrangement,Pumpsets, Spill Containment Bund flushing arrangement,Material  Handling Equipment,fire fighting system for complete STP (inclusive of fire alarm, fire detection, fire extinguishing system and integration with plan SCADA system for monitoring),Ventilation system,Hardware with piping, Valves and all allied works complete</t>
  </si>
  <si>
    <t>Process Air Blower Building, Valve chamber, Supports for air piping,RCC Stair case  etc.</t>
  </si>
  <si>
    <t>Anoxic  zone  Inlet arrangement including pipework, Submersible mixer arrangement and Material Handling Equipment, flushing arrangement, Hardware with piping and all allied works complete</t>
  </si>
  <si>
    <t>Inlet Chamber, Fine Screen Channel, Screen Effluent/ Grit Basin Distribution Channel, chambers,RCC Stair case  etc.</t>
  </si>
  <si>
    <t xml:space="preserve">Aeration Basin flow distribution channel, Anaerobic Zones, Anoxic Zones, Aeration Zones, Aeration Basin Effluent Channel, MLR Feed, RAS inlet arrangement, Valve &amp; flowmeter chamber, Overflow &amp; Bypass chamber,RCC Stair case etc.   </t>
  </si>
  <si>
    <t>Process Air Blower Building, Valve chamber, Supports for air piping,RCC Stair case etc.</t>
  </si>
  <si>
    <t>RAS pumping station including Valve &amp; flowmeter chambers,RCC Stair case etc.</t>
  </si>
  <si>
    <t>2.4.1</t>
  </si>
  <si>
    <t>3.3.7</t>
  </si>
  <si>
    <t>3.3.8</t>
  </si>
  <si>
    <t>3.3.7.1</t>
  </si>
  <si>
    <t>3.3.7.2</t>
  </si>
  <si>
    <t>3.3.8.1</t>
  </si>
  <si>
    <t>3.3.8.2</t>
  </si>
  <si>
    <t>3.3.8.3</t>
  </si>
  <si>
    <t>3.3.9</t>
  </si>
  <si>
    <t>4.1.1</t>
  </si>
  <si>
    <t xml:space="preserve">Parking Shed, piles if required, gates, GP2, Grouting for machine </t>
  </si>
  <si>
    <t>Roads &amp; drains , Internal roads and landscaping, Culverts, Name boards for units in kannada/ english</t>
  </si>
  <si>
    <t>Sub Total of 6.1 for First Year O &amp; M</t>
  </si>
  <si>
    <t>Training of BWSSB personnel and all other inspection, Testing, Repair, and Handing over activities required during sixth year of O &amp; M or as directed</t>
  </si>
  <si>
    <t>2.2.33</t>
  </si>
  <si>
    <t>2.2.34</t>
  </si>
  <si>
    <t>2.2.35</t>
  </si>
  <si>
    <t>2.4.1.1</t>
  </si>
  <si>
    <t>2.4.1.2</t>
  </si>
  <si>
    <t>2.4.1.3</t>
  </si>
  <si>
    <t>2.4.1.4</t>
  </si>
  <si>
    <t>2.4.1.5</t>
  </si>
  <si>
    <t>2.5.2</t>
  </si>
  <si>
    <t>3.3.9.1</t>
  </si>
  <si>
    <t>3.3.9.2</t>
  </si>
  <si>
    <t>3.3.9.3</t>
  </si>
  <si>
    <t>3.4.2</t>
  </si>
  <si>
    <t>3.4.3</t>
  </si>
  <si>
    <t>5.3.8</t>
  </si>
  <si>
    <t>5.3.9</t>
  </si>
  <si>
    <t>5.3.10</t>
  </si>
  <si>
    <t>5.3.11</t>
  </si>
  <si>
    <t>6.1.6.1</t>
  </si>
  <si>
    <t>6.1.6.2</t>
  </si>
  <si>
    <t>6.1.6.3</t>
  </si>
  <si>
    <t>8.3.13.1</t>
  </si>
  <si>
    <t>8.3.13.2</t>
  </si>
  <si>
    <t>8.3.13.3</t>
  </si>
  <si>
    <t>8.3.13.4</t>
  </si>
  <si>
    <t>8.3.13.5</t>
  </si>
  <si>
    <t>8.3.13.6</t>
  </si>
  <si>
    <t>8.3.13.7</t>
  </si>
  <si>
    <t>8.3.13.8</t>
  </si>
  <si>
    <t>2.1.31</t>
  </si>
  <si>
    <t>2.1.32</t>
  </si>
  <si>
    <t>2.1.33</t>
  </si>
  <si>
    <t>2.2.5.1</t>
  </si>
  <si>
    <t>Total for Seven Years O &amp; M (Based on First Year O &amp; M) =    First Year O &amp; M x 7 Years</t>
  </si>
  <si>
    <t>Total Price including GST INR (Local Component)</t>
  </si>
  <si>
    <t>(7)=(4+5)+6</t>
  </si>
  <si>
    <r>
      <t>1</t>
    </r>
    <r>
      <rPr>
        <vertAlign val="superscript"/>
        <sz val="11"/>
        <rFont val="Arial"/>
        <family val="2"/>
      </rPr>
      <t>st</t>
    </r>
    <r>
      <rPr>
        <sz val="11"/>
        <rFont val="Arial"/>
        <family val="2"/>
      </rPr>
      <t xml:space="preserve"> Payment</t>
    </r>
  </si>
  <si>
    <r>
      <t>2</t>
    </r>
    <r>
      <rPr>
        <vertAlign val="superscript"/>
        <sz val="11"/>
        <rFont val="Arial"/>
        <family val="2"/>
      </rPr>
      <t>nd</t>
    </r>
    <r>
      <rPr>
        <sz val="11"/>
        <rFont val="Arial"/>
        <family val="2"/>
      </rPr>
      <t xml:space="preserve"> Payment</t>
    </r>
  </si>
  <si>
    <r>
      <t>3</t>
    </r>
    <r>
      <rPr>
        <vertAlign val="superscript"/>
        <sz val="11"/>
        <rFont val="Arial"/>
        <family val="2"/>
      </rPr>
      <t>rd</t>
    </r>
    <r>
      <rPr>
        <sz val="11"/>
        <rFont val="Arial"/>
        <family val="2"/>
      </rPr>
      <t xml:space="preserve"> Payment</t>
    </r>
  </si>
  <si>
    <t>Mechanical  Design, Drawings,and Documentation as defined in Volume 2 of Bidding Document</t>
  </si>
  <si>
    <t>8.1.1.6</t>
  </si>
  <si>
    <t>Name of STP : PILLAGANAHALLI</t>
  </si>
  <si>
    <t>PILLAGANAHALLI STP</t>
  </si>
  <si>
    <t xml:space="preserve">NAME OF THE STP: PILLAGANAHALLI </t>
  </si>
  <si>
    <t>Total of Schedule 6 (Sub Total 6.3+Sub Total 6.4) Carried to Schedule 7 - Grand Summary of Pillaganahalli STP</t>
  </si>
  <si>
    <t>To be Carried to Schedule 7 - Grand Summary of Pillaganahalli STP</t>
  </si>
  <si>
    <t>Total to be Carried to Schedule 7,  Grand Summary of Pillaganahalli STP</t>
  </si>
  <si>
    <t>Total of Schedule 3A (Sub Total 3.1+Sub Total 3.2+Sub Total 3.3+Sub Total 3.4) Carried to Schedule 7 - Grand Summary of Pillaganahalli STP</t>
  </si>
  <si>
    <t>Total of Schedule 2 (Sub Total 2.1+Sub Total 2.2+Sub Total 2.3+Sub Total 2.4+Sub Total 2.5+Sub Total 2.6) Carried to Schedule 7 - Grand Summary of Pillaganahalli STP</t>
  </si>
  <si>
    <t>Total Schedule 1 (Sub 1.1+1.2+1.3+1.4+1.5+1.6+1.7+1.8+1.9+1.10) Total Carried to Schedule 7, Grand Summary of Pillaganahalli STP</t>
  </si>
  <si>
    <t>Tonne Per year for 4 mld</t>
  </si>
  <si>
    <t>PILLAGANAHALLI STP (4 MLD)</t>
  </si>
  <si>
    <t>GRAND TOTAL FOR PILLAGANAHALLI STP to be carry forwarded to Schedule No STP2 of Grand Summary for CP 26</t>
  </si>
  <si>
    <t xml:space="preserve"> + + The payment for the chemicals will be made to the Contractor as per actual consumption during the O&amp;M period and as per the contract provision</t>
  </si>
  <si>
    <t xml:space="preserve">Price  quoted for the first year of O&amp;M  shall  be considered  for subsequent six years O &amp; M period with price adjustment clause stated in Volume 1 of the Bid </t>
  </si>
  <si>
    <t>Total of Schedule 3B (Sub Total 3.1+Sub Total 3.2+Sub Total 3.3+Sub Total 3.4) Carried to Schedule 7 - Grand Summary of Pillaganahalli STP</t>
  </si>
  <si>
    <t xml:space="preserve">(i) Trouble shooting and routine preventive maintenece for Pump Mechanical seals, Pump Bearings  etc complete.
(ii) Trouble shooting and routine preventive maintenence schedule for Electrical equipments, fuses, cables, starters etc complete                                                                                                                                                                                (iii)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</si>
  <si>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2.1.34</t>
  </si>
  <si>
    <t>2.1.35</t>
  </si>
  <si>
    <t>2.1.36</t>
  </si>
  <si>
    <t>2.1.37</t>
  </si>
  <si>
    <t>Work shop</t>
  </si>
  <si>
    <t>brank tanker</t>
  </si>
  <si>
    <t>burried cables</t>
  </si>
  <si>
    <t>street light foundation</t>
  </si>
  <si>
    <t>rain water harvesting sump</t>
  </si>
  <si>
    <t>connecting platform</t>
  </si>
  <si>
    <t>outfall chamber</t>
  </si>
  <si>
    <t xml:space="preserve">Schedule 7 STP : Grand Summary of PILLAGANAHALLI STP, L&amp;T
</t>
  </si>
  <si>
    <t xml:space="preserve"> -   </t>
  </si>
</sst>
</file>

<file path=xl/styles.xml><?xml version="1.0" encoding="utf-8"?>
<styleSheet xmlns="http://schemas.openxmlformats.org/spreadsheetml/2006/main">
  <numFmts count="6">
    <numFmt numFmtId="43" formatCode="_ * #,##0.00_ ;_ * \-#,##0.00_ ;_ * &quot;-&quot;??_ ;_ @_ "/>
    <numFmt numFmtId="164" formatCode="_(* #,##0.00_);_(* \(#,##0.00\);_(* &quot;-&quot;??_);_(@_)"/>
    <numFmt numFmtId="165" formatCode="0.0"/>
    <numFmt numFmtId="166" formatCode="0_);\(0\)"/>
    <numFmt numFmtId="167" formatCode="0.00;[Red]0.00"/>
    <numFmt numFmtId="168" formatCode="0.00000000%"/>
  </numFmts>
  <fonts count="21">
    <font>
      <sz val="10"/>
      <name val="Arial"/>
    </font>
    <font>
      <sz val="8"/>
      <name val="Arial"/>
      <family val="2"/>
    </font>
    <font>
      <sz val="10"/>
      <name val="Arial"/>
      <family val="2"/>
    </font>
    <font>
      <b/>
      <sz val="12"/>
      <name val="Arial"/>
      <family val="2"/>
    </font>
    <font>
      <b/>
      <sz val="11"/>
      <name val="Arial"/>
      <family val="2"/>
    </font>
    <font>
      <b/>
      <vertAlign val="superscript"/>
      <sz val="11"/>
      <name val="Arial"/>
      <family val="2"/>
    </font>
    <font>
      <sz val="11"/>
      <name val="Arial"/>
      <family val="2"/>
    </font>
    <font>
      <sz val="10"/>
      <name val="Helv"/>
      <charset val="204"/>
    </font>
    <font>
      <sz val="10"/>
      <name val="Times New Roman"/>
      <family val="1"/>
    </font>
    <font>
      <sz val="11"/>
      <color theme="1"/>
      <name val="Calibri"/>
      <family val="2"/>
      <scheme val="minor"/>
    </font>
    <font>
      <sz val="11"/>
      <color rgb="FF000000"/>
      <name val="Calibri"/>
      <family val="2"/>
      <scheme val="minor"/>
    </font>
    <font>
      <sz val="12"/>
      <name val="Arial"/>
      <family val="2"/>
    </font>
    <font>
      <b/>
      <sz val="10"/>
      <name val="Arial"/>
      <family val="2"/>
    </font>
    <font>
      <sz val="10"/>
      <name val="Arial"/>
      <family val="2"/>
    </font>
    <font>
      <sz val="11"/>
      <name val="Times New Roman"/>
      <family val="1"/>
    </font>
    <font>
      <b/>
      <sz val="11"/>
      <name val="Times New Roman"/>
      <family val="1"/>
    </font>
    <font>
      <vertAlign val="superscript"/>
      <sz val="11"/>
      <name val="Arial"/>
      <family val="2"/>
    </font>
    <font>
      <sz val="10"/>
      <color theme="1"/>
      <name val="Arial"/>
      <family val="2"/>
    </font>
    <font>
      <sz val="12"/>
      <color theme="1"/>
      <name val="Arial"/>
      <family val="2"/>
    </font>
    <font>
      <b/>
      <sz val="11"/>
      <color theme="1"/>
      <name val="Arial"/>
      <family val="2"/>
    </font>
    <font>
      <sz val="11"/>
      <color theme="1"/>
      <name val="Arial"/>
      <family val="2"/>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3"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9">
    <xf numFmtId="0" fontId="0" fillId="0" borderId="0"/>
    <xf numFmtId="164" fontId="2" fillId="0" borderId="0" applyFont="0" applyFill="0" applyBorder="0" applyAlignment="0" applyProtection="0"/>
    <xf numFmtId="0" fontId="8" fillId="0" borderId="0"/>
    <xf numFmtId="0" fontId="10" fillId="0" borderId="0"/>
    <xf numFmtId="0" fontId="9" fillId="0" borderId="0"/>
    <xf numFmtId="0" fontId="7" fillId="0" borderId="0"/>
    <xf numFmtId="164" fontId="13" fillId="0" borderId="0" applyFont="0" applyFill="0" applyBorder="0" applyAlignment="0" applyProtection="0"/>
    <xf numFmtId="0" fontId="2" fillId="0" borderId="0"/>
    <xf numFmtId="0" fontId="2" fillId="0" borderId="0"/>
  </cellStyleXfs>
  <cellXfs count="415">
    <xf numFmtId="0" fontId="0" fillId="0" borderId="0" xfId="0"/>
    <xf numFmtId="0" fontId="4" fillId="2" borderId="0" xfId="0" applyFont="1" applyFill="1" applyAlignment="1" applyProtection="1">
      <alignment horizontal="center" vertical="center" wrapText="1"/>
    </xf>
    <xf numFmtId="0" fontId="4" fillId="0" borderId="0" xfId="0" applyFont="1" applyFill="1" applyAlignment="1" applyProtection="1">
      <alignment horizontal="center" vertical="center" wrapText="1"/>
    </xf>
    <xf numFmtId="0" fontId="4" fillId="0" borderId="1" xfId="0" quotePrefix="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6" fillId="0"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center" vertical="center"/>
    </xf>
    <xf numFmtId="0" fontId="4" fillId="0" borderId="0"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4" fillId="0" borderId="1" xfId="0" applyFont="1" applyFill="1" applyBorder="1" applyAlignment="1" applyProtection="1">
      <alignment vertical="center" wrapText="1"/>
    </xf>
    <xf numFmtId="49" fontId="4" fillId="0" borderId="1" xfId="0" applyNumberFormat="1" applyFont="1" applyFill="1" applyBorder="1" applyAlignment="1" applyProtection="1">
      <alignment horizontal="center" vertical="center" wrapText="1"/>
    </xf>
    <xf numFmtId="0" fontId="4" fillId="0" borderId="0" xfId="0" applyFont="1" applyFill="1" applyAlignment="1" applyProtection="1">
      <alignment horizontal="center" vertical="center"/>
    </xf>
    <xf numFmtId="0" fontId="4" fillId="0" borderId="1" xfId="0" applyFont="1" applyFill="1" applyBorder="1" applyAlignment="1" applyProtection="1">
      <alignment vertical="center"/>
    </xf>
    <xf numFmtId="49" fontId="6"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xf>
    <xf numFmtId="49" fontId="4" fillId="0" borderId="1" xfId="0" applyNumberFormat="1" applyFont="1" applyFill="1" applyBorder="1" applyAlignment="1" applyProtection="1">
      <alignment horizontal="center" vertical="center"/>
    </xf>
    <xf numFmtId="0" fontId="6" fillId="0" borderId="0" xfId="0" applyFont="1" applyFill="1" applyBorder="1" applyAlignment="1" applyProtection="1">
      <alignment horizontal="left" vertical="center" wrapText="1"/>
    </xf>
    <xf numFmtId="0" fontId="6" fillId="0" borderId="0" xfId="0" applyFont="1" applyFill="1" applyBorder="1" applyAlignment="1" applyProtection="1">
      <alignment horizontal="center" vertical="center"/>
    </xf>
    <xf numFmtId="3" fontId="6" fillId="0" borderId="0" xfId="0" applyNumberFormat="1" applyFont="1" applyFill="1" applyBorder="1" applyAlignment="1" applyProtection="1">
      <alignment horizontal="center" vertical="center" wrapText="1"/>
    </xf>
    <xf numFmtId="3" fontId="4" fillId="0" borderId="1" xfId="0" applyNumberFormat="1" applyFont="1" applyFill="1" applyBorder="1" applyAlignment="1" applyProtection="1">
      <alignment horizontal="center" vertical="center" wrapText="1"/>
    </xf>
    <xf numFmtId="49" fontId="4" fillId="0" borderId="1" xfId="0" applyNumberFormat="1"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vertical="center"/>
      <protection locked="0"/>
    </xf>
    <xf numFmtId="4" fontId="6" fillId="0" borderId="1" xfId="0" applyNumberFormat="1" applyFont="1" applyFill="1" applyBorder="1" applyAlignment="1" applyProtection="1">
      <alignment horizontal="center" vertical="center" wrapText="1"/>
      <protection locked="0"/>
    </xf>
    <xf numFmtId="0" fontId="4" fillId="0" borderId="0" xfId="0" applyFont="1" applyFill="1" applyBorder="1" applyAlignment="1" applyProtection="1">
      <alignment horizontal="left" vertical="top" wrapText="1"/>
    </xf>
    <xf numFmtId="0" fontId="4" fillId="0" borderId="0" xfId="0" applyFont="1" applyFill="1" applyBorder="1" applyAlignment="1" applyProtection="1">
      <alignment horizontal="left" vertical="top"/>
    </xf>
    <xf numFmtId="0" fontId="4" fillId="0" borderId="1" xfId="0" applyFont="1" applyFill="1" applyBorder="1" applyAlignment="1" applyProtection="1">
      <alignment horizontal="left" vertical="center" wrapText="1"/>
      <protection locked="0"/>
    </xf>
    <xf numFmtId="2" fontId="4" fillId="0" borderId="1" xfId="0" applyNumberFormat="1" applyFont="1" applyFill="1" applyBorder="1" applyAlignment="1" applyProtection="1">
      <alignment horizontal="center" vertical="center" wrapText="1"/>
    </xf>
    <xf numFmtId="167" fontId="4" fillId="0" borderId="1" xfId="0" quotePrefix="1" applyNumberFormat="1" applyFont="1" applyFill="1" applyBorder="1" applyAlignment="1" applyProtection="1">
      <alignment horizontal="center" vertical="center" wrapText="1"/>
    </xf>
    <xf numFmtId="167" fontId="4" fillId="0" borderId="1" xfId="0" applyNumberFormat="1" applyFont="1" applyFill="1" applyBorder="1" applyAlignment="1" applyProtection="1">
      <alignment horizontal="center" vertical="center" wrapText="1"/>
    </xf>
    <xf numFmtId="167" fontId="6" fillId="0" borderId="0" xfId="0" applyNumberFormat="1" applyFont="1" applyFill="1" applyBorder="1" applyAlignment="1" applyProtection="1">
      <alignment horizontal="center" vertical="center" wrapText="1"/>
    </xf>
    <xf numFmtId="167" fontId="6" fillId="0" borderId="0" xfId="0" applyNumberFormat="1" applyFont="1" applyFill="1" applyBorder="1" applyAlignment="1" applyProtection="1">
      <alignment horizontal="left" vertical="center" wrapText="1"/>
    </xf>
    <xf numFmtId="0" fontId="4" fillId="0" borderId="1" xfId="0" applyFont="1" applyFill="1" applyBorder="1" applyAlignment="1" applyProtection="1">
      <alignment horizontal="left" vertical="top"/>
    </xf>
    <xf numFmtId="0" fontId="6" fillId="0" borderId="1" xfId="0" applyFont="1" applyFill="1" applyBorder="1" applyAlignment="1" applyProtection="1">
      <alignment horizontal="justify" vertical="center" shrinkToFit="1"/>
    </xf>
    <xf numFmtId="0" fontId="4" fillId="0" borderId="1" xfId="0" applyFont="1" applyFill="1" applyBorder="1" applyAlignment="1" applyProtection="1">
      <alignment horizontal="left" vertical="top" wrapText="1"/>
    </xf>
    <xf numFmtId="0" fontId="4" fillId="0" borderId="1" xfId="0" applyFont="1" applyFill="1" applyBorder="1" applyAlignment="1" applyProtection="1">
      <alignment horizontal="justify"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protection locked="0"/>
    </xf>
    <xf numFmtId="4" fontId="4" fillId="0" borderId="1" xfId="0" applyNumberFormat="1"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xf>
    <xf numFmtId="0" fontId="12" fillId="0" borderId="0" xfId="0" applyFont="1" applyFill="1" applyProtection="1"/>
    <xf numFmtId="0" fontId="2" fillId="0" borderId="0" xfId="0" applyFont="1" applyFill="1" applyProtection="1"/>
    <xf numFmtId="0" fontId="3" fillId="0" borderId="1" xfId="0" applyFont="1" applyFill="1" applyBorder="1" applyAlignment="1" applyProtection="1">
      <alignment vertical="center"/>
    </xf>
    <xf numFmtId="0" fontId="4" fillId="0" borderId="1" xfId="0" applyFont="1" applyFill="1" applyBorder="1" applyAlignment="1" applyProtection="1">
      <alignment horizontal="left" vertical="top"/>
      <protection locked="0"/>
    </xf>
    <xf numFmtId="0" fontId="6" fillId="5" borderId="1" xfId="0" applyFont="1" applyFill="1" applyBorder="1" applyAlignment="1" applyProtection="1">
      <alignment horizontal="center" vertical="center"/>
    </xf>
    <xf numFmtId="0" fontId="6" fillId="6" borderId="1" xfId="0" applyFont="1" applyFill="1" applyBorder="1" applyAlignment="1" applyProtection="1">
      <alignment horizontal="center" vertical="center"/>
    </xf>
    <xf numFmtId="4" fontId="4" fillId="6"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vertical="center"/>
    </xf>
    <xf numFmtId="0" fontId="6" fillId="6" borderId="1" xfId="0" applyFont="1" applyFill="1" applyBorder="1" applyAlignment="1" applyProtection="1">
      <alignment horizontal="justify" vertical="center"/>
    </xf>
    <xf numFmtId="0" fontId="4" fillId="6" borderId="1" xfId="0" applyFont="1" applyFill="1" applyBorder="1" applyAlignment="1" applyProtection="1">
      <alignment horizontal="left" vertical="center" wrapText="1"/>
    </xf>
    <xf numFmtId="0" fontId="4" fillId="6" borderId="1" xfId="0" applyFont="1" applyFill="1" applyBorder="1" applyAlignment="1" applyProtection="1">
      <alignment vertical="center" wrapText="1"/>
    </xf>
    <xf numFmtId="0" fontId="6" fillId="6" borderId="1" xfId="0" applyFont="1" applyFill="1" applyBorder="1" applyAlignment="1" applyProtection="1">
      <alignment vertical="center" wrapText="1"/>
    </xf>
    <xf numFmtId="0" fontId="6" fillId="6" borderId="1" xfId="0" applyFont="1" applyFill="1" applyBorder="1" applyAlignment="1" applyProtection="1">
      <alignment horizontal="center" vertical="center" shrinkToFit="1"/>
    </xf>
    <xf numFmtId="164" fontId="4" fillId="6" borderId="1" xfId="6" applyFont="1" applyFill="1" applyBorder="1" applyAlignment="1" applyProtection="1">
      <alignment vertical="center"/>
    </xf>
    <xf numFmtId="164" fontId="6" fillId="6" borderId="1" xfId="6" applyFont="1" applyFill="1" applyBorder="1" applyAlignment="1" applyProtection="1">
      <alignment horizontal="center" vertical="center"/>
    </xf>
    <xf numFmtId="164" fontId="4" fillId="6" borderId="1" xfId="6" applyFont="1" applyFill="1" applyBorder="1" applyAlignment="1" applyProtection="1">
      <alignment horizontal="justify" vertical="center"/>
    </xf>
    <xf numFmtId="0" fontId="4" fillId="6" borderId="1" xfId="0" applyFont="1" applyFill="1" applyBorder="1" applyAlignment="1" applyProtection="1">
      <alignment horizontal="center" vertical="center" shrinkToFit="1"/>
    </xf>
    <xf numFmtId="0" fontId="4" fillId="5" borderId="1"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0" fontId="4" fillId="5" borderId="1" xfId="0" applyFont="1" applyFill="1" applyBorder="1" applyAlignment="1" applyProtection="1">
      <alignment horizontal="center" vertical="center"/>
    </xf>
    <xf numFmtId="0" fontId="4" fillId="5" borderId="1" xfId="0" applyFont="1" applyFill="1" applyBorder="1" applyAlignment="1" applyProtection="1">
      <alignment horizontal="justify" vertical="center"/>
    </xf>
    <xf numFmtId="4" fontId="6" fillId="0" borderId="0" xfId="0" applyNumberFormat="1" applyFont="1" applyFill="1" applyBorder="1" applyAlignment="1" applyProtection="1">
      <alignment horizontal="center" vertical="center" wrapText="1"/>
    </xf>
    <xf numFmtId="0" fontId="6" fillId="5" borderId="0"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shrinkToFit="1"/>
    </xf>
    <xf numFmtId="0" fontId="6" fillId="4" borderId="0" xfId="0" applyFont="1" applyFill="1" applyBorder="1" applyAlignment="1" applyProtection="1">
      <alignment horizontal="center" vertical="center" wrapText="1"/>
    </xf>
    <xf numFmtId="49" fontId="4" fillId="6" borderId="1" xfId="0" applyNumberFormat="1" applyFont="1" applyFill="1" applyBorder="1" applyAlignment="1" applyProtection="1">
      <alignment horizontal="center" vertical="center" wrapText="1"/>
    </xf>
    <xf numFmtId="4" fontId="4" fillId="5" borderId="12" xfId="0" applyNumberFormat="1" applyFont="1" applyFill="1" applyBorder="1" applyAlignment="1" applyProtection="1">
      <alignment horizontal="center" vertical="center" wrapText="1"/>
    </xf>
    <xf numFmtId="0" fontId="4" fillId="5" borderId="7" xfId="0" applyFont="1" applyFill="1" applyBorder="1" applyAlignment="1" applyProtection="1">
      <alignment horizontal="center" vertical="center" wrapText="1"/>
    </xf>
    <xf numFmtId="0" fontId="4" fillId="5" borderId="21" xfId="0" applyFont="1" applyFill="1" applyBorder="1" applyAlignment="1" applyProtection="1">
      <alignment horizontal="center" vertical="center" wrapText="1"/>
    </xf>
    <xf numFmtId="0" fontId="4" fillId="6" borderId="12" xfId="0" applyFont="1" applyFill="1" applyBorder="1" applyAlignment="1" applyProtection="1">
      <alignment horizontal="center" vertical="center"/>
    </xf>
    <xf numFmtId="4" fontId="4" fillId="6" borderId="12" xfId="0" applyNumberFormat="1" applyFont="1" applyFill="1" applyBorder="1" applyAlignment="1" applyProtection="1">
      <alignment horizontal="left" vertical="center" wrapText="1"/>
    </xf>
    <xf numFmtId="4" fontId="4" fillId="6" borderId="12" xfId="0" applyNumberFormat="1" applyFont="1" applyFill="1" applyBorder="1" applyAlignment="1" applyProtection="1">
      <alignment horizontal="center" vertical="center" wrapText="1"/>
    </xf>
    <xf numFmtId="4" fontId="4" fillId="6" borderId="7" xfId="0" applyNumberFormat="1" applyFont="1" applyFill="1" applyBorder="1" applyAlignment="1" applyProtection="1">
      <alignment horizontal="left" vertical="center" wrapText="1"/>
    </xf>
    <xf numFmtId="0" fontId="4" fillId="6" borderId="0" xfId="0" applyFont="1" applyFill="1" applyBorder="1" applyAlignment="1" applyProtection="1">
      <alignment horizontal="left" vertical="center" wrapText="1"/>
    </xf>
    <xf numFmtId="0" fontId="4" fillId="6" borderId="0" xfId="0" applyFont="1" applyFill="1" applyBorder="1" applyAlignment="1" applyProtection="1">
      <alignment horizontal="left" vertical="top"/>
    </xf>
    <xf numFmtId="4" fontId="6" fillId="6"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left" vertical="top"/>
    </xf>
    <xf numFmtId="0" fontId="4" fillId="6" borderId="7" xfId="0" applyFont="1" applyFill="1" applyBorder="1" applyAlignment="1" applyProtection="1">
      <alignment vertical="center"/>
    </xf>
    <xf numFmtId="0" fontId="6" fillId="5" borderId="11" xfId="0" applyFont="1" applyFill="1" applyBorder="1" applyAlignment="1" applyProtection="1">
      <alignment horizontal="center" vertical="center"/>
    </xf>
    <xf numFmtId="0" fontId="4" fillId="5" borderId="11" xfId="0" applyFont="1" applyFill="1" applyBorder="1" applyAlignment="1" applyProtection="1">
      <alignment horizontal="center" vertical="center" wrapText="1"/>
    </xf>
    <xf numFmtId="4" fontId="4" fillId="5" borderId="11" xfId="0" applyNumberFormat="1" applyFont="1" applyFill="1" applyBorder="1" applyAlignment="1" applyProtection="1">
      <alignment horizontal="center" vertical="center" wrapText="1"/>
    </xf>
    <xf numFmtId="4" fontId="6" fillId="5" borderId="11" xfId="0" applyNumberFormat="1" applyFont="1" applyFill="1" applyBorder="1" applyAlignment="1" applyProtection="1">
      <alignment horizontal="center" vertical="center" wrapText="1"/>
    </xf>
    <xf numFmtId="0" fontId="4" fillId="6" borderId="12" xfId="0" applyFont="1" applyFill="1" applyBorder="1" applyAlignment="1" applyProtection="1">
      <alignment horizontal="justify" vertical="center" wrapText="1"/>
    </xf>
    <xf numFmtId="0" fontId="4" fillId="6" borderId="14" xfId="0" applyFont="1" applyFill="1" applyBorder="1" applyAlignment="1" applyProtection="1">
      <alignment horizontal="center" vertical="center" wrapText="1"/>
    </xf>
    <xf numFmtId="4" fontId="4" fillId="6" borderId="14" xfId="0" applyNumberFormat="1" applyFont="1" applyFill="1" applyBorder="1" applyAlignment="1" applyProtection="1">
      <alignment horizontal="center" vertical="center" wrapText="1"/>
    </xf>
    <xf numFmtId="0" fontId="6" fillId="6" borderId="14" xfId="0" applyFont="1" applyFill="1" applyBorder="1" applyAlignment="1" applyProtection="1">
      <alignment horizontal="center" vertical="center"/>
    </xf>
    <xf numFmtId="0" fontId="4" fillId="6" borderId="0" xfId="0" applyFont="1" applyFill="1" applyBorder="1" applyAlignment="1" applyProtection="1">
      <alignment horizontal="left" vertical="top" wrapText="1"/>
    </xf>
    <xf numFmtId="0" fontId="2" fillId="0" borderId="1" xfId="0" applyFont="1" applyFill="1" applyBorder="1" applyProtection="1"/>
    <xf numFmtId="0" fontId="4" fillId="0" borderId="1" xfId="0" applyFont="1" applyFill="1" applyBorder="1" applyAlignment="1" applyProtection="1">
      <alignment horizontal="left" vertical="top" wrapText="1"/>
      <protection locked="0"/>
    </xf>
    <xf numFmtId="0" fontId="6" fillId="6" borderId="1" xfId="0" applyFont="1" applyFill="1" applyBorder="1" applyAlignment="1" applyProtection="1">
      <alignment horizontal="left" vertical="center" wrapText="1"/>
    </xf>
    <xf numFmtId="49" fontId="4" fillId="5" borderId="1" xfId="0" applyNumberFormat="1" applyFont="1" applyFill="1" applyBorder="1" applyAlignment="1" applyProtection="1">
      <alignment horizontal="center" vertical="center" wrapText="1"/>
    </xf>
    <xf numFmtId="0" fontId="6" fillId="5" borderId="9" xfId="0" applyFont="1" applyFill="1" applyBorder="1" applyAlignment="1" applyProtection="1">
      <alignment horizontal="center" vertical="center" wrapText="1"/>
    </xf>
    <xf numFmtId="0" fontId="4" fillId="6" borderId="12" xfId="0" applyFont="1" applyFill="1" applyBorder="1" applyAlignment="1" applyProtection="1">
      <alignment horizontal="left" vertical="center" wrapText="1"/>
    </xf>
    <xf numFmtId="0" fontId="6" fillId="6" borderId="0" xfId="0" applyFont="1" applyFill="1" applyAlignment="1" applyProtection="1">
      <alignment horizontal="center" vertical="center" wrapText="1"/>
    </xf>
    <xf numFmtId="0" fontId="4" fillId="0" borderId="1" xfId="0" quotePrefix="1"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left" vertical="center" wrapText="1"/>
      <protection locked="0"/>
    </xf>
    <xf numFmtId="0" fontId="6" fillId="0" borderId="0" xfId="0" applyFont="1" applyFill="1" applyBorder="1" applyAlignment="1" applyProtection="1">
      <alignment horizontal="center" vertical="center" wrapText="1"/>
      <protection locked="0"/>
    </xf>
    <xf numFmtId="167" fontId="6" fillId="0" borderId="0" xfId="0" applyNumberFormat="1" applyFont="1" applyFill="1" applyBorder="1" applyAlignment="1" applyProtection="1">
      <alignment horizontal="center" vertical="center" wrapText="1"/>
      <protection locked="0"/>
    </xf>
    <xf numFmtId="0" fontId="4" fillId="6" borderId="1" xfId="0" quotePrefix="1" applyFont="1" applyFill="1" applyBorder="1" applyAlignment="1" applyProtection="1">
      <alignment horizontal="center" vertical="center" wrapText="1"/>
    </xf>
    <xf numFmtId="0" fontId="6" fillId="7" borderId="0" xfId="0" applyFont="1" applyFill="1" applyBorder="1" applyAlignment="1" applyProtection="1">
      <alignment horizontal="center" vertical="center" wrapText="1"/>
    </xf>
    <xf numFmtId="0" fontId="6" fillId="7" borderId="1"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xf>
    <xf numFmtId="4" fontId="4" fillId="6" borderId="1" xfId="0" applyNumberFormat="1" applyFont="1" applyFill="1" applyBorder="1" applyAlignment="1" applyProtection="1">
      <alignment horizontal="left" vertical="center" wrapText="1"/>
    </xf>
    <xf numFmtId="0" fontId="6" fillId="6" borderId="1" xfId="0" applyFont="1" applyFill="1" applyBorder="1" applyAlignment="1" applyProtection="1">
      <alignment horizontal="justify" vertical="center" wrapText="1"/>
      <protection locked="0"/>
    </xf>
    <xf numFmtId="4" fontId="6" fillId="6" borderId="1" xfId="0" applyNumberFormat="1" applyFont="1" applyFill="1" applyBorder="1" applyAlignment="1" applyProtection="1">
      <alignment horizontal="left" vertical="center" wrapText="1"/>
    </xf>
    <xf numFmtId="0" fontId="4" fillId="6" borderId="1" xfId="0" applyFont="1" applyFill="1" applyBorder="1" applyAlignment="1">
      <alignment horizontal="left" vertical="center" wrapText="1"/>
    </xf>
    <xf numFmtId="0" fontId="11" fillId="6" borderId="1" xfId="0" applyFont="1" applyFill="1" applyBorder="1" applyAlignment="1">
      <alignment vertical="center" wrapText="1"/>
    </xf>
    <xf numFmtId="0" fontId="6" fillId="6" borderId="1" xfId="0" applyFont="1" applyFill="1" applyBorder="1" applyAlignment="1">
      <alignment wrapText="1"/>
    </xf>
    <xf numFmtId="0" fontId="6" fillId="6" borderId="1" xfId="0" applyFont="1" applyFill="1" applyBorder="1" applyAlignment="1">
      <alignment horizontal="justify" vertical="top" wrapText="1"/>
    </xf>
    <xf numFmtId="0" fontId="6" fillId="6" borderId="1" xfId="0" applyFont="1" applyFill="1" applyBorder="1" applyAlignment="1">
      <alignment horizontal="justify" vertical="top"/>
    </xf>
    <xf numFmtId="0" fontId="6" fillId="6" borderId="0" xfId="0" applyFont="1" applyFill="1" applyAlignment="1" applyProtection="1">
      <alignment vertical="top" wrapText="1"/>
    </xf>
    <xf numFmtId="0" fontId="4" fillId="0" borderId="0" xfId="0" applyFont="1" applyFill="1" applyBorder="1" applyAlignment="1" applyProtection="1">
      <alignment horizontal="left" vertical="top"/>
      <protection locked="0"/>
    </xf>
    <xf numFmtId="0" fontId="6" fillId="0" borderId="0" xfId="0" applyFont="1" applyFill="1" applyBorder="1" applyAlignment="1" applyProtection="1">
      <alignment horizontal="left" vertical="top"/>
      <protection locked="0"/>
    </xf>
    <xf numFmtId="0" fontId="4" fillId="0" borderId="0" xfId="0" applyFont="1" applyFill="1" applyBorder="1" applyAlignment="1" applyProtection="1">
      <alignment horizontal="left" vertical="top" wrapText="1"/>
      <protection locked="0"/>
    </xf>
    <xf numFmtId="0" fontId="6" fillId="0" borderId="28" xfId="0" applyFont="1" applyFill="1" applyBorder="1" applyAlignment="1" applyProtection="1">
      <alignment horizontal="center" vertical="center" wrapText="1"/>
    </xf>
    <xf numFmtId="0" fontId="6" fillId="0" borderId="29" xfId="0" applyFont="1" applyFill="1" applyBorder="1" applyAlignment="1" applyProtection="1">
      <alignment horizontal="center" vertical="center" wrapText="1"/>
    </xf>
    <xf numFmtId="0" fontId="4" fillId="0" borderId="28" xfId="0" applyFont="1" applyFill="1" applyBorder="1" applyAlignment="1" applyProtection="1">
      <alignment horizontal="left" vertical="center" wrapText="1"/>
    </xf>
    <xf numFmtId="0" fontId="4" fillId="0" borderId="30" xfId="0" applyFont="1" applyFill="1" applyBorder="1" applyAlignment="1" applyProtection="1">
      <alignment horizontal="left" vertical="center" wrapText="1"/>
    </xf>
    <xf numFmtId="0" fontId="6" fillId="0" borderId="18" xfId="0" applyFont="1" applyFill="1" applyBorder="1" applyAlignment="1" applyProtection="1">
      <alignment horizontal="center" vertical="center" wrapText="1"/>
    </xf>
    <xf numFmtId="4" fontId="6" fillId="6" borderId="1" xfId="0" applyNumberFormat="1" applyFont="1" applyFill="1" applyBorder="1" applyAlignment="1" applyProtection="1">
      <alignment horizontal="center" vertical="center" wrapText="1"/>
      <protection locked="0"/>
    </xf>
    <xf numFmtId="49" fontId="6" fillId="6"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wrapText="1"/>
    </xf>
    <xf numFmtId="0" fontId="4" fillId="6"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xf>
    <xf numFmtId="0" fontId="4" fillId="6" borderId="1" xfId="0" applyFont="1" applyFill="1" applyBorder="1" applyAlignment="1" applyProtection="1">
      <alignment horizontal="left" vertical="center"/>
    </xf>
    <xf numFmtId="0" fontId="4" fillId="0" borderId="1" xfId="0" applyFont="1" applyFill="1" applyBorder="1" applyAlignment="1" applyProtection="1">
      <alignment horizontal="center" vertical="center"/>
    </xf>
    <xf numFmtId="0" fontId="6"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4" fillId="0" borderId="0" xfId="0" applyFont="1" applyFill="1" applyBorder="1" applyAlignment="1" applyProtection="1">
      <alignment horizontal="left" vertical="center" wrapText="1"/>
    </xf>
    <xf numFmtId="0" fontId="4" fillId="6" borderId="1" xfId="0" applyFont="1" applyFill="1" applyBorder="1" applyAlignment="1" applyProtection="1">
      <alignment horizontal="justify" vertical="center"/>
    </xf>
    <xf numFmtId="0" fontId="4" fillId="6" borderId="1" xfId="0" applyFont="1" applyFill="1" applyBorder="1" applyAlignment="1" applyProtection="1">
      <alignment horizontal="center" vertical="center"/>
    </xf>
    <xf numFmtId="0" fontId="3" fillId="0"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wrapText="1"/>
    </xf>
    <xf numFmtId="0" fontId="4" fillId="6" borderId="1" xfId="0" applyFont="1" applyFill="1" applyBorder="1" applyAlignment="1" applyProtection="1">
      <alignment horizontal="center" vertical="center" wrapText="1"/>
    </xf>
    <xf numFmtId="4" fontId="4" fillId="0" borderId="1" xfId="0" applyNumberFormat="1"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6" fillId="6" borderId="12"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6" fillId="6" borderId="1" xfId="0" applyFont="1" applyFill="1" applyBorder="1" applyAlignment="1" applyProtection="1">
      <alignment horizontal="justify" vertical="center" wrapText="1"/>
    </xf>
    <xf numFmtId="0" fontId="4"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4" fillId="0" borderId="0" xfId="0" applyFont="1" applyFill="1" applyBorder="1" applyAlignment="1" applyProtection="1">
      <alignment horizontal="left" vertical="center" wrapText="1"/>
    </xf>
    <xf numFmtId="4" fontId="6" fillId="0" borderId="14" xfId="0" applyNumberFormat="1" applyFont="1" applyFill="1" applyBorder="1" applyAlignment="1" applyProtection="1">
      <alignment horizontal="center" vertical="center" wrapText="1"/>
    </xf>
    <xf numFmtId="0" fontId="2" fillId="0" borderId="0" xfId="0" applyFont="1" applyFill="1"/>
    <xf numFmtId="165" fontId="4" fillId="6"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justify" vertical="center" wrapText="1"/>
      <protection locked="0"/>
    </xf>
    <xf numFmtId="2" fontId="4" fillId="6" borderId="1" xfId="0" applyNumberFormat="1" applyFont="1" applyFill="1" applyBorder="1" applyAlignment="1" applyProtection="1">
      <alignment horizontal="center" vertical="center" wrapText="1"/>
    </xf>
    <xf numFmtId="2" fontId="6" fillId="6" borderId="1" xfId="0" applyNumberFormat="1" applyFont="1" applyFill="1" applyBorder="1" applyAlignment="1" applyProtection="1">
      <alignment horizontal="center" vertical="center" wrapText="1"/>
    </xf>
    <xf numFmtId="0" fontId="6" fillId="0" borderId="14" xfId="0" applyFont="1" applyFill="1" applyBorder="1" applyAlignment="1" applyProtection="1">
      <alignment horizontal="justify" vertical="center" wrapText="1"/>
      <protection locked="0"/>
    </xf>
    <xf numFmtId="4" fontId="6" fillId="0" borderId="14" xfId="0" applyNumberFormat="1" applyFont="1" applyFill="1" applyBorder="1" applyAlignment="1" applyProtection="1">
      <alignment horizontal="center" vertical="center" wrapText="1"/>
      <protection locked="0"/>
    </xf>
    <xf numFmtId="4" fontId="4" fillId="0" borderId="14" xfId="0" applyNumberFormat="1" applyFont="1" applyFill="1" applyBorder="1" applyAlignment="1" applyProtection="1">
      <alignment horizontal="center" vertical="center" wrapText="1"/>
      <protection locked="0"/>
    </xf>
    <xf numFmtId="0" fontId="6" fillId="0" borderId="14" xfId="0" applyFont="1" applyFill="1" applyBorder="1" applyAlignment="1" applyProtection="1">
      <alignment horizontal="center" vertical="center" wrapText="1"/>
      <protection locked="0"/>
    </xf>
    <xf numFmtId="4" fontId="6" fillId="6" borderId="12"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protection locked="0"/>
    </xf>
    <xf numFmtId="0" fontId="2" fillId="5" borderId="1" xfId="0" applyFont="1" applyFill="1" applyBorder="1" applyAlignment="1" applyProtection="1">
      <alignment horizontal="center" vertical="center"/>
    </xf>
    <xf numFmtId="0" fontId="4" fillId="6" borderId="1" xfId="0" applyFont="1" applyFill="1" applyBorder="1" applyAlignment="1" applyProtection="1">
      <alignment vertical="center" shrinkToFit="1"/>
    </xf>
    <xf numFmtId="0" fontId="2" fillId="5" borderId="1" xfId="0" applyFont="1" applyFill="1" applyBorder="1" applyAlignment="1" applyProtection="1">
      <alignment horizontal="center" vertical="center" wrapText="1"/>
    </xf>
    <xf numFmtId="164" fontId="4" fillId="5" borderId="1" xfId="6" applyFont="1" applyFill="1" applyBorder="1" applyAlignment="1" applyProtection="1">
      <alignment horizontal="justify" vertical="center" wrapText="1"/>
    </xf>
    <xf numFmtId="0" fontId="6" fillId="6" borderId="3" xfId="0" applyFont="1" applyFill="1" applyBorder="1" applyAlignment="1" applyProtection="1">
      <alignment horizontal="justify" vertical="center" wrapText="1"/>
    </xf>
    <xf numFmtId="0" fontId="6" fillId="6" borderId="1" xfId="0" applyFont="1" applyFill="1" applyBorder="1" applyAlignment="1" applyProtection="1">
      <alignment vertical="top"/>
    </xf>
    <xf numFmtId="0" fontId="6" fillId="2" borderId="0" xfId="0" applyFont="1" applyFill="1" applyAlignment="1" applyProtection="1">
      <alignment horizontal="center" vertical="center" wrapText="1"/>
    </xf>
    <xf numFmtId="4" fontId="4" fillId="0" borderId="0" xfId="0" applyNumberFormat="1" applyFont="1" applyFill="1" applyBorder="1" applyAlignment="1" applyProtection="1">
      <alignment horizontal="center" vertical="center" wrapText="1"/>
    </xf>
    <xf numFmtId="0" fontId="2" fillId="0" borderId="0" xfId="0" applyFont="1"/>
    <xf numFmtId="0" fontId="4" fillId="0" borderId="1" xfId="0" applyFont="1" applyFill="1" applyBorder="1" applyAlignment="1" applyProtection="1">
      <alignment vertical="center" wrapText="1"/>
      <protection locked="0"/>
    </xf>
    <xf numFmtId="0" fontId="4" fillId="5" borderId="2" xfId="0" applyFont="1" applyFill="1" applyBorder="1" applyAlignment="1" applyProtection="1">
      <alignment horizontal="center" vertical="center" wrapText="1"/>
    </xf>
    <xf numFmtId="0" fontId="2" fillId="5" borderId="10" xfId="0" applyFont="1" applyFill="1" applyBorder="1" applyAlignment="1" applyProtection="1">
      <alignment horizontal="center" vertical="center" wrapText="1"/>
    </xf>
    <xf numFmtId="4" fontId="4" fillId="0" borderId="12" xfId="0" applyNumberFormat="1" applyFont="1" applyFill="1" applyBorder="1" applyAlignment="1" applyProtection="1">
      <alignment horizontal="center" vertical="center" wrapText="1"/>
    </xf>
    <xf numFmtId="0" fontId="6" fillId="5" borderId="23" xfId="0" applyFont="1" applyFill="1" applyBorder="1" applyAlignment="1" applyProtection="1">
      <alignment horizontal="center" vertical="center" wrapText="1"/>
    </xf>
    <xf numFmtId="0" fontId="6" fillId="7" borderId="0" xfId="0" applyFont="1" applyFill="1" applyAlignment="1" applyProtection="1">
      <alignment horizontal="center" vertical="center" wrapText="1"/>
    </xf>
    <xf numFmtId="0" fontId="2" fillId="5" borderId="5" xfId="0" applyFont="1" applyFill="1" applyBorder="1" applyAlignment="1" applyProtection="1">
      <alignment horizontal="center" vertical="center" wrapText="1"/>
    </xf>
    <xf numFmtId="4" fontId="4" fillId="5" borderId="1"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wrapText="1"/>
    </xf>
    <xf numFmtId="0" fontId="6" fillId="0" borderId="5" xfId="0" applyFont="1" applyFill="1" applyBorder="1" applyAlignment="1" applyProtection="1">
      <alignment horizontal="center" vertical="center" wrapText="1"/>
      <protection locked="0"/>
    </xf>
    <xf numFmtId="0" fontId="6" fillId="6" borderId="3" xfId="0" applyFont="1" applyFill="1" applyBorder="1" applyAlignment="1" applyProtection="1">
      <alignment horizontal="center" vertical="center" wrapText="1"/>
    </xf>
    <xf numFmtId="0" fontId="6" fillId="0" borderId="8" xfId="0" applyFont="1" applyFill="1" applyBorder="1" applyAlignment="1" applyProtection="1">
      <alignment horizontal="center" vertical="center" wrapText="1"/>
      <protection locked="0"/>
    </xf>
    <xf numFmtId="0" fontId="2" fillId="5" borderId="22" xfId="0" applyFont="1" applyFill="1" applyBorder="1" applyAlignment="1" applyProtection="1">
      <alignment horizontal="center" vertical="center" wrapText="1"/>
    </xf>
    <xf numFmtId="0" fontId="4" fillId="6" borderId="12" xfId="0" applyFont="1" applyFill="1" applyBorder="1" applyAlignment="1" applyProtection="1">
      <alignment horizontal="center" vertical="center" wrapText="1"/>
    </xf>
    <xf numFmtId="0" fontId="12" fillId="6" borderId="1" xfId="7" applyFont="1" applyFill="1" applyBorder="1" applyAlignment="1" applyProtection="1">
      <alignment horizontal="justify" vertical="center" wrapText="1"/>
    </xf>
    <xf numFmtId="0" fontId="6" fillId="0" borderId="17" xfId="0" applyFont="1" applyFill="1" applyBorder="1" applyAlignment="1" applyProtection="1">
      <alignment horizontal="center" vertical="center" wrapText="1"/>
    </xf>
    <xf numFmtId="0" fontId="4" fillId="5" borderId="13" xfId="0" applyFont="1" applyFill="1" applyBorder="1" applyAlignment="1" applyProtection="1">
      <alignment horizontal="center" vertical="center" wrapText="1"/>
    </xf>
    <xf numFmtId="0" fontId="2" fillId="5" borderId="19" xfId="0" applyFont="1" applyFill="1" applyBorder="1" applyAlignment="1" applyProtection="1">
      <alignment horizontal="center" vertical="center" wrapText="1"/>
    </xf>
    <xf numFmtId="4" fontId="4" fillId="5" borderId="20" xfId="0" applyNumberFormat="1" applyFont="1" applyFill="1" applyBorder="1" applyAlignment="1" applyProtection="1">
      <alignment horizontal="center" vertical="center" wrapText="1"/>
    </xf>
    <xf numFmtId="0" fontId="4" fillId="6" borderId="0" xfId="0" applyFont="1" applyFill="1" applyBorder="1" applyAlignment="1" applyProtection="1">
      <alignment horizontal="center" vertical="center" wrapText="1"/>
    </xf>
    <xf numFmtId="0" fontId="6" fillId="6" borderId="0" xfId="0" applyFont="1" applyFill="1" applyBorder="1" applyAlignment="1" applyProtection="1">
      <alignment horizontal="center" vertical="center" wrapText="1"/>
    </xf>
    <xf numFmtId="4" fontId="6" fillId="0" borderId="12" xfId="0" applyNumberFormat="1" applyFont="1" applyFill="1" applyBorder="1" applyAlignment="1" applyProtection="1">
      <alignment horizontal="center" vertical="center" wrapText="1"/>
    </xf>
    <xf numFmtId="0" fontId="6" fillId="6" borderId="1" xfId="0" applyFont="1" applyFill="1" applyBorder="1" applyAlignment="1" applyProtection="1">
      <alignment horizontal="justify" vertical="top" wrapText="1"/>
    </xf>
    <xf numFmtId="0" fontId="4" fillId="6" borderId="1" xfId="0" applyFont="1" applyFill="1" applyBorder="1" applyAlignment="1">
      <alignment vertical="top" wrapText="1"/>
    </xf>
    <xf numFmtId="0" fontId="6" fillId="6" borderId="1" xfId="0" applyFont="1" applyFill="1" applyBorder="1" applyAlignment="1">
      <alignment vertical="top" wrapText="1"/>
    </xf>
    <xf numFmtId="0" fontId="6" fillId="6" borderId="1" xfId="0" applyFont="1" applyFill="1" applyBorder="1" applyAlignment="1">
      <alignment vertical="center" wrapText="1"/>
    </xf>
    <xf numFmtId="166" fontId="4" fillId="6" borderId="1" xfId="0" applyNumberFormat="1" applyFont="1" applyFill="1" applyBorder="1" applyAlignment="1" applyProtection="1">
      <alignment horizontal="center" vertical="center" wrapText="1"/>
    </xf>
    <xf numFmtId="0" fontId="14" fillId="6" borderId="1" xfId="0" applyFont="1" applyFill="1" applyBorder="1" applyAlignment="1" applyProtection="1">
      <alignment horizontal="justify" vertical="top" wrapText="1"/>
    </xf>
    <xf numFmtId="3" fontId="6" fillId="6" borderId="1" xfId="0" applyNumberFormat="1"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protection locked="0"/>
    </xf>
    <xf numFmtId="0" fontId="15" fillId="0" borderId="1" xfId="0" applyFont="1" applyFill="1" applyBorder="1" applyAlignment="1" applyProtection="1">
      <alignment horizontal="justify" vertical="center" wrapText="1"/>
      <protection locked="0"/>
    </xf>
    <xf numFmtId="0" fontId="15" fillId="0" borderId="3" xfId="0" applyFont="1" applyFill="1" applyBorder="1" applyAlignment="1" applyProtection="1">
      <alignment horizontal="justify" vertical="center" wrapText="1"/>
      <protection locked="0"/>
    </xf>
    <xf numFmtId="0" fontId="6" fillId="6" borderId="14" xfId="0" applyFont="1" applyFill="1" applyBorder="1" applyAlignment="1" applyProtection="1">
      <alignment horizontal="center" vertical="center" wrapText="1"/>
    </xf>
    <xf numFmtId="0" fontId="6" fillId="6" borderId="18" xfId="0" applyFont="1" applyFill="1" applyBorder="1" applyAlignment="1" applyProtection="1">
      <alignment horizontal="center" vertical="center" wrapText="1"/>
    </xf>
    <xf numFmtId="0" fontId="4" fillId="6" borderId="32" xfId="0" applyFont="1" applyFill="1" applyBorder="1" applyAlignment="1" applyProtection="1">
      <alignment horizontal="center" vertical="center" wrapText="1"/>
    </xf>
    <xf numFmtId="0" fontId="4" fillId="6" borderId="33" xfId="0" applyFont="1" applyFill="1" applyBorder="1" applyAlignment="1" applyProtection="1">
      <alignment horizontal="center" vertical="center" wrapText="1"/>
    </xf>
    <xf numFmtId="0" fontId="6" fillId="6" borderId="33" xfId="0" applyFont="1" applyFill="1" applyBorder="1" applyAlignment="1" applyProtection="1">
      <alignment horizontal="center" vertical="center" wrapText="1"/>
    </xf>
    <xf numFmtId="4" fontId="4" fillId="6" borderId="33" xfId="0" applyNumberFormat="1" applyFont="1" applyFill="1" applyBorder="1" applyAlignment="1" applyProtection="1">
      <alignment horizontal="center" vertical="center" wrapText="1"/>
    </xf>
    <xf numFmtId="0" fontId="4" fillId="6" borderId="0"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4" fontId="6" fillId="5" borderId="1" xfId="0" applyNumberFormat="1" applyFont="1" applyFill="1" applyBorder="1" applyAlignment="1" applyProtection="1">
      <alignment horizontal="center" vertical="center" wrapText="1"/>
    </xf>
    <xf numFmtId="0" fontId="2" fillId="0" borderId="0" xfId="0" applyFont="1" applyFill="1" applyProtection="1">
      <protection locked="0"/>
    </xf>
    <xf numFmtId="167" fontId="2" fillId="0" borderId="0" xfId="0" applyNumberFormat="1" applyFont="1" applyFill="1" applyProtection="1">
      <protection locked="0"/>
    </xf>
    <xf numFmtId="167" fontId="2" fillId="0" borderId="0" xfId="0" applyNumberFormat="1" applyFont="1" applyFill="1"/>
    <xf numFmtId="0" fontId="4" fillId="0" borderId="27" xfId="0" applyFont="1" applyFill="1" applyBorder="1" applyAlignment="1" applyProtection="1">
      <alignment horizontal="center" vertical="center" wrapText="1"/>
    </xf>
    <xf numFmtId="0" fontId="14" fillId="0" borderId="1" xfId="0" applyFont="1" applyBorder="1" applyAlignment="1" applyProtection="1">
      <alignment horizontal="justify" vertical="top" wrapText="1"/>
      <protection locked="0"/>
    </xf>
    <xf numFmtId="0" fontId="14" fillId="0" borderId="27" xfId="0" applyFont="1" applyBorder="1" applyAlignment="1" applyProtection="1">
      <alignment horizontal="justify" vertical="top" wrapText="1"/>
      <protection locked="0"/>
    </xf>
    <xf numFmtId="0" fontId="2" fillId="0" borderId="0" xfId="0" applyFont="1" applyFill="1" applyBorder="1"/>
    <xf numFmtId="0" fontId="4" fillId="6"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wrapText="1"/>
    </xf>
    <xf numFmtId="0" fontId="4" fillId="6" borderId="1" xfId="0" applyFont="1" applyFill="1" applyBorder="1" applyAlignment="1" applyProtection="1">
      <alignment horizontal="center" vertical="center"/>
    </xf>
    <xf numFmtId="4" fontId="4" fillId="0" borderId="1" xfId="0" applyNumberFormat="1" applyFont="1" applyFill="1" applyBorder="1" applyAlignment="1" applyProtection="1">
      <alignment horizontal="center" vertical="center" wrapText="1"/>
    </xf>
    <xf numFmtId="0" fontId="4" fillId="6" borderId="1" xfId="0" applyFont="1" applyFill="1" applyBorder="1" applyAlignment="1" applyProtection="1">
      <alignment horizontal="left" vertical="center" wrapText="1"/>
    </xf>
    <xf numFmtId="0" fontId="4" fillId="6" borderId="12" xfId="0" applyFont="1" applyFill="1" applyBorder="1" applyAlignment="1" applyProtection="1">
      <alignment horizontal="center" vertical="center" wrapText="1"/>
    </xf>
    <xf numFmtId="0" fontId="6" fillId="6" borderId="12" xfId="0" applyFont="1" applyFill="1" applyBorder="1" applyAlignment="1" applyProtection="1">
      <alignment horizontal="center" vertical="center" wrapText="1"/>
    </xf>
    <xf numFmtId="0" fontId="4"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justify" vertical="center" wrapText="1"/>
    </xf>
    <xf numFmtId="0" fontId="4" fillId="0" borderId="1" xfId="0" applyFont="1" applyFill="1" applyBorder="1" applyAlignment="1" applyProtection="1">
      <alignment horizontal="justify" vertical="center" wrapText="1"/>
    </xf>
    <xf numFmtId="0" fontId="6" fillId="6" borderId="1" xfId="0" applyFont="1" applyFill="1" applyBorder="1" applyAlignment="1" applyProtection="1">
      <alignment horizontal="center" vertical="center" wrapText="1"/>
    </xf>
    <xf numFmtId="4" fontId="6" fillId="6" borderId="14" xfId="0" applyNumberFormat="1" applyFont="1" applyFill="1" applyBorder="1" applyAlignment="1" applyProtection="1">
      <alignment horizontal="center" vertical="center" wrapText="1"/>
    </xf>
    <xf numFmtId="0" fontId="4" fillId="6" borderId="1" xfId="0" applyFont="1" applyFill="1" applyBorder="1" applyAlignment="1" applyProtection="1">
      <alignment vertical="top" wrapText="1"/>
    </xf>
    <xf numFmtId="0" fontId="4" fillId="0" borderId="0" xfId="0" applyFont="1" applyFill="1" applyBorder="1" applyAlignment="1" applyProtection="1">
      <alignment horizontal="left" vertical="center" wrapText="1"/>
    </xf>
    <xf numFmtId="0" fontId="14" fillId="0" borderId="1" xfId="0" applyFont="1" applyBorder="1" applyAlignment="1" applyProtection="1">
      <alignment horizontal="justify" vertical="top" wrapText="1"/>
    </xf>
    <xf numFmtId="9" fontId="15" fillId="0" borderId="1" xfId="0" applyNumberFormat="1" applyFont="1" applyBorder="1" applyAlignment="1" applyProtection="1">
      <alignment horizontal="center" vertical="center" wrapText="1"/>
    </xf>
    <xf numFmtId="0" fontId="15" fillId="0" borderId="1" xfId="0" applyFont="1" applyBorder="1" applyAlignment="1" applyProtection="1">
      <alignment horizontal="center" vertical="center" wrapText="1"/>
    </xf>
    <xf numFmtId="0" fontId="6" fillId="0" borderId="27" xfId="0" applyFont="1" applyFill="1" applyBorder="1" applyAlignment="1" applyProtection="1">
      <alignment horizontal="center" vertical="center" wrapText="1"/>
      <protection locked="0"/>
    </xf>
    <xf numFmtId="0" fontId="4" fillId="6" borderId="1" xfId="0"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0" fontId="4" fillId="6" borderId="5" xfId="0" applyFont="1" applyFill="1" applyBorder="1" applyAlignment="1" applyProtection="1">
      <alignment vertical="center"/>
    </xf>
    <xf numFmtId="0" fontId="4" fillId="6" borderId="4" xfId="0" applyFont="1" applyFill="1" applyBorder="1" applyAlignment="1" applyProtection="1">
      <alignment vertical="center" wrapText="1"/>
    </xf>
    <xf numFmtId="0" fontId="6" fillId="0" borderId="26" xfId="0" applyFont="1" applyFill="1" applyBorder="1" applyAlignment="1" applyProtection="1">
      <alignment horizontal="left" vertical="center" wrapText="1"/>
    </xf>
    <xf numFmtId="0" fontId="6" fillId="0" borderId="26" xfId="0" applyFont="1" applyFill="1" applyBorder="1" applyAlignment="1" applyProtection="1">
      <alignment horizontal="left" vertical="center" wrapText="1"/>
      <protection locked="0"/>
    </xf>
    <xf numFmtId="0" fontId="14" fillId="0" borderId="26" xfId="0" applyFont="1" applyBorder="1" applyAlignment="1" applyProtection="1">
      <alignment horizontal="left" vertical="center" wrapText="1"/>
    </xf>
    <xf numFmtId="0" fontId="15" fillId="0" borderId="26" xfId="0" applyFont="1" applyBorder="1" applyAlignment="1" applyProtection="1">
      <alignment horizontal="left" vertical="center" wrapText="1"/>
    </xf>
    <xf numFmtId="3" fontId="6" fillId="0" borderId="0" xfId="0" applyNumberFormat="1" applyFont="1" applyFill="1" applyBorder="1" applyAlignment="1" applyProtection="1">
      <alignment horizontal="center" vertical="center" wrapText="1"/>
      <protection locked="0"/>
    </xf>
    <xf numFmtId="0" fontId="6" fillId="0" borderId="29" xfId="0" applyFont="1" applyFill="1" applyBorder="1" applyAlignment="1" applyProtection="1">
      <alignment horizontal="center" vertical="center" wrapText="1"/>
      <protection locked="0"/>
    </xf>
    <xf numFmtId="0" fontId="4" fillId="0" borderId="18" xfId="0" applyFont="1" applyFill="1" applyBorder="1" applyAlignment="1" applyProtection="1">
      <alignment horizontal="center" vertical="center" wrapText="1"/>
      <protection locked="0"/>
    </xf>
    <xf numFmtId="0" fontId="6" fillId="0" borderId="18" xfId="0" applyFont="1" applyFill="1" applyBorder="1" applyAlignment="1" applyProtection="1">
      <alignment horizontal="center" vertical="center" wrapText="1"/>
      <protection locked="0"/>
    </xf>
    <xf numFmtId="3" fontId="6" fillId="0" borderId="18" xfId="0" applyNumberFormat="1" applyFont="1" applyFill="1" applyBorder="1" applyAlignment="1" applyProtection="1">
      <alignment horizontal="center" vertical="center" wrapText="1"/>
      <protection locked="0"/>
    </xf>
    <xf numFmtId="0" fontId="6" fillId="0" borderId="31" xfId="0" applyFont="1" applyFill="1" applyBorder="1" applyAlignment="1" applyProtection="1">
      <alignment horizontal="center" vertical="center" wrapText="1"/>
      <protection locked="0"/>
    </xf>
    <xf numFmtId="0" fontId="6" fillId="6" borderId="1" xfId="0" applyFont="1" applyFill="1" applyBorder="1" applyAlignment="1" applyProtection="1">
      <alignment horizontal="center" vertical="center" wrapText="1"/>
    </xf>
    <xf numFmtId="0" fontId="6" fillId="6" borderId="12" xfId="0" applyFont="1" applyFill="1" applyBorder="1" applyAlignment="1" applyProtection="1">
      <alignment horizontal="center" vertical="center" wrapText="1"/>
    </xf>
    <xf numFmtId="164" fontId="4" fillId="0" borderId="1" xfId="6" applyFont="1" applyFill="1" applyBorder="1" applyAlignment="1" applyProtection="1">
      <alignment horizontal="center" vertical="center" wrapText="1"/>
    </xf>
    <xf numFmtId="164" fontId="6" fillId="3" borderId="1" xfId="6" applyFont="1" applyFill="1" applyBorder="1" applyAlignment="1" applyProtection="1">
      <alignment horizontal="center" vertical="center" wrapText="1"/>
    </xf>
    <xf numFmtId="164" fontId="6" fillId="0" borderId="0" xfId="6" applyFont="1" applyFill="1" applyBorder="1" applyAlignment="1" applyProtection="1">
      <alignment horizontal="center" vertical="center" wrapText="1"/>
    </xf>
    <xf numFmtId="164" fontId="6" fillId="0" borderId="0" xfId="6"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xf>
    <xf numFmtId="0" fontId="6" fillId="6" borderId="0" xfId="0" applyFont="1" applyFill="1" applyBorder="1" applyAlignment="1" applyProtection="1">
      <alignment horizontal="center" vertical="center"/>
    </xf>
    <xf numFmtId="0" fontId="6" fillId="5" borderId="0" xfId="0" applyFont="1" applyFill="1" applyBorder="1" applyAlignment="1" applyProtection="1">
      <alignment horizontal="center" vertical="center"/>
    </xf>
    <xf numFmtId="0" fontId="2" fillId="0" borderId="0" xfId="0" applyFont="1" applyFill="1" applyBorder="1" applyProtection="1"/>
    <xf numFmtId="43" fontId="6" fillId="0" borderId="0" xfId="0" applyNumberFormat="1" applyFont="1" applyFill="1" applyBorder="1" applyAlignment="1" applyProtection="1">
      <alignment horizontal="center" vertical="center" wrapText="1"/>
    </xf>
    <xf numFmtId="164" fontId="4" fillId="0" borderId="1" xfId="1" applyFont="1" applyFill="1" applyBorder="1" applyAlignment="1" applyProtection="1">
      <alignment horizontal="center" vertical="center" wrapText="1"/>
    </xf>
    <xf numFmtId="168" fontId="14" fillId="2" borderId="0" xfId="0" applyNumberFormat="1" applyFont="1" applyFill="1" applyBorder="1" applyAlignment="1" applyProtection="1">
      <alignment horizontal="center" vertical="center" wrapText="1"/>
    </xf>
    <xf numFmtId="0" fontId="19" fillId="0" borderId="1" xfId="0" applyFont="1" applyFill="1" applyBorder="1" applyAlignment="1" applyProtection="1">
      <alignment horizontal="center" vertical="center" wrapText="1"/>
    </xf>
    <xf numFmtId="0" fontId="19" fillId="0" borderId="1" xfId="0" quotePrefix="1" applyFont="1" applyFill="1" applyBorder="1" applyAlignment="1" applyProtection="1">
      <alignment horizontal="center" vertical="center" wrapText="1"/>
    </xf>
    <xf numFmtId="0" fontId="20" fillId="0" borderId="1" xfId="0" applyFont="1" applyFill="1" applyBorder="1" applyAlignment="1" applyProtection="1">
      <alignment horizontal="center" vertical="center" wrapText="1"/>
    </xf>
    <xf numFmtId="164" fontId="6" fillId="0" borderId="1" xfId="6" applyFont="1" applyFill="1" applyBorder="1" applyAlignment="1" applyProtection="1">
      <alignment horizontal="center" vertical="center" wrapText="1"/>
    </xf>
    <xf numFmtId="164" fontId="6" fillId="0" borderId="1" xfId="6" applyFont="1" applyFill="1" applyBorder="1" applyAlignment="1" applyProtection="1">
      <alignment horizontal="center" vertical="center" wrapText="1"/>
      <protection locked="0"/>
    </xf>
    <xf numFmtId="164" fontId="2" fillId="0" borderId="0" xfId="6" applyFont="1" applyFill="1"/>
    <xf numFmtId="49" fontId="19" fillId="0" borderId="1" xfId="0" applyNumberFormat="1" applyFont="1" applyFill="1" applyBorder="1" applyAlignment="1" applyProtection="1">
      <alignment horizontal="center" vertical="center" wrapText="1"/>
    </xf>
    <xf numFmtId="4" fontId="4" fillId="0" borderId="1" xfId="0" applyNumberFormat="1"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164" fontId="4" fillId="0" borderId="1" xfId="1" applyFont="1" applyFill="1" applyBorder="1" applyAlignment="1" applyProtection="1">
      <alignment horizontal="center" vertical="center"/>
    </xf>
    <xf numFmtId="4" fontId="6" fillId="0" borderId="0" xfId="0" applyNumberFormat="1" applyFont="1" applyFill="1" applyAlignment="1" applyProtection="1">
      <alignment horizontal="center" vertical="center" wrapText="1"/>
    </xf>
    <xf numFmtId="2" fontId="4" fillId="0" borderId="1" xfId="0" applyNumberFormat="1" applyFont="1" applyFill="1" applyBorder="1" applyAlignment="1" applyProtection="1">
      <alignment horizontal="right" vertical="center" wrapText="1"/>
    </xf>
    <xf numFmtId="49" fontId="4" fillId="0" borderId="1" xfId="0" applyNumberFormat="1" applyFont="1" applyFill="1" applyBorder="1" applyAlignment="1" applyProtection="1">
      <alignment horizontal="right" vertical="center" wrapText="1"/>
    </xf>
    <xf numFmtId="0" fontId="6" fillId="0" borderId="1" xfId="0" applyFont="1" applyFill="1" applyBorder="1" applyAlignment="1" applyProtection="1">
      <alignment horizontal="right" vertical="center" wrapText="1"/>
    </xf>
    <xf numFmtId="43" fontId="6" fillId="0" borderId="1" xfId="0" applyNumberFormat="1" applyFont="1" applyFill="1" applyBorder="1" applyAlignment="1" applyProtection="1">
      <alignment horizontal="right" vertical="center" wrapText="1"/>
    </xf>
    <xf numFmtId="164" fontId="6" fillId="0" borderId="1" xfId="1" applyFont="1" applyFill="1" applyBorder="1" applyAlignment="1" applyProtection="1">
      <alignment horizontal="right" vertical="center" wrapText="1"/>
      <protection locked="0"/>
    </xf>
    <xf numFmtId="0" fontId="6" fillId="0" borderId="1" xfId="0" applyFont="1" applyFill="1" applyBorder="1" applyAlignment="1" applyProtection="1">
      <alignment horizontal="right" vertical="center" wrapText="1"/>
      <protection locked="0"/>
    </xf>
    <xf numFmtId="4" fontId="4" fillId="0" borderId="1" xfId="0" applyNumberFormat="1" applyFont="1" applyFill="1" applyBorder="1" applyAlignment="1" applyProtection="1">
      <alignment horizontal="right" vertical="center" wrapText="1"/>
    </xf>
    <xf numFmtId="4" fontId="4" fillId="0" borderId="12" xfId="0" applyNumberFormat="1" applyFont="1" applyFill="1" applyBorder="1" applyAlignment="1" applyProtection="1">
      <alignment horizontal="right" vertical="center" wrapText="1"/>
    </xf>
    <xf numFmtId="0" fontId="6" fillId="0" borderId="12" xfId="0" applyFont="1" applyFill="1" applyBorder="1" applyAlignment="1" applyProtection="1">
      <alignment horizontal="right" vertical="center" wrapText="1"/>
    </xf>
    <xf numFmtId="0" fontId="6" fillId="3" borderId="1" xfId="0" applyFont="1" applyFill="1" applyBorder="1" applyAlignment="1" applyProtection="1">
      <alignment horizontal="right" vertical="center" wrapText="1"/>
      <protection locked="0"/>
    </xf>
    <xf numFmtId="0" fontId="6" fillId="3" borderId="1" xfId="0" applyFont="1" applyFill="1" applyBorder="1" applyAlignment="1" applyProtection="1">
      <alignment horizontal="right" vertical="center" wrapText="1"/>
    </xf>
    <xf numFmtId="4" fontId="4" fillId="3" borderId="14" xfId="0" applyNumberFormat="1" applyFont="1" applyFill="1" applyBorder="1" applyAlignment="1" applyProtection="1">
      <alignment horizontal="right" vertical="center" wrapText="1"/>
    </xf>
    <xf numFmtId="4" fontId="4" fillId="3" borderId="11" xfId="0" applyNumberFormat="1" applyFont="1" applyFill="1" applyBorder="1" applyAlignment="1" applyProtection="1">
      <alignment horizontal="right" vertical="center" wrapText="1"/>
    </xf>
    <xf numFmtId="0" fontId="6" fillId="3" borderId="12" xfId="0" applyFont="1" applyFill="1" applyBorder="1" applyAlignment="1" applyProtection="1">
      <alignment horizontal="right" vertical="center" wrapText="1"/>
    </xf>
    <xf numFmtId="4" fontId="4" fillId="3" borderId="3" xfId="0" applyNumberFormat="1" applyFont="1" applyFill="1" applyBorder="1" applyAlignment="1" applyProtection="1">
      <alignment horizontal="right" vertical="center" wrapText="1"/>
    </xf>
    <xf numFmtId="4" fontId="4" fillId="3" borderId="1" xfId="0" applyNumberFormat="1" applyFont="1" applyFill="1" applyBorder="1" applyAlignment="1" applyProtection="1">
      <alignment horizontal="right" vertical="center" wrapText="1"/>
    </xf>
    <xf numFmtId="0" fontId="6" fillId="3" borderId="12" xfId="0" applyFont="1" applyFill="1" applyBorder="1" applyAlignment="1" applyProtection="1">
      <alignment horizontal="right" vertical="center" wrapText="1"/>
      <protection locked="0"/>
    </xf>
    <xf numFmtId="0" fontId="6" fillId="6" borderId="0" xfId="0" applyFont="1" applyFill="1" applyBorder="1" applyAlignment="1" applyProtection="1">
      <alignment horizontal="right" vertical="center" wrapText="1"/>
    </xf>
    <xf numFmtId="0" fontId="6" fillId="0" borderId="0" xfId="0" applyFont="1" applyFill="1" applyBorder="1" applyAlignment="1" applyProtection="1">
      <alignment horizontal="right" vertical="center" wrapText="1"/>
      <protection locked="0"/>
    </xf>
    <xf numFmtId="0" fontId="2" fillId="0" borderId="0" xfId="0" applyFont="1" applyFill="1" applyAlignment="1" applyProtection="1">
      <alignment horizontal="right"/>
    </xf>
    <xf numFmtId="4" fontId="6" fillId="5" borderId="0" xfId="0" applyNumberFormat="1" applyFont="1" applyFill="1" applyAlignment="1" applyProtection="1">
      <alignment horizontal="center" vertical="center" wrapText="1"/>
    </xf>
    <xf numFmtId="4" fontId="6" fillId="0" borderId="0" xfId="0" applyNumberFormat="1" applyFont="1" applyFill="1" applyBorder="1" applyAlignment="1" applyProtection="1">
      <alignment horizontal="center" vertical="center"/>
    </xf>
    <xf numFmtId="0" fontId="3" fillId="0" borderId="1" xfId="0" applyFont="1" applyFill="1" applyBorder="1" applyAlignment="1" applyProtection="1">
      <alignment horizontal="right" vertical="center"/>
    </xf>
    <xf numFmtId="0" fontId="4" fillId="0" borderId="1" xfId="0" applyFont="1" applyFill="1" applyBorder="1" applyAlignment="1" applyProtection="1">
      <alignment horizontal="right" vertical="center" wrapText="1"/>
      <protection locked="0"/>
    </xf>
    <xf numFmtId="4" fontId="6" fillId="0" borderId="1" xfId="0" applyNumberFormat="1" applyFont="1" applyFill="1" applyBorder="1" applyAlignment="1" applyProtection="1">
      <alignment horizontal="right" vertical="center" wrapText="1"/>
      <protection locked="0"/>
    </xf>
    <xf numFmtId="3" fontId="6" fillId="0" borderId="1" xfId="0" applyNumberFormat="1" applyFont="1" applyFill="1" applyBorder="1" applyAlignment="1" applyProtection="1">
      <alignment horizontal="right" vertical="center" wrapText="1"/>
      <protection locked="0"/>
    </xf>
    <xf numFmtId="164" fontId="4" fillId="0" borderId="1" xfId="6" applyFont="1" applyFill="1" applyBorder="1" applyAlignment="1" applyProtection="1">
      <alignment horizontal="right" vertical="center" wrapText="1"/>
    </xf>
    <xf numFmtId="0" fontId="4" fillId="0" borderId="1" xfId="0" applyFont="1" applyFill="1" applyBorder="1" applyAlignment="1" applyProtection="1">
      <alignment horizontal="right" vertical="center"/>
    </xf>
    <xf numFmtId="0" fontId="4" fillId="0" borderId="1" xfId="0" applyFont="1" applyFill="1" applyBorder="1" applyAlignment="1" applyProtection="1">
      <alignment horizontal="right" vertical="center"/>
      <protection locked="0"/>
    </xf>
    <xf numFmtId="0" fontId="4" fillId="0" borderId="1" xfId="0" applyFont="1" applyFill="1" applyBorder="1" applyAlignment="1" applyProtection="1">
      <alignment horizontal="right" vertical="center" shrinkToFit="1"/>
    </xf>
    <xf numFmtId="0" fontId="6" fillId="0" borderId="0" xfId="0" applyFont="1" applyFill="1" applyBorder="1" applyAlignment="1" applyProtection="1">
      <alignment horizontal="right" vertical="center" wrapText="1"/>
    </xf>
    <xf numFmtId="0" fontId="4" fillId="0" borderId="1" xfId="0" applyFont="1" applyFill="1" applyBorder="1" applyAlignment="1" applyProtection="1">
      <alignment horizontal="right" vertical="center" wrapText="1"/>
    </xf>
    <xf numFmtId="164" fontId="4" fillId="0" borderId="1" xfId="6" applyFont="1" applyFill="1" applyBorder="1" applyAlignment="1" applyProtection="1">
      <alignment horizontal="right" vertical="center"/>
    </xf>
    <xf numFmtId="2" fontId="4" fillId="0" borderId="1" xfId="0" applyNumberFormat="1" applyFont="1" applyFill="1" applyBorder="1" applyAlignment="1" applyProtection="1">
      <alignment horizontal="right" vertical="center"/>
    </xf>
    <xf numFmtId="4" fontId="6" fillId="0" borderId="1" xfId="0" applyNumberFormat="1" applyFont="1" applyFill="1" applyBorder="1" applyAlignment="1" applyProtection="1">
      <alignment horizontal="right" vertical="center" wrapText="1"/>
    </xf>
    <xf numFmtId="4" fontId="4" fillId="0" borderId="1" xfId="0" applyNumberFormat="1" applyFont="1" applyFill="1" applyBorder="1" applyAlignment="1" applyProtection="1">
      <alignment horizontal="right" vertical="center" wrapText="1"/>
      <protection locked="0"/>
    </xf>
    <xf numFmtId="3" fontId="6" fillId="0" borderId="1" xfId="0" applyNumberFormat="1" applyFont="1" applyFill="1" applyBorder="1" applyAlignment="1" applyProtection="1">
      <alignment horizontal="right" vertical="center" wrapText="1"/>
    </xf>
    <xf numFmtId="3" fontId="6" fillId="0" borderId="0" xfId="0" applyNumberFormat="1" applyFont="1" applyFill="1" applyBorder="1" applyAlignment="1" applyProtection="1">
      <alignment horizontal="right" vertical="center" wrapText="1"/>
    </xf>
    <xf numFmtId="0" fontId="20" fillId="0" borderId="1" xfId="0" applyFont="1" applyFill="1" applyBorder="1" applyAlignment="1" applyProtection="1">
      <alignment horizontal="right" vertical="center" wrapText="1"/>
    </xf>
    <xf numFmtId="49" fontId="6" fillId="0" borderId="1" xfId="0" applyNumberFormat="1" applyFont="1" applyFill="1" applyBorder="1" applyAlignment="1" applyProtection="1">
      <alignment horizontal="right" vertical="center" wrapText="1"/>
    </xf>
    <xf numFmtId="49" fontId="20" fillId="0" borderId="1" xfId="0" applyNumberFormat="1" applyFont="1" applyFill="1" applyBorder="1" applyAlignment="1" applyProtection="1">
      <alignment horizontal="right" vertical="center" wrapText="1"/>
    </xf>
    <xf numFmtId="4" fontId="20" fillId="0" borderId="1" xfId="0" applyNumberFormat="1" applyFont="1" applyFill="1" applyBorder="1" applyAlignment="1" applyProtection="1">
      <alignment horizontal="right" vertical="center" wrapText="1"/>
    </xf>
    <xf numFmtId="4" fontId="19" fillId="0" borderId="1" xfId="0" applyNumberFormat="1" applyFont="1" applyFill="1" applyBorder="1" applyAlignment="1" applyProtection="1">
      <alignment horizontal="right" vertical="center" wrapText="1"/>
    </xf>
    <xf numFmtId="4" fontId="20" fillId="0" borderId="1" xfId="0" applyNumberFormat="1" applyFont="1" applyFill="1" applyBorder="1" applyAlignment="1" applyProtection="1">
      <alignment horizontal="right" vertical="center" wrapText="1"/>
      <protection locked="0"/>
    </xf>
    <xf numFmtId="0" fontId="20" fillId="0" borderId="0" xfId="0" applyFont="1" applyFill="1" applyAlignment="1" applyProtection="1">
      <alignment horizontal="right" vertical="center" wrapText="1"/>
    </xf>
    <xf numFmtId="4" fontId="19" fillId="0" borderId="1" xfId="0" applyNumberFormat="1" applyFont="1" applyFill="1" applyBorder="1" applyAlignment="1" applyProtection="1">
      <alignment horizontal="right" vertical="center" wrapText="1"/>
      <protection locked="0"/>
    </xf>
    <xf numFmtId="4" fontId="6" fillId="0" borderId="14" xfId="0" applyNumberFormat="1" applyFont="1" applyFill="1" applyBorder="1" applyAlignment="1" applyProtection="1">
      <alignment horizontal="right" vertical="center" wrapText="1"/>
    </xf>
    <xf numFmtId="4" fontId="20" fillId="0" borderId="14" xfId="0" applyNumberFormat="1" applyFont="1" applyFill="1" applyBorder="1" applyAlignment="1" applyProtection="1">
      <alignment horizontal="right" vertical="center" wrapText="1"/>
    </xf>
    <xf numFmtId="4" fontId="4" fillId="0" borderId="14" xfId="0" applyNumberFormat="1" applyFont="1" applyFill="1" applyBorder="1" applyAlignment="1" applyProtection="1">
      <alignment horizontal="right" vertical="center" wrapText="1"/>
    </xf>
    <xf numFmtId="4" fontId="6" fillId="0" borderId="11" xfId="0" applyNumberFormat="1" applyFont="1" applyFill="1" applyBorder="1" applyAlignment="1" applyProtection="1">
      <alignment horizontal="right" vertical="center" wrapText="1"/>
    </xf>
    <xf numFmtId="4" fontId="20" fillId="0" borderId="11" xfId="0" applyNumberFormat="1" applyFont="1" applyFill="1" applyBorder="1" applyAlignment="1" applyProtection="1">
      <alignment horizontal="right" vertical="center" wrapText="1"/>
    </xf>
    <xf numFmtId="4" fontId="4" fillId="0" borderId="11" xfId="0" applyNumberFormat="1" applyFont="1" applyFill="1" applyBorder="1" applyAlignment="1" applyProtection="1">
      <alignment horizontal="right" vertical="center" wrapText="1"/>
    </xf>
    <xf numFmtId="4" fontId="6" fillId="0" borderId="12" xfId="0" applyNumberFormat="1" applyFont="1" applyFill="1" applyBorder="1" applyAlignment="1" applyProtection="1">
      <alignment horizontal="right" vertical="center" wrapText="1"/>
    </xf>
    <xf numFmtId="4" fontId="20" fillId="0" borderId="12" xfId="0" applyNumberFormat="1" applyFont="1" applyFill="1" applyBorder="1" applyAlignment="1" applyProtection="1">
      <alignment horizontal="right" vertical="center" wrapText="1"/>
    </xf>
    <xf numFmtId="0" fontId="6" fillId="6" borderId="0" xfId="0" applyFont="1" applyFill="1" applyBorder="1" applyAlignment="1" applyProtection="1">
      <alignment horizontal="right" vertical="top" wrapText="1"/>
    </xf>
    <xf numFmtId="0" fontId="20" fillId="6" borderId="0" xfId="0" applyFont="1" applyFill="1" applyBorder="1" applyAlignment="1" applyProtection="1">
      <alignment horizontal="right" vertical="top" wrapText="1"/>
    </xf>
    <xf numFmtId="0" fontId="6" fillId="0" borderId="0" xfId="0" applyFont="1" applyFill="1" applyBorder="1" applyAlignment="1" applyProtection="1">
      <alignment horizontal="right" vertical="top" wrapText="1"/>
      <protection locked="0"/>
    </xf>
    <xf numFmtId="0" fontId="20" fillId="0" borderId="0" xfId="0" applyFont="1" applyFill="1" applyBorder="1" applyAlignment="1" applyProtection="1">
      <alignment horizontal="right" vertical="top" wrapText="1"/>
      <protection locked="0"/>
    </xf>
    <xf numFmtId="0" fontId="6" fillId="0" borderId="0" xfId="0" applyFont="1" applyFill="1" applyBorder="1" applyAlignment="1" applyProtection="1">
      <alignment horizontal="right" vertical="top" wrapText="1"/>
    </xf>
    <xf numFmtId="0" fontId="20" fillId="0" borderId="0" xfId="0" applyFont="1" applyFill="1" applyBorder="1" applyAlignment="1" applyProtection="1">
      <alignment horizontal="right" vertical="top" wrapText="1"/>
    </xf>
    <xf numFmtId="0" fontId="17" fillId="0" borderId="0" xfId="0" applyFont="1" applyFill="1" applyAlignment="1" applyProtection="1">
      <alignment horizontal="right"/>
    </xf>
    <xf numFmtId="0" fontId="18" fillId="0" borderId="1" xfId="0" applyFont="1" applyFill="1" applyBorder="1" applyAlignment="1" applyProtection="1">
      <alignment horizontal="right" vertical="center" wrapText="1"/>
    </xf>
    <xf numFmtId="0" fontId="17" fillId="0" borderId="1" xfId="0" applyFont="1" applyBorder="1" applyAlignment="1" applyProtection="1">
      <alignment horizontal="right" vertical="center" shrinkToFit="1"/>
    </xf>
    <xf numFmtId="4" fontId="20" fillId="3" borderId="1" xfId="0" applyNumberFormat="1" applyFont="1" applyFill="1" applyBorder="1" applyAlignment="1" applyProtection="1">
      <alignment horizontal="right" vertical="center" wrapText="1"/>
    </xf>
    <xf numFmtId="4" fontId="20" fillId="3" borderId="1" xfId="0" applyNumberFormat="1" applyFont="1" applyFill="1" applyBorder="1" applyAlignment="1" applyProtection="1">
      <alignment horizontal="right" vertical="center" wrapText="1"/>
      <protection locked="0"/>
    </xf>
    <xf numFmtId="4" fontId="19" fillId="3" borderId="1" xfId="0" applyNumberFormat="1" applyFont="1" applyFill="1" applyBorder="1" applyAlignment="1" applyProtection="1">
      <alignment horizontal="right" vertical="center" wrapText="1"/>
    </xf>
    <xf numFmtId="0" fontId="20" fillId="0" borderId="1" xfId="0" applyFont="1" applyFill="1" applyBorder="1" applyAlignment="1" applyProtection="1">
      <alignment horizontal="right" vertical="center"/>
    </xf>
    <xf numFmtId="0" fontId="20" fillId="0" borderId="1" xfId="0" applyFont="1" applyFill="1" applyBorder="1" applyAlignment="1" applyProtection="1">
      <alignment horizontal="right" vertical="center"/>
      <protection locked="0"/>
    </xf>
    <xf numFmtId="0" fontId="17" fillId="0" borderId="1" xfId="0" applyFont="1" applyFill="1" applyBorder="1" applyAlignment="1" applyProtection="1">
      <alignment horizontal="right"/>
    </xf>
    <xf numFmtId="0" fontId="2" fillId="0" borderId="0" xfId="0" applyFont="1" applyFill="1" applyAlignment="1">
      <alignment horizontal="right"/>
    </xf>
    <xf numFmtId="164" fontId="6" fillId="3" borderId="1" xfId="6" applyFont="1" applyFill="1" applyBorder="1" applyAlignment="1" applyProtection="1">
      <alignment horizontal="right" vertical="center" wrapText="1"/>
    </xf>
    <xf numFmtId="164" fontId="6" fillId="3" borderId="1" xfId="6" applyFont="1" applyFill="1" applyBorder="1" applyAlignment="1" applyProtection="1">
      <alignment horizontal="right" wrapText="1"/>
    </xf>
    <xf numFmtId="0" fontId="6" fillId="3" borderId="3" xfId="0" applyFont="1" applyFill="1" applyBorder="1" applyAlignment="1" applyProtection="1">
      <alignment horizontal="right" vertical="center" wrapText="1"/>
      <protection locked="0"/>
    </xf>
    <xf numFmtId="2" fontId="4" fillId="3" borderId="14" xfId="0" applyNumberFormat="1" applyFont="1" applyFill="1" applyBorder="1" applyAlignment="1" applyProtection="1">
      <alignment horizontal="right" vertical="center" wrapText="1"/>
    </xf>
    <xf numFmtId="164" fontId="4" fillId="3" borderId="14" xfId="6" applyFont="1" applyFill="1" applyBorder="1" applyAlignment="1" applyProtection="1">
      <alignment horizontal="right" vertical="center" wrapText="1"/>
    </xf>
    <xf numFmtId="2" fontId="4" fillId="3" borderId="34" xfId="0" applyNumberFormat="1" applyFont="1" applyFill="1" applyBorder="1" applyAlignment="1" applyProtection="1">
      <alignment horizontal="right" vertical="center" wrapText="1"/>
    </xf>
    <xf numFmtId="164" fontId="4" fillId="3" borderId="34" xfId="6" applyFont="1" applyFill="1" applyBorder="1" applyAlignment="1" applyProtection="1">
      <alignment horizontal="right" vertical="center" wrapText="1"/>
    </xf>
    <xf numFmtId="164" fontId="6" fillId="3" borderId="12" xfId="6" applyFont="1" applyFill="1" applyBorder="1" applyAlignment="1" applyProtection="1">
      <alignment horizontal="right" vertical="center" wrapText="1"/>
    </xf>
    <xf numFmtId="2" fontId="4" fillId="3" borderId="12" xfId="0" applyNumberFormat="1" applyFont="1" applyFill="1" applyBorder="1" applyAlignment="1" applyProtection="1">
      <alignment horizontal="right" vertical="center" wrapText="1"/>
    </xf>
    <xf numFmtId="164" fontId="4" fillId="3" borderId="12" xfId="6" applyFont="1" applyFill="1" applyBorder="1" applyAlignment="1" applyProtection="1">
      <alignment horizontal="right" vertical="center" wrapText="1"/>
    </xf>
    <xf numFmtId="164" fontId="6" fillId="6" borderId="0" xfId="6" applyFont="1" applyFill="1" applyBorder="1" applyAlignment="1" applyProtection="1">
      <alignment horizontal="right" vertical="center" wrapText="1"/>
    </xf>
    <xf numFmtId="164" fontId="6" fillId="0" borderId="0" xfId="6" applyFont="1" applyFill="1" applyBorder="1" applyAlignment="1" applyProtection="1">
      <alignment horizontal="right" vertical="center" wrapText="1"/>
    </xf>
    <xf numFmtId="164" fontId="6" fillId="0" borderId="0" xfId="6" applyFont="1" applyFill="1" applyBorder="1" applyAlignment="1" applyProtection="1">
      <alignment horizontal="right" vertical="center" wrapText="1"/>
      <protection locked="0"/>
    </xf>
    <xf numFmtId="164" fontId="2" fillId="0" borderId="0" xfId="6" applyFont="1" applyFill="1" applyAlignment="1">
      <alignment horizontal="right"/>
    </xf>
    <xf numFmtId="0" fontId="4" fillId="6" borderId="1" xfId="0" applyFont="1" applyFill="1" applyBorder="1" applyAlignment="1" applyProtection="1">
      <alignment horizontal="center" vertical="center"/>
    </xf>
    <xf numFmtId="0" fontId="2" fillId="6" borderId="1" xfId="0" applyFont="1" applyFill="1" applyBorder="1" applyAlignment="1" applyProtection="1">
      <alignment horizontal="center" vertical="center"/>
    </xf>
    <xf numFmtId="164" fontId="4" fillId="0" borderId="1" xfId="1" applyFont="1" applyFill="1" applyBorder="1" applyAlignment="1" applyProtection="1">
      <alignment horizontal="center" vertical="center"/>
    </xf>
    <xf numFmtId="0" fontId="4" fillId="6" borderId="7" xfId="0" applyFont="1" applyFill="1" applyBorder="1" applyAlignment="1" applyProtection="1">
      <alignment horizontal="left" vertical="center" wrapText="1"/>
    </xf>
    <xf numFmtId="0" fontId="4" fillId="6" borderId="4" xfId="0" applyFont="1" applyFill="1" applyBorder="1" applyAlignment="1" applyProtection="1">
      <alignment horizontal="left" vertical="center" wrapText="1"/>
    </xf>
    <xf numFmtId="0" fontId="4" fillId="6" borderId="1" xfId="0" applyFont="1" applyFill="1" applyBorder="1" applyAlignment="1" applyProtection="1">
      <alignment horizontal="center" vertical="center" wrapText="1"/>
    </xf>
    <xf numFmtId="0" fontId="4" fillId="6" borderId="1" xfId="0" applyFont="1" applyFill="1" applyBorder="1" applyAlignment="1" applyProtection="1">
      <alignment horizontal="justify" vertical="center"/>
    </xf>
    <xf numFmtId="0" fontId="4" fillId="6" borderId="7" xfId="0" applyFont="1" applyFill="1" applyBorder="1" applyAlignment="1" applyProtection="1">
      <alignment horizontal="center" vertical="center" wrapText="1"/>
    </xf>
    <xf numFmtId="0" fontId="4" fillId="6" borderId="5" xfId="0" applyFont="1" applyFill="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wrapText="1"/>
    </xf>
    <xf numFmtId="0" fontId="4" fillId="6" borderId="7" xfId="0" applyFont="1" applyFill="1" applyBorder="1" applyAlignment="1" applyProtection="1">
      <alignment horizontal="center" vertical="center"/>
    </xf>
    <xf numFmtId="0" fontId="4" fillId="6" borderId="5" xfId="0" applyFont="1" applyFill="1" applyBorder="1" applyAlignment="1" applyProtection="1">
      <alignment horizontal="center" vertical="center"/>
    </xf>
    <xf numFmtId="4" fontId="4" fillId="0" borderId="1" xfId="0" applyNumberFormat="1" applyFont="1" applyFill="1" applyBorder="1" applyAlignment="1" applyProtection="1">
      <alignment horizontal="center" vertical="center" wrapText="1"/>
    </xf>
    <xf numFmtId="3" fontId="4" fillId="0" borderId="1" xfId="0" applyNumberFormat="1" applyFont="1" applyFill="1" applyBorder="1" applyAlignment="1" applyProtection="1">
      <alignment horizontal="center" vertical="center"/>
    </xf>
    <xf numFmtId="0" fontId="4" fillId="6" borderId="1" xfId="0" applyFont="1" applyFill="1" applyBorder="1" applyAlignment="1" applyProtection="1">
      <alignment horizontal="left" vertical="center" wrapText="1"/>
    </xf>
    <xf numFmtId="0" fontId="3" fillId="0" borderId="1" xfId="0" applyFont="1" applyFill="1" applyBorder="1" applyAlignment="1" applyProtection="1">
      <alignment horizontal="center" vertical="center" wrapText="1"/>
    </xf>
    <xf numFmtId="0" fontId="2" fillId="6" borderId="5" xfId="0" applyFont="1" applyFill="1" applyBorder="1" applyAlignment="1" applyProtection="1">
      <alignment horizontal="center" vertical="center" wrapText="1"/>
    </xf>
    <xf numFmtId="0" fontId="4" fillId="6" borderId="15" xfId="0" applyFont="1" applyFill="1" applyBorder="1" applyAlignment="1" applyProtection="1">
      <alignment horizontal="center" vertical="center" wrapText="1"/>
    </xf>
    <xf numFmtId="0" fontId="2" fillId="6" borderId="16" xfId="0" applyFont="1" applyFill="1" applyBorder="1" applyAlignment="1" applyProtection="1">
      <alignment horizontal="center" vertical="center" wrapText="1"/>
    </xf>
    <xf numFmtId="0" fontId="4" fillId="6" borderId="12" xfId="0" applyFont="1" applyFill="1" applyBorder="1" applyAlignment="1" applyProtection="1">
      <alignment horizontal="center" vertical="center" wrapText="1"/>
    </xf>
    <xf numFmtId="0" fontId="6" fillId="6" borderId="12"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4" fillId="6" borderId="1" xfId="0" applyFont="1" applyFill="1" applyBorder="1" applyAlignment="1" applyProtection="1">
      <alignment horizontal="justify" vertical="center" wrapText="1"/>
    </xf>
    <xf numFmtId="0" fontId="6" fillId="6" borderId="1" xfId="0" applyFont="1" applyFill="1" applyBorder="1" applyAlignment="1" applyProtection="1">
      <alignment horizontal="justify" vertical="center" wrapText="1"/>
    </xf>
    <xf numFmtId="0" fontId="4" fillId="0" borderId="7"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5" xfId="0" applyFont="1" applyFill="1" applyBorder="1" applyAlignment="1" applyProtection="1">
      <alignment horizontal="center" vertical="center"/>
    </xf>
    <xf numFmtId="0" fontId="4" fillId="0" borderId="7" xfId="0" applyFont="1" applyFill="1" applyBorder="1" applyAlignment="1" applyProtection="1">
      <alignment horizontal="center" vertical="center" wrapText="1"/>
    </xf>
    <xf numFmtId="0" fontId="4" fillId="0" borderId="5" xfId="0" applyFont="1" applyFill="1" applyBorder="1" applyAlignment="1" applyProtection="1">
      <alignment horizontal="center" vertical="center" wrapText="1"/>
    </xf>
    <xf numFmtId="0" fontId="19" fillId="0" borderId="6" xfId="0" applyFont="1" applyFill="1" applyBorder="1" applyAlignment="1" applyProtection="1">
      <alignment horizontal="center" vertical="center" wrapText="1"/>
    </xf>
    <xf numFmtId="0" fontId="19" fillId="0" borderId="8" xfId="0" applyFont="1" applyFill="1" applyBorder="1" applyAlignment="1" applyProtection="1">
      <alignment horizontal="center" vertical="center" wrapText="1"/>
    </xf>
    <xf numFmtId="0" fontId="19" fillId="0" borderId="9" xfId="0" applyFont="1" applyFill="1" applyBorder="1" applyAlignment="1" applyProtection="1">
      <alignment horizontal="center" vertical="center" wrapText="1"/>
    </xf>
    <xf numFmtId="0" fontId="19" fillId="0" borderId="10" xfId="0"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0" fontId="4" fillId="0" borderId="1" xfId="0" applyFont="1" applyFill="1" applyBorder="1" applyAlignment="1" applyProtection="1">
      <alignment horizontal="justify" vertical="center" wrapText="1"/>
    </xf>
    <xf numFmtId="0" fontId="6" fillId="0" borderId="1" xfId="0" applyFont="1" applyFill="1" applyBorder="1" applyAlignment="1" applyProtection="1">
      <alignment horizontal="justify" vertical="center" wrapText="1"/>
    </xf>
    <xf numFmtId="0" fontId="6" fillId="6" borderId="0" xfId="0" applyFont="1" applyFill="1" applyBorder="1" applyAlignment="1" applyProtection="1">
      <alignment horizontal="left" vertical="center" wrapText="1"/>
    </xf>
    <xf numFmtId="0" fontId="6" fillId="0" borderId="0" xfId="0" applyFont="1" applyFill="1" applyBorder="1" applyAlignment="1" applyProtection="1">
      <alignment horizontal="left" vertical="center" wrapText="1"/>
    </xf>
    <xf numFmtId="0" fontId="3" fillId="0" borderId="7" xfId="0" applyFont="1" applyFill="1" applyBorder="1" applyAlignment="1" applyProtection="1">
      <alignment horizontal="center" wrapText="1"/>
    </xf>
    <xf numFmtId="0" fontId="3" fillId="0" borderId="4" xfId="0" applyFont="1" applyFill="1" applyBorder="1" applyAlignment="1" applyProtection="1">
      <alignment horizontal="center"/>
    </xf>
    <xf numFmtId="0" fontId="3" fillId="0" borderId="5" xfId="0" applyFont="1" applyFill="1" applyBorder="1" applyAlignment="1" applyProtection="1">
      <alignment horizontal="center"/>
    </xf>
    <xf numFmtId="0" fontId="3" fillId="0" borderId="1" xfId="0" applyFont="1" applyBorder="1" applyAlignment="1">
      <alignment horizontal="center" vertical="center"/>
    </xf>
    <xf numFmtId="0" fontId="4" fillId="0" borderId="7" xfId="0" applyFont="1" applyBorder="1" applyAlignment="1">
      <alignment horizontal="center" vertical="center"/>
    </xf>
    <xf numFmtId="0" fontId="4" fillId="0" borderId="5" xfId="0" applyFont="1" applyBorder="1" applyAlignment="1">
      <alignment horizontal="center" vertical="center"/>
    </xf>
    <xf numFmtId="0" fontId="4" fillId="0" borderId="0" xfId="0" applyFont="1" applyFill="1" applyBorder="1" applyAlignment="1" applyProtection="1">
      <alignment horizontal="left" vertical="center" wrapText="1"/>
    </xf>
    <xf numFmtId="0" fontId="3" fillId="0" borderId="7" xfId="0" applyFont="1" applyFill="1" applyBorder="1" applyAlignment="1" applyProtection="1">
      <alignment horizontal="center" vertical="center" wrapText="1"/>
    </xf>
    <xf numFmtId="0" fontId="3" fillId="0" borderId="4" xfId="0" applyFont="1" applyFill="1" applyBorder="1" applyAlignment="1" applyProtection="1">
      <alignment horizontal="center" vertical="center" wrapText="1"/>
    </xf>
    <xf numFmtId="0" fontId="3" fillId="0" borderId="5" xfId="0" applyFont="1" applyFill="1" applyBorder="1" applyAlignment="1" applyProtection="1">
      <alignment horizontal="center" vertical="center" wrapText="1"/>
    </xf>
    <xf numFmtId="0" fontId="3" fillId="0" borderId="24"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25" xfId="0" applyFont="1" applyFill="1" applyBorder="1" applyAlignment="1" applyProtection="1">
      <alignment horizontal="center" vertical="center" wrapText="1"/>
    </xf>
    <xf numFmtId="0" fontId="6" fillId="0" borderId="26" xfId="0" applyFont="1" applyFill="1" applyBorder="1" applyAlignment="1" applyProtection="1">
      <alignment horizontal="justify" vertical="center" wrapText="1"/>
    </xf>
    <xf numFmtId="0" fontId="6" fillId="0" borderId="27" xfId="0" applyFont="1" applyFill="1" applyBorder="1" applyAlignment="1" applyProtection="1">
      <alignment horizontal="justify" vertical="center" wrapText="1"/>
    </xf>
    <xf numFmtId="0" fontId="4" fillId="0" borderId="26" xfId="0" applyFont="1" applyFill="1" applyBorder="1" applyAlignment="1" applyProtection="1">
      <alignment horizontal="center" vertical="center" wrapText="1"/>
    </xf>
  </cellXfs>
  <cellStyles count="9">
    <cellStyle name="Comma" xfId="6" builtinId="3"/>
    <cellStyle name="Comma 2" xfId="1"/>
    <cellStyle name="Normal" xfId="0" builtinId="0"/>
    <cellStyle name="Normal 2" xfId="8"/>
    <cellStyle name="Normal 2 2" xfId="2"/>
    <cellStyle name="Normal 7 2" xfId="7"/>
    <cellStyle name="Normal 9" xfId="3"/>
    <cellStyle name="Normal 9 2 2" xfId="4"/>
    <cellStyle name="Style 1"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dimension ref="A1:H143"/>
  <sheetViews>
    <sheetView view="pageBreakPreview" topLeftCell="B127" zoomScale="85" zoomScaleNormal="85" zoomScaleSheetLayoutView="85" workbookViewId="0">
      <selection activeCell="D12" sqref="D12"/>
    </sheetView>
  </sheetViews>
  <sheetFormatPr defaultColWidth="10.42578125" defaultRowHeight="20.100000000000001" customHeight="1"/>
  <cols>
    <col min="1" max="1" width="8.85546875" style="17" customWidth="1"/>
    <col min="2" max="2" width="83.7109375" style="8" customWidth="1"/>
    <col min="3" max="3" width="15.7109375" style="7" customWidth="1"/>
    <col min="4" max="4" width="22.42578125" style="305" customWidth="1"/>
    <col min="5" max="5" width="24.28515625" style="305" customWidth="1"/>
    <col min="6" max="6" width="20.28515625" style="312" customWidth="1"/>
    <col min="7" max="8" width="16.42578125" style="312" customWidth="1"/>
    <col min="9" max="16384" width="10.42578125" style="8"/>
  </cols>
  <sheetData>
    <row r="1" spans="1:8" s="7" customFormat="1" ht="20.100000000000001" customHeight="1">
      <c r="A1" s="369" t="s">
        <v>954</v>
      </c>
      <c r="B1" s="369"/>
      <c r="C1" s="369"/>
      <c r="D1" s="369"/>
      <c r="E1" s="369"/>
      <c r="F1" s="369"/>
      <c r="G1" s="369"/>
      <c r="H1" s="369"/>
    </row>
    <row r="2" spans="1:8" s="7" customFormat="1" ht="20.100000000000001" customHeight="1">
      <c r="A2" s="122"/>
      <c r="B2" s="122" t="s">
        <v>1337</v>
      </c>
      <c r="C2" s="42"/>
      <c r="D2" s="297"/>
      <c r="E2" s="297"/>
      <c r="F2" s="297"/>
      <c r="G2" s="297"/>
      <c r="H2" s="297"/>
    </row>
    <row r="3" spans="1:8" s="7" customFormat="1" ht="20.100000000000001" customHeight="1">
      <c r="A3" s="128"/>
      <c r="B3" s="131"/>
      <c r="C3" s="131"/>
      <c r="D3" s="273" t="s">
        <v>708</v>
      </c>
      <c r="E3" s="374" t="s">
        <v>707</v>
      </c>
      <c r="F3" s="374"/>
      <c r="G3" s="361" t="s">
        <v>704</v>
      </c>
      <c r="H3" s="373" t="s">
        <v>1330</v>
      </c>
    </row>
    <row r="4" spans="1:8" s="7" customFormat="1" ht="57.75" customHeight="1">
      <c r="A4" s="125" t="s">
        <v>428</v>
      </c>
      <c r="B4" s="124" t="s">
        <v>429</v>
      </c>
      <c r="C4" s="124" t="s">
        <v>245</v>
      </c>
      <c r="D4" s="262" t="s">
        <v>797</v>
      </c>
      <c r="E4" s="19" t="s">
        <v>1013</v>
      </c>
      <c r="F4" s="19" t="s">
        <v>1012</v>
      </c>
      <c r="G4" s="361"/>
      <c r="H4" s="373"/>
    </row>
    <row r="5" spans="1:8" s="7" customFormat="1" ht="30" customHeight="1">
      <c r="A5" s="125"/>
      <c r="B5" s="124"/>
      <c r="C5" s="124"/>
      <c r="D5" s="10" t="s">
        <v>430</v>
      </c>
      <c r="E5" s="10" t="s">
        <v>467</v>
      </c>
      <c r="F5" s="10" t="s">
        <v>642</v>
      </c>
      <c r="G5" s="10" t="s">
        <v>468</v>
      </c>
      <c r="H5" s="271" t="s">
        <v>709</v>
      </c>
    </row>
    <row r="6" spans="1:8" s="7" customFormat="1" ht="27.75" customHeight="1">
      <c r="A6" s="125">
        <v>1.1000000000000001</v>
      </c>
      <c r="B6" s="49" t="s">
        <v>953</v>
      </c>
      <c r="C6" s="124"/>
      <c r="D6" s="298"/>
      <c r="E6" s="298"/>
      <c r="F6" s="298"/>
      <c r="G6" s="298"/>
      <c r="H6" s="298"/>
    </row>
    <row r="7" spans="1:8" ht="38.450000000000003" customHeight="1">
      <c r="A7" s="45" t="s">
        <v>281</v>
      </c>
      <c r="B7" s="129" t="s">
        <v>970</v>
      </c>
      <c r="C7" s="45" t="s">
        <v>1099</v>
      </c>
      <c r="D7" s="279">
        <v>463985.87102912919</v>
      </c>
      <c r="E7" s="280"/>
      <c r="F7" s="280"/>
      <c r="G7" s="279">
        <f>D7*12%</f>
        <v>55678.304523495499</v>
      </c>
      <c r="H7" s="279">
        <f>D7+G7</f>
        <v>519664.17555262469</v>
      </c>
    </row>
    <row r="8" spans="1:8" ht="42.75">
      <c r="A8" s="45" t="s">
        <v>784</v>
      </c>
      <c r="B8" s="129" t="s">
        <v>938</v>
      </c>
      <c r="C8" s="45" t="s">
        <v>1099</v>
      </c>
      <c r="D8" s="279">
        <v>463985.87102912919</v>
      </c>
      <c r="E8" s="280"/>
      <c r="F8" s="280"/>
      <c r="G8" s="279">
        <f>D8*12%</f>
        <v>55678.304523495499</v>
      </c>
      <c r="H8" s="279">
        <f>D8+G8</f>
        <v>519664.17555262469</v>
      </c>
    </row>
    <row r="9" spans="1:8" ht="15.75" customHeight="1">
      <c r="A9" s="45" t="s">
        <v>785</v>
      </c>
      <c r="B9" s="129" t="s">
        <v>815</v>
      </c>
      <c r="C9" s="45" t="s">
        <v>1099</v>
      </c>
      <c r="D9" s="279">
        <v>265134.78216173849</v>
      </c>
      <c r="E9" s="280"/>
      <c r="F9" s="280"/>
      <c r="G9" s="279">
        <f>D9*12%</f>
        <v>31816.173859408616</v>
      </c>
      <c r="H9" s="279">
        <f>D9+G9</f>
        <v>296950.95602114708</v>
      </c>
    </row>
    <row r="10" spans="1:8" ht="28.5">
      <c r="A10" s="45" t="s">
        <v>786</v>
      </c>
      <c r="B10" s="129" t="s">
        <v>1154</v>
      </c>
      <c r="C10" s="45" t="s">
        <v>1099</v>
      </c>
      <c r="D10" s="279">
        <v>132567.39557304292</v>
      </c>
      <c r="E10" s="280"/>
      <c r="F10" s="280"/>
      <c r="G10" s="279">
        <f>D10*12%</f>
        <v>15908.087468765149</v>
      </c>
      <c r="H10" s="279">
        <f>D10+G10</f>
        <v>148475.48304180807</v>
      </c>
    </row>
    <row r="11" spans="1:8" ht="42.75">
      <c r="A11" s="45" t="s">
        <v>787</v>
      </c>
      <c r="B11" s="129" t="s">
        <v>943</v>
      </c>
      <c r="C11" s="45" t="s">
        <v>1099</v>
      </c>
      <c r="D11" s="279">
        <v>0</v>
      </c>
      <c r="E11" s="280"/>
      <c r="F11" s="280"/>
      <c r="G11" s="300"/>
      <c r="H11" s="300"/>
    </row>
    <row r="12" spans="1:8" ht="20.100000000000001" customHeight="1">
      <c r="A12" s="359" t="s">
        <v>999</v>
      </c>
      <c r="B12" s="360"/>
      <c r="C12" s="126"/>
      <c r="D12" s="301">
        <f t="shared" ref="D12:H12" si="0">SUM(D7:D11)</f>
        <v>1325673.9197930396</v>
      </c>
      <c r="E12" s="275">
        <f t="shared" si="0"/>
        <v>0</v>
      </c>
      <c r="F12" s="275">
        <f t="shared" si="0"/>
        <v>0</v>
      </c>
      <c r="G12" s="301">
        <f t="shared" si="0"/>
        <v>159080.87037516476</v>
      </c>
      <c r="H12" s="281">
        <f t="shared" si="0"/>
        <v>1484754.7901682043</v>
      </c>
    </row>
    <row r="13" spans="1:8" s="62" customFormat="1" ht="12.75" customHeight="1">
      <c r="A13" s="59"/>
      <c r="B13" s="161"/>
      <c r="C13" s="60"/>
      <c r="D13" s="302"/>
      <c r="E13" s="302"/>
      <c r="F13" s="302"/>
      <c r="G13" s="302"/>
      <c r="H13" s="302"/>
    </row>
    <row r="14" spans="1:8" ht="30">
      <c r="A14" s="125">
        <v>1.2</v>
      </c>
      <c r="B14" s="50" t="s">
        <v>973</v>
      </c>
      <c r="C14" s="47"/>
      <c r="D14" s="302"/>
      <c r="E14" s="302"/>
      <c r="F14" s="302"/>
      <c r="G14" s="302"/>
      <c r="H14" s="302"/>
    </row>
    <row r="15" spans="1:8" ht="15">
      <c r="A15" s="125"/>
      <c r="B15" s="50" t="s">
        <v>813</v>
      </c>
      <c r="C15" s="47"/>
      <c r="D15" s="302"/>
      <c r="E15" s="302"/>
      <c r="F15" s="302"/>
      <c r="G15" s="302"/>
      <c r="H15" s="302"/>
    </row>
    <row r="16" spans="1:8" ht="42.75">
      <c r="A16" s="45" t="s">
        <v>370</v>
      </c>
      <c r="B16" s="51" t="s">
        <v>814</v>
      </c>
      <c r="C16" s="45" t="s">
        <v>1099</v>
      </c>
      <c r="D16" s="279">
        <v>190013.26</v>
      </c>
      <c r="E16" s="303"/>
      <c r="F16" s="303"/>
      <c r="G16" s="279">
        <f t="shared" ref="G16:G56" si="1">D16*12%</f>
        <v>22801.591199999999</v>
      </c>
      <c r="H16" s="279">
        <f t="shared" ref="H16:H56" si="2">D16+G16</f>
        <v>212814.8512</v>
      </c>
    </row>
    <row r="17" spans="1:8" s="63" customFormat="1" ht="15">
      <c r="A17" s="52"/>
      <c r="B17" s="162" t="s">
        <v>783</v>
      </c>
      <c r="C17" s="162"/>
      <c r="D17" s="279">
        <v>0</v>
      </c>
      <c r="E17" s="304"/>
      <c r="F17" s="304"/>
      <c r="G17" s="279">
        <f t="shared" si="1"/>
        <v>0</v>
      </c>
      <c r="H17" s="279">
        <f t="shared" si="2"/>
        <v>0</v>
      </c>
    </row>
    <row r="18" spans="1:8" ht="28.5">
      <c r="A18" s="45" t="s">
        <v>371</v>
      </c>
      <c r="B18" s="129" t="s">
        <v>919</v>
      </c>
      <c r="C18" s="45" t="s">
        <v>1099</v>
      </c>
      <c r="D18" s="279">
        <v>126675.51</v>
      </c>
      <c r="E18" s="280"/>
      <c r="F18" s="280"/>
      <c r="G18" s="279">
        <f t="shared" si="1"/>
        <v>15201.061199999998</v>
      </c>
      <c r="H18" s="279">
        <f t="shared" si="2"/>
        <v>141876.57120000001</v>
      </c>
    </row>
    <row r="19" spans="1:8" ht="28.5">
      <c r="A19" s="45" t="s">
        <v>372</v>
      </c>
      <c r="B19" s="129" t="s">
        <v>963</v>
      </c>
      <c r="C19" s="45" t="s">
        <v>1099</v>
      </c>
      <c r="D19" s="279">
        <v>126675.51</v>
      </c>
      <c r="E19" s="280"/>
      <c r="F19" s="280"/>
      <c r="G19" s="279">
        <f t="shared" si="1"/>
        <v>15201.061199999998</v>
      </c>
      <c r="H19" s="279">
        <f t="shared" si="2"/>
        <v>141876.57120000001</v>
      </c>
    </row>
    <row r="20" spans="1:8" ht="28.5">
      <c r="A20" s="45" t="s">
        <v>788</v>
      </c>
      <c r="B20" s="129" t="s">
        <v>920</v>
      </c>
      <c r="C20" s="45" t="s">
        <v>1099</v>
      </c>
      <c r="D20" s="279">
        <v>126675.51</v>
      </c>
      <c r="E20" s="280"/>
      <c r="F20" s="280"/>
      <c r="G20" s="279">
        <f t="shared" si="1"/>
        <v>15201.061199999998</v>
      </c>
      <c r="H20" s="279">
        <f t="shared" si="2"/>
        <v>141876.57120000001</v>
      </c>
    </row>
    <row r="21" spans="1:8" ht="15">
      <c r="A21" s="45"/>
      <c r="B21" s="50" t="s">
        <v>368</v>
      </c>
      <c r="C21" s="50"/>
      <c r="D21" s="370"/>
      <c r="E21" s="370"/>
      <c r="F21" s="306"/>
      <c r="G21" s="279">
        <f t="shared" si="1"/>
        <v>0</v>
      </c>
      <c r="H21" s="279">
        <f t="shared" si="2"/>
        <v>0</v>
      </c>
    </row>
    <row r="22" spans="1:8" ht="42.75">
      <c r="A22" s="45" t="s">
        <v>789</v>
      </c>
      <c r="B22" s="129" t="s">
        <v>1132</v>
      </c>
      <c r="C22" s="45" t="s">
        <v>1099</v>
      </c>
      <c r="D22" s="279">
        <v>760053.05</v>
      </c>
      <c r="E22" s="280"/>
      <c r="F22" s="280"/>
      <c r="G22" s="279">
        <f t="shared" si="1"/>
        <v>91206.366000000009</v>
      </c>
      <c r="H22" s="279">
        <f t="shared" si="2"/>
        <v>851259.41600000008</v>
      </c>
    </row>
    <row r="23" spans="1:8" ht="15">
      <c r="A23" s="45"/>
      <c r="B23" s="123" t="s">
        <v>805</v>
      </c>
      <c r="C23" s="123"/>
      <c r="D23" s="279">
        <v>0</v>
      </c>
      <c r="E23" s="277"/>
      <c r="F23" s="277"/>
      <c r="G23" s="279">
        <f t="shared" si="1"/>
        <v>0</v>
      </c>
      <c r="H23" s="279">
        <f t="shared" si="2"/>
        <v>0</v>
      </c>
    </row>
    <row r="24" spans="1:8" ht="28.5">
      <c r="A24" s="45" t="s">
        <v>791</v>
      </c>
      <c r="B24" s="129" t="s">
        <v>1276</v>
      </c>
      <c r="C24" s="45" t="s">
        <v>1099</v>
      </c>
      <c r="D24" s="279">
        <v>190013.26</v>
      </c>
      <c r="E24" s="280"/>
      <c r="F24" s="280"/>
      <c r="G24" s="279">
        <f t="shared" si="1"/>
        <v>22801.591199999999</v>
      </c>
      <c r="H24" s="279">
        <f t="shared" si="2"/>
        <v>212814.8512</v>
      </c>
    </row>
    <row r="25" spans="1:8" ht="15">
      <c r="A25" s="45"/>
      <c r="B25" s="50" t="s">
        <v>470</v>
      </c>
      <c r="C25" s="50"/>
      <c r="D25" s="279">
        <v>0</v>
      </c>
      <c r="E25" s="304"/>
      <c r="F25" s="304"/>
      <c r="G25" s="279">
        <f t="shared" si="1"/>
        <v>0</v>
      </c>
      <c r="H25" s="279">
        <f t="shared" si="2"/>
        <v>0</v>
      </c>
    </row>
    <row r="26" spans="1:8" ht="42.75">
      <c r="A26" s="45" t="s">
        <v>792</v>
      </c>
      <c r="B26" s="129" t="s">
        <v>939</v>
      </c>
      <c r="C26" s="45" t="s">
        <v>1099</v>
      </c>
      <c r="D26" s="279">
        <v>486433.95</v>
      </c>
      <c r="E26" s="280"/>
      <c r="F26" s="280"/>
      <c r="G26" s="279">
        <f t="shared" si="1"/>
        <v>58372.074000000001</v>
      </c>
      <c r="H26" s="279">
        <f t="shared" si="2"/>
        <v>544806.02399999998</v>
      </c>
    </row>
    <row r="27" spans="1:8" ht="14.25">
      <c r="A27" s="45" t="s">
        <v>793</v>
      </c>
      <c r="B27" s="129" t="s">
        <v>1015</v>
      </c>
      <c r="C27" s="45" t="s">
        <v>1099</v>
      </c>
      <c r="D27" s="279">
        <v>121608.49</v>
      </c>
      <c r="E27" s="280"/>
      <c r="F27" s="280"/>
      <c r="G27" s="279">
        <f t="shared" si="1"/>
        <v>14593.0188</v>
      </c>
      <c r="H27" s="279">
        <f t="shared" si="2"/>
        <v>136201.50880000001</v>
      </c>
    </row>
    <row r="28" spans="1:8" ht="15">
      <c r="A28" s="45"/>
      <c r="B28" s="123" t="s">
        <v>790</v>
      </c>
      <c r="C28" s="124"/>
      <c r="E28" s="277"/>
      <c r="F28" s="277"/>
      <c r="G28" s="279">
        <f t="shared" si="1"/>
        <v>0</v>
      </c>
      <c r="H28" s="279">
        <f t="shared" si="2"/>
        <v>0</v>
      </c>
    </row>
    <row r="29" spans="1:8" ht="28.5">
      <c r="A29" s="45" t="s">
        <v>794</v>
      </c>
      <c r="B29" s="129" t="s">
        <v>921</v>
      </c>
      <c r="C29" s="45" t="s">
        <v>1099</v>
      </c>
      <c r="D29" s="279">
        <v>38002.65</v>
      </c>
      <c r="E29" s="280"/>
      <c r="F29" s="280"/>
      <c r="G29" s="279">
        <f t="shared" si="1"/>
        <v>4560.3180000000002</v>
      </c>
      <c r="H29" s="279">
        <f t="shared" si="2"/>
        <v>42562.968000000001</v>
      </c>
    </row>
    <row r="30" spans="1:8" ht="28.5">
      <c r="A30" s="45" t="s">
        <v>795</v>
      </c>
      <c r="B30" s="129" t="s">
        <v>1127</v>
      </c>
      <c r="C30" s="45" t="s">
        <v>1099</v>
      </c>
      <c r="D30" s="279">
        <v>34202.39</v>
      </c>
      <c r="E30" s="280"/>
      <c r="F30" s="280"/>
      <c r="G30" s="279">
        <f t="shared" si="1"/>
        <v>4104.2867999999999</v>
      </c>
      <c r="H30" s="279">
        <f t="shared" si="2"/>
        <v>38306.676800000001</v>
      </c>
    </row>
    <row r="31" spans="1:8" ht="28.5">
      <c r="A31" s="45" t="s">
        <v>373</v>
      </c>
      <c r="B31" s="129" t="s">
        <v>827</v>
      </c>
      <c r="C31" s="45" t="s">
        <v>1099</v>
      </c>
      <c r="D31" s="279">
        <v>3800.26</v>
      </c>
      <c r="E31" s="280"/>
      <c r="F31" s="280"/>
      <c r="G31" s="279">
        <f t="shared" si="1"/>
        <v>456.03120000000001</v>
      </c>
      <c r="H31" s="279">
        <f t="shared" si="2"/>
        <v>4256.2912000000006</v>
      </c>
    </row>
    <row r="32" spans="1:8" ht="15">
      <c r="A32" s="45"/>
      <c r="B32" s="50" t="s">
        <v>765</v>
      </c>
      <c r="C32" s="124"/>
      <c r="D32" s="279">
        <v>0</v>
      </c>
      <c r="E32" s="304"/>
      <c r="F32" s="304"/>
      <c r="G32" s="279">
        <f t="shared" si="1"/>
        <v>0</v>
      </c>
      <c r="H32" s="279">
        <f t="shared" si="2"/>
        <v>0</v>
      </c>
    </row>
    <row r="33" spans="1:8" ht="28.5">
      <c r="A33" s="45" t="s">
        <v>374</v>
      </c>
      <c r="B33" s="129" t="s">
        <v>816</v>
      </c>
      <c r="C33" s="45" t="s">
        <v>1099</v>
      </c>
      <c r="D33" s="279">
        <v>152010.60999999999</v>
      </c>
      <c r="E33" s="280"/>
      <c r="F33" s="280"/>
      <c r="G33" s="279">
        <f t="shared" si="1"/>
        <v>18241.273199999996</v>
      </c>
      <c r="H33" s="279">
        <f t="shared" si="2"/>
        <v>170251.88319999998</v>
      </c>
    </row>
    <row r="34" spans="1:8" ht="20.100000000000001" customHeight="1">
      <c r="A34" s="50"/>
      <c r="B34" s="50" t="s">
        <v>246</v>
      </c>
      <c r="C34" s="124"/>
      <c r="D34" s="279">
        <v>0</v>
      </c>
      <c r="E34" s="306"/>
      <c r="F34" s="306"/>
      <c r="G34" s="279">
        <f t="shared" si="1"/>
        <v>0</v>
      </c>
      <c r="H34" s="279">
        <f t="shared" si="2"/>
        <v>0</v>
      </c>
    </row>
    <row r="35" spans="1:8" ht="14.25">
      <c r="A35" s="45" t="s">
        <v>375</v>
      </c>
      <c r="B35" s="129" t="s">
        <v>817</v>
      </c>
      <c r="C35" s="45" t="s">
        <v>1099</v>
      </c>
      <c r="D35" s="279">
        <v>34202.39</v>
      </c>
      <c r="E35" s="280"/>
      <c r="F35" s="280"/>
      <c r="G35" s="279">
        <f t="shared" si="1"/>
        <v>4104.2867999999999</v>
      </c>
      <c r="H35" s="279">
        <f t="shared" si="2"/>
        <v>38306.676800000001</v>
      </c>
    </row>
    <row r="36" spans="1:8" ht="14.25">
      <c r="A36" s="45" t="s">
        <v>376</v>
      </c>
      <c r="B36" s="129" t="s">
        <v>818</v>
      </c>
      <c r="C36" s="45" t="s">
        <v>1099</v>
      </c>
      <c r="D36" s="279">
        <v>34202.39</v>
      </c>
      <c r="E36" s="280"/>
      <c r="F36" s="280"/>
      <c r="G36" s="279">
        <f t="shared" si="1"/>
        <v>4104.2867999999999</v>
      </c>
      <c r="H36" s="279">
        <f t="shared" si="2"/>
        <v>38306.676800000001</v>
      </c>
    </row>
    <row r="37" spans="1:8" ht="14.25">
      <c r="A37" s="45" t="s">
        <v>377</v>
      </c>
      <c r="B37" s="129" t="s">
        <v>823</v>
      </c>
      <c r="C37" s="45" t="s">
        <v>1099</v>
      </c>
      <c r="D37" s="279">
        <v>34202.39</v>
      </c>
      <c r="E37" s="280"/>
      <c r="F37" s="280"/>
      <c r="G37" s="279">
        <f t="shared" si="1"/>
        <v>4104.2867999999999</v>
      </c>
      <c r="H37" s="279">
        <f t="shared" si="2"/>
        <v>38306.676800000001</v>
      </c>
    </row>
    <row r="38" spans="1:8" ht="14.25">
      <c r="A38" s="45" t="s">
        <v>378</v>
      </c>
      <c r="B38" s="129" t="s">
        <v>828</v>
      </c>
      <c r="C38" s="45" t="s">
        <v>1099</v>
      </c>
      <c r="D38" s="279">
        <v>11400.8</v>
      </c>
      <c r="E38" s="280"/>
      <c r="F38" s="280"/>
      <c r="G38" s="279">
        <f t="shared" si="1"/>
        <v>1368.0959999999998</v>
      </c>
      <c r="H38" s="279">
        <f t="shared" si="2"/>
        <v>12768.895999999999</v>
      </c>
    </row>
    <row r="39" spans="1:8" ht="15">
      <c r="A39" s="45"/>
      <c r="B39" s="123" t="s">
        <v>922</v>
      </c>
      <c r="C39" s="124"/>
      <c r="D39" s="279">
        <v>0</v>
      </c>
      <c r="E39" s="281"/>
      <c r="F39" s="281"/>
      <c r="G39" s="279">
        <f t="shared" si="1"/>
        <v>0</v>
      </c>
      <c r="H39" s="279">
        <f t="shared" si="2"/>
        <v>0</v>
      </c>
    </row>
    <row r="40" spans="1:8" ht="14.25">
      <c r="A40" s="45" t="s">
        <v>379</v>
      </c>
      <c r="B40" s="129" t="s">
        <v>780</v>
      </c>
      <c r="C40" s="45" t="s">
        <v>1099</v>
      </c>
      <c r="D40" s="279">
        <v>180512.6</v>
      </c>
      <c r="E40" s="280"/>
      <c r="F40" s="280"/>
      <c r="G40" s="279">
        <f t="shared" si="1"/>
        <v>21661.511999999999</v>
      </c>
      <c r="H40" s="279">
        <f t="shared" si="2"/>
        <v>202174.11199999999</v>
      </c>
    </row>
    <row r="41" spans="1:8" ht="14.25">
      <c r="A41" s="45" t="s">
        <v>380</v>
      </c>
      <c r="B41" s="129" t="s">
        <v>469</v>
      </c>
      <c r="C41" s="45" t="s">
        <v>1099</v>
      </c>
      <c r="D41" s="279">
        <v>9500.66</v>
      </c>
      <c r="E41" s="280"/>
      <c r="F41" s="280"/>
      <c r="G41" s="279">
        <f t="shared" si="1"/>
        <v>1140.0791999999999</v>
      </c>
      <c r="H41" s="279">
        <f t="shared" si="2"/>
        <v>10640.7392</v>
      </c>
    </row>
    <row r="42" spans="1:8" ht="15">
      <c r="A42" s="45"/>
      <c r="B42" s="162" t="s">
        <v>500</v>
      </c>
      <c r="C42" s="162"/>
      <c r="D42" s="279">
        <v>0</v>
      </c>
      <c r="E42" s="304"/>
      <c r="F42" s="304"/>
      <c r="G42" s="279">
        <f t="shared" si="1"/>
        <v>0</v>
      </c>
      <c r="H42" s="279">
        <f t="shared" si="2"/>
        <v>0</v>
      </c>
    </row>
    <row r="43" spans="1:8" ht="14.25">
      <c r="A43" s="45" t="s">
        <v>381</v>
      </c>
      <c r="B43" s="129" t="s">
        <v>796</v>
      </c>
      <c r="C43" s="45" t="s">
        <v>1099</v>
      </c>
      <c r="D43" s="279">
        <v>13300.93</v>
      </c>
      <c r="E43" s="280"/>
      <c r="F43" s="280"/>
      <c r="G43" s="279">
        <f t="shared" si="1"/>
        <v>1596.1116</v>
      </c>
      <c r="H43" s="279">
        <f t="shared" si="2"/>
        <v>14897.0416</v>
      </c>
    </row>
    <row r="44" spans="1:8" ht="28.5">
      <c r="A44" s="45" t="s">
        <v>382</v>
      </c>
      <c r="B44" s="129" t="s">
        <v>1155</v>
      </c>
      <c r="C44" s="45" t="s">
        <v>1099</v>
      </c>
      <c r="D44" s="279">
        <v>239416.71</v>
      </c>
      <c r="E44" s="280"/>
      <c r="F44" s="280"/>
      <c r="G44" s="279">
        <f t="shared" si="1"/>
        <v>28730.0052</v>
      </c>
      <c r="H44" s="279">
        <f t="shared" si="2"/>
        <v>268146.71519999998</v>
      </c>
    </row>
    <row r="45" spans="1:8" ht="14.25">
      <c r="A45" s="45" t="s">
        <v>383</v>
      </c>
      <c r="B45" s="129" t="s">
        <v>248</v>
      </c>
      <c r="C45" s="45" t="s">
        <v>1099</v>
      </c>
      <c r="D45" s="279">
        <v>13300.93</v>
      </c>
      <c r="E45" s="280"/>
      <c r="F45" s="280"/>
      <c r="G45" s="279">
        <f t="shared" si="1"/>
        <v>1596.1116</v>
      </c>
      <c r="H45" s="279">
        <f t="shared" si="2"/>
        <v>14897.0416</v>
      </c>
    </row>
    <row r="46" spans="1:8" ht="20.100000000000001" customHeight="1">
      <c r="A46" s="364" t="s">
        <v>249</v>
      </c>
      <c r="B46" s="364"/>
      <c r="C46" s="124"/>
      <c r="D46" s="279">
        <v>0</v>
      </c>
      <c r="E46" s="306"/>
      <c r="F46" s="306"/>
      <c r="G46" s="279">
        <f t="shared" si="1"/>
        <v>0</v>
      </c>
      <c r="H46" s="279">
        <f t="shared" si="2"/>
        <v>0</v>
      </c>
    </row>
    <row r="47" spans="1:8" ht="28.5">
      <c r="A47" s="45" t="s">
        <v>384</v>
      </c>
      <c r="B47" s="129" t="s">
        <v>1293</v>
      </c>
      <c r="C47" s="45" t="s">
        <v>1099</v>
      </c>
      <c r="D47" s="279">
        <v>190013.26</v>
      </c>
      <c r="E47" s="280"/>
      <c r="F47" s="280"/>
      <c r="G47" s="279">
        <f t="shared" si="1"/>
        <v>22801.591199999999</v>
      </c>
      <c r="H47" s="279">
        <f t="shared" si="2"/>
        <v>212814.8512</v>
      </c>
    </row>
    <row r="48" spans="1:8" ht="14.25">
      <c r="A48" s="45" t="s">
        <v>385</v>
      </c>
      <c r="B48" s="129" t="s">
        <v>933</v>
      </c>
      <c r="C48" s="45" t="s">
        <v>1099</v>
      </c>
      <c r="D48" s="279">
        <v>76005.31</v>
      </c>
      <c r="E48" s="280"/>
      <c r="F48" s="280"/>
      <c r="G48" s="279">
        <f t="shared" si="1"/>
        <v>9120.6371999999992</v>
      </c>
      <c r="H48" s="279">
        <f t="shared" si="2"/>
        <v>85125.947199999995</v>
      </c>
    </row>
    <row r="49" spans="1:8" ht="14.25">
      <c r="A49" s="45" t="s">
        <v>386</v>
      </c>
      <c r="B49" s="129" t="s">
        <v>1292</v>
      </c>
      <c r="C49" s="45" t="s">
        <v>1099</v>
      </c>
      <c r="D49" s="279">
        <v>19001.330000000002</v>
      </c>
      <c r="E49" s="280"/>
      <c r="F49" s="280"/>
      <c r="G49" s="279">
        <f t="shared" si="1"/>
        <v>2280.1596</v>
      </c>
      <c r="H49" s="279">
        <f t="shared" si="2"/>
        <v>21281.489600000001</v>
      </c>
    </row>
    <row r="50" spans="1:8" ht="14.25">
      <c r="A50" s="45" t="s">
        <v>387</v>
      </c>
      <c r="B50" s="129" t="s">
        <v>1018</v>
      </c>
      <c r="C50" s="45" t="s">
        <v>1099</v>
      </c>
      <c r="D50" s="279">
        <v>76005.31</v>
      </c>
      <c r="E50" s="280"/>
      <c r="F50" s="280"/>
      <c r="G50" s="279">
        <f t="shared" si="1"/>
        <v>9120.6371999999992</v>
      </c>
      <c r="H50" s="279">
        <f t="shared" si="2"/>
        <v>85125.947199999995</v>
      </c>
    </row>
    <row r="51" spans="1:8" ht="14.25">
      <c r="A51" s="45" t="s">
        <v>812</v>
      </c>
      <c r="B51" s="129" t="s">
        <v>1020</v>
      </c>
      <c r="C51" s="45" t="s">
        <v>1099</v>
      </c>
      <c r="D51" s="279">
        <v>190013.26</v>
      </c>
      <c r="E51" s="280"/>
      <c r="F51" s="280"/>
      <c r="G51" s="279">
        <f t="shared" si="1"/>
        <v>22801.591199999999</v>
      </c>
      <c r="H51" s="279">
        <f t="shared" si="2"/>
        <v>212814.8512</v>
      </c>
    </row>
    <row r="52" spans="1:8" ht="14.25">
      <c r="A52" s="45" t="s">
        <v>824</v>
      </c>
      <c r="B52" s="129" t="s">
        <v>820</v>
      </c>
      <c r="C52" s="45" t="s">
        <v>1099</v>
      </c>
      <c r="D52" s="279">
        <v>19001.330000000002</v>
      </c>
      <c r="E52" s="280"/>
      <c r="F52" s="280"/>
      <c r="G52" s="279">
        <f t="shared" si="1"/>
        <v>2280.1596</v>
      </c>
      <c r="H52" s="279">
        <f t="shared" si="2"/>
        <v>21281.489600000001</v>
      </c>
    </row>
    <row r="53" spans="1:8" ht="28.5">
      <c r="A53" s="45" t="s">
        <v>825</v>
      </c>
      <c r="B53" s="129" t="s">
        <v>1019</v>
      </c>
      <c r="C53" s="45" t="s">
        <v>1099</v>
      </c>
      <c r="D53" s="279">
        <v>266018.56</v>
      </c>
      <c r="E53" s="280"/>
      <c r="F53" s="280"/>
      <c r="G53" s="279">
        <f t="shared" si="1"/>
        <v>31922.227199999998</v>
      </c>
      <c r="H53" s="279">
        <f t="shared" si="2"/>
        <v>297940.78720000002</v>
      </c>
    </row>
    <row r="54" spans="1:8" ht="14.25">
      <c r="A54" s="45" t="s">
        <v>834</v>
      </c>
      <c r="B54" s="129" t="s">
        <v>975</v>
      </c>
      <c r="C54" s="45" t="s">
        <v>1099</v>
      </c>
      <c r="D54" s="279">
        <v>19001.330000000002</v>
      </c>
      <c r="E54" s="280"/>
      <c r="F54" s="280"/>
      <c r="G54" s="279">
        <f t="shared" si="1"/>
        <v>2280.1596</v>
      </c>
      <c r="H54" s="279">
        <f t="shared" si="2"/>
        <v>21281.489600000001</v>
      </c>
    </row>
    <row r="55" spans="1:8" ht="14.25">
      <c r="A55" s="45" t="s">
        <v>976</v>
      </c>
      <c r="B55" s="129" t="s">
        <v>250</v>
      </c>
      <c r="C55" s="45" t="s">
        <v>1099</v>
      </c>
      <c r="D55" s="279">
        <v>19001.330000000002</v>
      </c>
      <c r="E55" s="280"/>
      <c r="F55" s="280"/>
      <c r="G55" s="279">
        <f t="shared" si="1"/>
        <v>2280.1596</v>
      </c>
      <c r="H55" s="279">
        <f t="shared" si="2"/>
        <v>21281.489600000001</v>
      </c>
    </row>
    <row r="56" spans="1:8" ht="31.5" customHeight="1">
      <c r="A56" s="45" t="s">
        <v>979</v>
      </c>
      <c r="B56" s="129" t="s">
        <v>965</v>
      </c>
      <c r="C56" s="45" t="s">
        <v>1099</v>
      </c>
      <c r="D56" s="279">
        <v>0</v>
      </c>
      <c r="E56" s="280"/>
      <c r="F56" s="280"/>
      <c r="G56" s="279">
        <f t="shared" si="1"/>
        <v>0</v>
      </c>
      <c r="H56" s="279">
        <f t="shared" si="2"/>
        <v>0</v>
      </c>
    </row>
    <row r="57" spans="1:8" ht="20.100000000000001" customHeight="1">
      <c r="A57" s="364" t="s">
        <v>998</v>
      </c>
      <c r="B57" s="368"/>
      <c r="C57" s="123"/>
      <c r="D57" s="301">
        <f t="shared" ref="D57:H57" si="3">SUM(D16:D56)</f>
        <v>3800265.2700000009</v>
      </c>
      <c r="E57" s="275">
        <f t="shared" si="3"/>
        <v>0</v>
      </c>
      <c r="F57" s="275">
        <f t="shared" si="3"/>
        <v>0</v>
      </c>
      <c r="G57" s="301">
        <f t="shared" si="3"/>
        <v>456031.83240000013</v>
      </c>
      <c r="H57" s="301">
        <f t="shared" si="3"/>
        <v>4256297.1023999993</v>
      </c>
    </row>
    <row r="58" spans="1:8" s="62" customFormat="1" ht="15" customHeight="1">
      <c r="A58" s="57"/>
      <c r="B58" s="163"/>
      <c r="C58" s="164"/>
      <c r="D58" s="301"/>
      <c r="E58" s="301"/>
      <c r="F58" s="301"/>
      <c r="G58" s="301"/>
      <c r="H58" s="301"/>
    </row>
    <row r="59" spans="1:8" ht="33.75" customHeight="1">
      <c r="A59" s="237">
        <v>1.3</v>
      </c>
      <c r="B59" s="240" t="s">
        <v>1335</v>
      </c>
      <c r="C59" s="50"/>
      <c r="D59" s="302"/>
      <c r="E59" s="302"/>
      <c r="F59" s="302"/>
      <c r="G59" s="302"/>
      <c r="H59" s="302"/>
    </row>
    <row r="60" spans="1:8" ht="15">
      <c r="A60" s="126"/>
      <c r="B60" s="47" t="s">
        <v>499</v>
      </c>
      <c r="C60" s="53"/>
      <c r="D60" s="302"/>
      <c r="E60" s="302"/>
      <c r="F60" s="302"/>
      <c r="G60" s="302"/>
      <c r="H60" s="302"/>
    </row>
    <row r="61" spans="1:8" ht="57">
      <c r="A61" s="45" t="s">
        <v>251</v>
      </c>
      <c r="B61" s="48" t="s">
        <v>966</v>
      </c>
      <c r="C61" s="54" t="s">
        <v>1099</v>
      </c>
      <c r="D61" s="279">
        <v>265134.78000000003</v>
      </c>
      <c r="E61" s="280"/>
      <c r="F61" s="280"/>
      <c r="G61" s="279">
        <f t="shared" ref="G61:G91" si="4">D61*12%</f>
        <v>31816.173600000002</v>
      </c>
      <c r="H61" s="279">
        <f t="shared" ref="H61:H91" si="5">D61+G61</f>
        <v>296950.95360000001</v>
      </c>
    </row>
    <row r="62" spans="1:8" ht="28.5">
      <c r="A62" s="45" t="s">
        <v>252</v>
      </c>
      <c r="B62" s="48" t="s">
        <v>1036</v>
      </c>
      <c r="C62" s="54" t="s">
        <v>1099</v>
      </c>
      <c r="D62" s="279">
        <v>159080.87</v>
      </c>
      <c r="E62" s="280"/>
      <c r="F62" s="280"/>
      <c r="G62" s="279">
        <f t="shared" si="4"/>
        <v>19089.704399999999</v>
      </c>
      <c r="H62" s="279">
        <f t="shared" si="5"/>
        <v>178170.57439999998</v>
      </c>
    </row>
    <row r="63" spans="1:8" ht="28.5">
      <c r="A63" s="45" t="s">
        <v>253</v>
      </c>
      <c r="B63" s="48" t="s">
        <v>1128</v>
      </c>
      <c r="C63" s="54" t="s">
        <v>1099</v>
      </c>
      <c r="D63" s="279">
        <v>79540.44</v>
      </c>
      <c r="E63" s="280"/>
      <c r="F63" s="280"/>
      <c r="G63" s="279">
        <f t="shared" si="4"/>
        <v>9544.8528000000006</v>
      </c>
      <c r="H63" s="279">
        <f t="shared" si="5"/>
        <v>89085.292799999996</v>
      </c>
    </row>
    <row r="64" spans="1:8" ht="28.5">
      <c r="A64" s="45" t="s">
        <v>254</v>
      </c>
      <c r="B64" s="48" t="s">
        <v>1157</v>
      </c>
      <c r="C64" s="54" t="s">
        <v>1099</v>
      </c>
      <c r="D64" s="279">
        <v>26513.48</v>
      </c>
      <c r="E64" s="280"/>
      <c r="F64" s="280"/>
      <c r="G64" s="279">
        <f t="shared" si="4"/>
        <v>3181.6176</v>
      </c>
      <c r="H64" s="279">
        <f t="shared" si="5"/>
        <v>29695.097600000001</v>
      </c>
    </row>
    <row r="65" spans="1:8" ht="15">
      <c r="A65" s="126"/>
      <c r="B65" s="47" t="s">
        <v>710</v>
      </c>
      <c r="C65" s="54"/>
      <c r="D65" s="279">
        <v>0</v>
      </c>
      <c r="E65" s="302"/>
      <c r="F65" s="302"/>
      <c r="G65" s="279">
        <f t="shared" si="4"/>
        <v>0</v>
      </c>
      <c r="H65" s="279">
        <f t="shared" si="5"/>
        <v>0</v>
      </c>
    </row>
    <row r="66" spans="1:8" ht="57">
      <c r="A66" s="45" t="s">
        <v>255</v>
      </c>
      <c r="B66" s="129" t="s">
        <v>967</v>
      </c>
      <c r="C66" s="54" t="s">
        <v>1099</v>
      </c>
      <c r="D66" s="279">
        <v>42421.56</v>
      </c>
      <c r="E66" s="280"/>
      <c r="F66" s="280"/>
      <c r="G66" s="279">
        <f t="shared" si="4"/>
        <v>5090.5871999999999</v>
      </c>
      <c r="H66" s="279">
        <f t="shared" si="5"/>
        <v>47512.147199999999</v>
      </c>
    </row>
    <row r="67" spans="1:8" ht="42.75">
      <c r="A67" s="45" t="s">
        <v>256</v>
      </c>
      <c r="B67" s="129" t="s">
        <v>1046</v>
      </c>
      <c r="C67" s="54" t="s">
        <v>1099</v>
      </c>
      <c r="D67" s="279">
        <v>42421.56</v>
      </c>
      <c r="E67" s="280"/>
      <c r="F67" s="280"/>
      <c r="G67" s="279">
        <f t="shared" si="4"/>
        <v>5090.5871999999999</v>
      </c>
      <c r="H67" s="279">
        <f t="shared" si="5"/>
        <v>47512.147199999999</v>
      </c>
    </row>
    <row r="68" spans="1:8" ht="42.75">
      <c r="A68" s="45" t="s">
        <v>257</v>
      </c>
      <c r="B68" s="129" t="s">
        <v>1037</v>
      </c>
      <c r="C68" s="54" t="s">
        <v>1099</v>
      </c>
      <c r="D68" s="279">
        <v>42421.56</v>
      </c>
      <c r="E68" s="280"/>
      <c r="F68" s="280"/>
      <c r="G68" s="279">
        <f t="shared" si="4"/>
        <v>5090.5871999999999</v>
      </c>
      <c r="H68" s="279">
        <f t="shared" si="5"/>
        <v>47512.147199999999</v>
      </c>
    </row>
    <row r="69" spans="1:8" ht="28.5">
      <c r="A69" s="45" t="s">
        <v>258</v>
      </c>
      <c r="B69" s="129" t="s">
        <v>968</v>
      </c>
      <c r="C69" s="54" t="s">
        <v>1099</v>
      </c>
      <c r="D69" s="279">
        <v>318161.74</v>
      </c>
      <c r="E69" s="280"/>
      <c r="F69" s="280"/>
      <c r="G69" s="279">
        <f t="shared" si="4"/>
        <v>38179.408799999997</v>
      </c>
      <c r="H69" s="279">
        <f t="shared" si="5"/>
        <v>356341.14879999997</v>
      </c>
    </row>
    <row r="70" spans="1:8" ht="42.75">
      <c r="A70" s="45" t="s">
        <v>259</v>
      </c>
      <c r="B70" s="129" t="s">
        <v>1137</v>
      </c>
      <c r="C70" s="54" t="s">
        <v>1099</v>
      </c>
      <c r="D70" s="279">
        <v>106053.91</v>
      </c>
      <c r="E70" s="280"/>
      <c r="F70" s="280"/>
      <c r="G70" s="279">
        <f t="shared" si="4"/>
        <v>12726.4692</v>
      </c>
      <c r="H70" s="279">
        <f t="shared" si="5"/>
        <v>118780.3792</v>
      </c>
    </row>
    <row r="71" spans="1:8" ht="42.75">
      <c r="A71" s="45" t="s">
        <v>260</v>
      </c>
      <c r="B71" s="129" t="s">
        <v>1277</v>
      </c>
      <c r="C71" s="54" t="s">
        <v>1099</v>
      </c>
      <c r="D71" s="279">
        <v>106053.91</v>
      </c>
      <c r="E71" s="280"/>
      <c r="F71" s="280"/>
      <c r="G71" s="279">
        <f t="shared" si="4"/>
        <v>12726.4692</v>
      </c>
      <c r="H71" s="279">
        <f t="shared" si="5"/>
        <v>118780.3792</v>
      </c>
    </row>
    <row r="72" spans="1:8" ht="42.75">
      <c r="A72" s="45" t="s">
        <v>261</v>
      </c>
      <c r="B72" s="129" t="s">
        <v>1136</v>
      </c>
      <c r="C72" s="54" t="s">
        <v>1099</v>
      </c>
      <c r="D72" s="279">
        <v>106053.91</v>
      </c>
      <c r="E72" s="280"/>
      <c r="F72" s="280"/>
      <c r="G72" s="279">
        <f t="shared" si="4"/>
        <v>12726.4692</v>
      </c>
      <c r="H72" s="279">
        <f t="shared" si="5"/>
        <v>118780.3792</v>
      </c>
    </row>
    <row r="73" spans="1:8" ht="57">
      <c r="A73" s="45" t="s">
        <v>262</v>
      </c>
      <c r="B73" s="129" t="s">
        <v>1135</v>
      </c>
      <c r="C73" s="54" t="s">
        <v>1099</v>
      </c>
      <c r="D73" s="279">
        <v>106053.91</v>
      </c>
      <c r="E73" s="280"/>
      <c r="F73" s="280"/>
      <c r="G73" s="279">
        <f t="shared" si="4"/>
        <v>12726.4692</v>
      </c>
      <c r="H73" s="279">
        <f t="shared" si="5"/>
        <v>118780.3792</v>
      </c>
    </row>
    <row r="74" spans="1:8" s="100" customFormat="1" ht="42.75">
      <c r="A74" s="45" t="s">
        <v>263</v>
      </c>
      <c r="B74" s="129" t="s">
        <v>1158</v>
      </c>
      <c r="C74" s="54" t="s">
        <v>1099</v>
      </c>
      <c r="D74" s="279">
        <v>106053.91</v>
      </c>
      <c r="E74" s="280"/>
      <c r="F74" s="280"/>
      <c r="G74" s="279">
        <f t="shared" si="4"/>
        <v>12726.4692</v>
      </c>
      <c r="H74" s="279">
        <f t="shared" si="5"/>
        <v>118780.3792</v>
      </c>
    </row>
    <row r="75" spans="1:8" s="100" customFormat="1" ht="71.25">
      <c r="A75" s="45" t="s">
        <v>264</v>
      </c>
      <c r="B75" s="129" t="s">
        <v>1156</v>
      </c>
      <c r="C75" s="54" t="s">
        <v>1099</v>
      </c>
      <c r="D75" s="279">
        <v>42421.56</v>
      </c>
      <c r="E75" s="280"/>
      <c r="F75" s="280"/>
      <c r="G75" s="279">
        <f t="shared" si="4"/>
        <v>5090.5871999999999</v>
      </c>
      <c r="H75" s="279">
        <f t="shared" si="5"/>
        <v>47512.147199999999</v>
      </c>
    </row>
    <row r="76" spans="1:8" ht="42.75">
      <c r="A76" s="45" t="s">
        <v>265</v>
      </c>
      <c r="B76" s="129" t="s">
        <v>969</v>
      </c>
      <c r="C76" s="54" t="s">
        <v>1099</v>
      </c>
      <c r="D76" s="279">
        <v>212107.83</v>
      </c>
      <c r="E76" s="280"/>
      <c r="F76" s="280"/>
      <c r="G76" s="279">
        <f t="shared" si="4"/>
        <v>25452.939599999998</v>
      </c>
      <c r="H76" s="279">
        <f t="shared" si="5"/>
        <v>237560.7696</v>
      </c>
    </row>
    <row r="77" spans="1:8" ht="42.75">
      <c r="A77" s="45" t="s">
        <v>266</v>
      </c>
      <c r="B77" s="129" t="s">
        <v>1134</v>
      </c>
      <c r="C77" s="54" t="s">
        <v>1099</v>
      </c>
      <c r="D77" s="279">
        <v>212107.83</v>
      </c>
      <c r="E77" s="280"/>
      <c r="F77" s="280"/>
      <c r="G77" s="279">
        <f t="shared" si="4"/>
        <v>25452.939599999998</v>
      </c>
      <c r="H77" s="279">
        <f t="shared" si="5"/>
        <v>237560.7696</v>
      </c>
    </row>
    <row r="78" spans="1:8" ht="42.75">
      <c r="A78" s="45" t="s">
        <v>267</v>
      </c>
      <c r="B78" s="129" t="s">
        <v>1038</v>
      </c>
      <c r="C78" s="54" t="s">
        <v>1099</v>
      </c>
      <c r="D78" s="279">
        <v>106053.91</v>
      </c>
      <c r="E78" s="280"/>
      <c r="F78" s="280"/>
      <c r="G78" s="279">
        <f t="shared" si="4"/>
        <v>12726.4692</v>
      </c>
      <c r="H78" s="279">
        <f t="shared" si="5"/>
        <v>118780.3792</v>
      </c>
    </row>
    <row r="79" spans="1:8" s="100" customFormat="1" ht="42.75">
      <c r="A79" s="45" t="s">
        <v>268</v>
      </c>
      <c r="B79" s="129" t="s">
        <v>1159</v>
      </c>
      <c r="C79" s="54" t="s">
        <v>1099</v>
      </c>
      <c r="D79" s="279">
        <v>42421.56</v>
      </c>
      <c r="E79" s="280"/>
      <c r="F79" s="280"/>
      <c r="G79" s="279">
        <f t="shared" si="4"/>
        <v>5090.5871999999999</v>
      </c>
      <c r="H79" s="279">
        <f t="shared" si="5"/>
        <v>47512.147199999999</v>
      </c>
    </row>
    <row r="80" spans="1:8" s="100" customFormat="1" ht="42.75">
      <c r="A80" s="45" t="s">
        <v>269</v>
      </c>
      <c r="B80" s="129" t="s">
        <v>1160</v>
      </c>
      <c r="C80" s="54" t="s">
        <v>1099</v>
      </c>
      <c r="D80" s="279">
        <v>84843.14</v>
      </c>
      <c r="E80" s="280"/>
      <c r="F80" s="280"/>
      <c r="G80" s="279">
        <f t="shared" si="4"/>
        <v>10181.176799999999</v>
      </c>
      <c r="H80" s="279">
        <f t="shared" si="5"/>
        <v>95024.316800000001</v>
      </c>
    </row>
    <row r="81" spans="1:8" ht="42.75">
      <c r="A81" s="45" t="s">
        <v>270</v>
      </c>
      <c r="B81" s="129" t="s">
        <v>1039</v>
      </c>
      <c r="C81" s="54" t="s">
        <v>1099</v>
      </c>
      <c r="D81" s="279">
        <v>84843.14</v>
      </c>
      <c r="E81" s="280"/>
      <c r="F81" s="280"/>
      <c r="G81" s="279">
        <f t="shared" si="4"/>
        <v>10181.176799999999</v>
      </c>
      <c r="H81" s="279">
        <f t="shared" si="5"/>
        <v>95024.316800000001</v>
      </c>
    </row>
    <row r="82" spans="1:8" ht="42.75">
      <c r="A82" s="45" t="s">
        <v>271</v>
      </c>
      <c r="B82" s="129" t="s">
        <v>1141</v>
      </c>
      <c r="C82" s="54" t="s">
        <v>1099</v>
      </c>
      <c r="D82" s="279">
        <v>21210.79</v>
      </c>
      <c r="E82" s="280"/>
      <c r="F82" s="280"/>
      <c r="G82" s="279">
        <f t="shared" si="4"/>
        <v>2545.2948000000001</v>
      </c>
      <c r="H82" s="279">
        <f t="shared" si="5"/>
        <v>23756.084800000001</v>
      </c>
    </row>
    <row r="83" spans="1:8" ht="57">
      <c r="A83" s="45" t="s">
        <v>838</v>
      </c>
      <c r="B83" s="129" t="s">
        <v>1139</v>
      </c>
      <c r="C83" s="54" t="s">
        <v>1099</v>
      </c>
      <c r="D83" s="279">
        <v>21210.79</v>
      </c>
      <c r="E83" s="280"/>
      <c r="F83" s="280"/>
      <c r="G83" s="279">
        <f t="shared" si="4"/>
        <v>2545.2948000000001</v>
      </c>
      <c r="H83" s="279">
        <f t="shared" si="5"/>
        <v>23756.084800000001</v>
      </c>
    </row>
    <row r="84" spans="1:8" ht="57">
      <c r="A84" s="45" t="s">
        <v>840</v>
      </c>
      <c r="B84" s="129" t="s">
        <v>1140</v>
      </c>
      <c r="C84" s="54" t="s">
        <v>1099</v>
      </c>
      <c r="D84" s="279">
        <v>106053.91</v>
      </c>
      <c r="E84" s="280"/>
      <c r="F84" s="280"/>
      <c r="G84" s="279">
        <f t="shared" si="4"/>
        <v>12726.4692</v>
      </c>
      <c r="H84" s="279">
        <f t="shared" si="5"/>
        <v>118780.3792</v>
      </c>
    </row>
    <row r="85" spans="1:8" s="100" customFormat="1" ht="42.75">
      <c r="A85" s="45" t="s">
        <v>841</v>
      </c>
      <c r="B85" s="129" t="s">
        <v>1161</v>
      </c>
      <c r="C85" s="54" t="s">
        <v>1099</v>
      </c>
      <c r="D85" s="279">
        <v>42421.56</v>
      </c>
      <c r="E85" s="280"/>
      <c r="F85" s="280"/>
      <c r="G85" s="279">
        <f t="shared" si="4"/>
        <v>5090.5871999999999</v>
      </c>
      <c r="H85" s="279">
        <f t="shared" si="5"/>
        <v>47512.147199999999</v>
      </c>
    </row>
    <row r="86" spans="1:8" s="100" customFormat="1" ht="42.75">
      <c r="A86" s="45" t="s">
        <v>842</v>
      </c>
      <c r="B86" s="129" t="s">
        <v>1162</v>
      </c>
      <c r="C86" s="54" t="s">
        <v>1099</v>
      </c>
      <c r="D86" s="279">
        <v>42421.56</v>
      </c>
      <c r="E86" s="280"/>
      <c r="F86" s="280"/>
      <c r="G86" s="279">
        <f t="shared" si="4"/>
        <v>5090.5871999999999</v>
      </c>
      <c r="H86" s="279">
        <f t="shared" si="5"/>
        <v>47512.147199999999</v>
      </c>
    </row>
    <row r="87" spans="1:8" s="100" customFormat="1" ht="42.75">
      <c r="A87" s="45" t="s">
        <v>843</v>
      </c>
      <c r="B87" s="129" t="s">
        <v>1163</v>
      </c>
      <c r="C87" s="54" t="s">
        <v>1099</v>
      </c>
      <c r="D87" s="279">
        <v>42421.56</v>
      </c>
      <c r="E87" s="280"/>
      <c r="F87" s="280"/>
      <c r="G87" s="279">
        <f t="shared" si="4"/>
        <v>5090.5871999999999</v>
      </c>
      <c r="H87" s="279">
        <f t="shared" si="5"/>
        <v>47512.147199999999</v>
      </c>
    </row>
    <row r="88" spans="1:8" ht="42.75">
      <c r="A88" s="45" t="s">
        <v>844</v>
      </c>
      <c r="B88" s="129" t="s">
        <v>1129</v>
      </c>
      <c r="C88" s="54" t="s">
        <v>1099</v>
      </c>
      <c r="D88" s="279">
        <v>42421.56</v>
      </c>
      <c r="E88" s="280"/>
      <c r="F88" s="280"/>
      <c r="G88" s="279">
        <f t="shared" si="4"/>
        <v>5090.5871999999999</v>
      </c>
      <c r="H88" s="279">
        <f t="shared" si="5"/>
        <v>47512.147199999999</v>
      </c>
    </row>
    <row r="89" spans="1:8" ht="28.5">
      <c r="A89" s="45" t="s">
        <v>845</v>
      </c>
      <c r="B89" s="129" t="s">
        <v>952</v>
      </c>
      <c r="C89" s="54" t="s">
        <v>1099</v>
      </c>
      <c r="D89" s="279">
        <v>21210.79</v>
      </c>
      <c r="E89" s="280"/>
      <c r="F89" s="280"/>
      <c r="G89" s="279">
        <f t="shared" si="4"/>
        <v>2545.2948000000001</v>
      </c>
      <c r="H89" s="279">
        <f t="shared" si="5"/>
        <v>23756.084800000001</v>
      </c>
    </row>
    <row r="90" spans="1:8" ht="42.75">
      <c r="A90" s="45" t="s">
        <v>964</v>
      </c>
      <c r="B90" s="129" t="s">
        <v>1164</v>
      </c>
      <c r="C90" s="54" t="s">
        <v>1099</v>
      </c>
      <c r="D90" s="279">
        <v>21210.79</v>
      </c>
      <c r="E90" s="280"/>
      <c r="F90" s="280"/>
      <c r="G90" s="279">
        <f t="shared" si="4"/>
        <v>2545.2948000000001</v>
      </c>
      <c r="H90" s="279">
        <f t="shared" si="5"/>
        <v>23756.084800000001</v>
      </c>
    </row>
    <row r="91" spans="1:8" ht="42.75">
      <c r="A91" s="45" t="s">
        <v>1045</v>
      </c>
      <c r="B91" s="129" t="s">
        <v>971</v>
      </c>
      <c r="C91" s="54" t="s">
        <v>1099</v>
      </c>
      <c r="D91" s="279">
        <v>0</v>
      </c>
      <c r="E91" s="280"/>
      <c r="F91" s="280"/>
      <c r="G91" s="279">
        <f t="shared" si="4"/>
        <v>0</v>
      </c>
      <c r="H91" s="279">
        <f t="shared" si="5"/>
        <v>0</v>
      </c>
    </row>
    <row r="92" spans="1:8" ht="31.5" customHeight="1">
      <c r="A92" s="359" t="s">
        <v>990</v>
      </c>
      <c r="B92" s="359"/>
      <c r="C92" s="55"/>
      <c r="D92" s="301">
        <f t="shared" ref="D92:H92" si="6">SUM(D61:D91)</f>
        <v>2651347.8200000008</v>
      </c>
      <c r="E92" s="275">
        <f t="shared" si="6"/>
        <v>0</v>
      </c>
      <c r="F92" s="275">
        <f t="shared" si="6"/>
        <v>0</v>
      </c>
      <c r="G92" s="301">
        <f t="shared" si="6"/>
        <v>318161.73839999991</v>
      </c>
      <c r="H92" s="301">
        <f t="shared" si="6"/>
        <v>2969509.5584</v>
      </c>
    </row>
    <row r="93" spans="1:8" s="62" customFormat="1" ht="20.100000000000001" customHeight="1">
      <c r="A93" s="59"/>
      <c r="B93" s="59"/>
      <c r="C93" s="60"/>
      <c r="D93" s="302"/>
      <c r="E93" s="302"/>
      <c r="F93" s="302"/>
      <c r="G93" s="302"/>
      <c r="H93" s="302"/>
    </row>
    <row r="94" spans="1:8" s="64" customFormat="1" ht="16.5" customHeight="1">
      <c r="A94" s="77" t="s">
        <v>1062</v>
      </c>
      <c r="B94" s="239"/>
      <c r="C94" s="47"/>
      <c r="D94" s="302"/>
      <c r="E94" s="302"/>
      <c r="F94" s="302"/>
      <c r="G94" s="302"/>
      <c r="H94" s="302"/>
    </row>
    <row r="95" spans="1:8" ht="169.15" customHeight="1">
      <c r="A95" s="45" t="s">
        <v>272</v>
      </c>
      <c r="B95" s="129" t="s">
        <v>1058</v>
      </c>
      <c r="C95" s="45" t="s">
        <v>1099</v>
      </c>
      <c r="D95" s="279">
        <v>530269.56999999995</v>
      </c>
      <c r="E95" s="280"/>
      <c r="F95" s="280"/>
      <c r="G95" s="279">
        <f>D95*12%</f>
        <v>63632.348399999988</v>
      </c>
      <c r="H95" s="279">
        <f>D95+G95</f>
        <v>593901.91839999997</v>
      </c>
    </row>
    <row r="96" spans="1:8" ht="30.75" customHeight="1">
      <c r="A96" s="130"/>
      <c r="B96" s="56" t="s">
        <v>991</v>
      </c>
      <c r="C96" s="124"/>
      <c r="D96" s="307">
        <f t="shared" ref="D96:H96" si="7">D95</f>
        <v>530269.56999999995</v>
      </c>
      <c r="E96" s="308">
        <f t="shared" si="7"/>
        <v>0</v>
      </c>
      <c r="F96" s="308">
        <f t="shared" si="7"/>
        <v>0</v>
      </c>
      <c r="G96" s="307">
        <f t="shared" si="7"/>
        <v>63632.348399999988</v>
      </c>
      <c r="H96" s="307">
        <f t="shared" si="7"/>
        <v>593901.91839999997</v>
      </c>
    </row>
    <row r="97" spans="1:8" s="62" customFormat="1" ht="20.100000000000001" customHeight="1">
      <c r="A97" s="59"/>
      <c r="B97" s="59"/>
      <c r="C97" s="57"/>
      <c r="D97" s="306"/>
      <c r="E97" s="306"/>
      <c r="F97" s="306"/>
      <c r="G97" s="306"/>
      <c r="H97" s="306"/>
    </row>
    <row r="98" spans="1:8" s="64" customFormat="1" ht="29.25" customHeight="1">
      <c r="A98" s="366" t="s">
        <v>972</v>
      </c>
      <c r="B98" s="367"/>
      <c r="C98" s="47"/>
      <c r="D98" s="302"/>
      <c r="E98" s="302"/>
      <c r="F98" s="302"/>
      <c r="G98" s="302"/>
      <c r="H98" s="302"/>
    </row>
    <row r="99" spans="1:8" ht="85.5">
      <c r="A99" s="45" t="s">
        <v>273</v>
      </c>
      <c r="B99" s="129" t="s">
        <v>1165</v>
      </c>
      <c r="C99" s="45" t="s">
        <v>1099</v>
      </c>
      <c r="D99" s="279">
        <v>141405.22</v>
      </c>
      <c r="E99" s="280"/>
      <c r="F99" s="280"/>
      <c r="G99" s="279">
        <f>D99*12%</f>
        <v>16968.626400000001</v>
      </c>
      <c r="H99" s="279">
        <f>D99+G99</f>
        <v>158373.84640000001</v>
      </c>
    </row>
    <row r="100" spans="1:8" ht="71.25">
      <c r="A100" s="45" t="s">
        <v>924</v>
      </c>
      <c r="B100" s="165" t="s">
        <v>1166</v>
      </c>
      <c r="C100" s="45" t="s">
        <v>1099</v>
      </c>
      <c r="D100" s="279">
        <v>35351.300000000003</v>
      </c>
      <c r="E100" s="280"/>
      <c r="F100" s="280"/>
      <c r="G100" s="279">
        <f>D100*12%</f>
        <v>4242.1559999999999</v>
      </c>
      <c r="H100" s="279">
        <f>D100+G100</f>
        <v>39593.456000000006</v>
      </c>
    </row>
    <row r="101" spans="1:8" ht="50.25" customHeight="1">
      <c r="A101" s="359" t="s">
        <v>992</v>
      </c>
      <c r="B101" s="359"/>
      <c r="C101" s="45"/>
      <c r="D101" s="301">
        <f>SUM(D99:D100)</f>
        <v>176756.52000000002</v>
      </c>
      <c r="E101" s="275">
        <f>SUM(E99:E100)</f>
        <v>0</v>
      </c>
      <c r="F101" s="275">
        <f>SUM(F99:F100)</f>
        <v>0</v>
      </c>
      <c r="G101" s="301">
        <f>G99+G100</f>
        <v>21210.7824</v>
      </c>
      <c r="H101" s="301">
        <f>H99+H100</f>
        <v>197967.30240000002</v>
      </c>
    </row>
    <row r="102" spans="1:8" s="62" customFormat="1" ht="20.100000000000001" customHeight="1">
      <c r="A102" s="59"/>
      <c r="B102" s="59"/>
      <c r="C102" s="57"/>
      <c r="D102" s="306"/>
      <c r="E102" s="306"/>
      <c r="F102" s="306"/>
      <c r="G102" s="306"/>
      <c r="H102" s="306"/>
    </row>
    <row r="103" spans="1:8" s="64" customFormat="1" ht="29.25" customHeight="1">
      <c r="A103" s="365" t="s">
        <v>977</v>
      </c>
      <c r="B103" s="365"/>
      <c r="C103" s="126"/>
      <c r="D103" s="277"/>
      <c r="E103" s="277"/>
      <c r="F103" s="277"/>
      <c r="G103" s="277"/>
      <c r="H103" s="277"/>
    </row>
    <row r="104" spans="1:8" ht="14.25">
      <c r="A104" s="45" t="s">
        <v>282</v>
      </c>
      <c r="B104" s="48" t="s">
        <v>806</v>
      </c>
      <c r="C104" s="45" t="s">
        <v>1099</v>
      </c>
      <c r="D104" s="279">
        <v>44189.13</v>
      </c>
      <c r="E104" s="280"/>
      <c r="F104" s="280"/>
      <c r="G104" s="279">
        <f>D104*12%</f>
        <v>5302.6955999999991</v>
      </c>
      <c r="H104" s="279">
        <f>D104+G104</f>
        <v>49491.825599999996</v>
      </c>
    </row>
    <row r="105" spans="1:8" ht="14.25">
      <c r="A105" s="130" t="s">
        <v>283</v>
      </c>
      <c r="B105" s="51" t="s">
        <v>974</v>
      </c>
      <c r="C105" s="45" t="s">
        <v>1099</v>
      </c>
      <c r="D105" s="279">
        <v>44189.13</v>
      </c>
      <c r="E105" s="280"/>
      <c r="F105" s="280"/>
      <c r="G105" s="279">
        <f>D105*12%</f>
        <v>5302.6955999999991</v>
      </c>
      <c r="H105" s="279">
        <f>D105+G105</f>
        <v>49491.825599999996</v>
      </c>
    </row>
    <row r="106" spans="1:8" ht="20.100000000000001" customHeight="1">
      <c r="A106" s="359" t="s">
        <v>993</v>
      </c>
      <c r="B106" s="359"/>
      <c r="C106" s="126"/>
      <c r="D106" s="301">
        <f>SUM(D104:D105)</f>
        <v>88378.26</v>
      </c>
      <c r="E106" s="275">
        <f t="shared" ref="E106:H106" si="8">SUM(E104:E105)</f>
        <v>0</v>
      </c>
      <c r="F106" s="275">
        <f t="shared" si="8"/>
        <v>0</v>
      </c>
      <c r="G106" s="301">
        <f t="shared" si="8"/>
        <v>10605.391199999998</v>
      </c>
      <c r="H106" s="301">
        <f t="shared" si="8"/>
        <v>98983.651199999993</v>
      </c>
    </row>
    <row r="107" spans="1:8" s="62" customFormat="1" ht="20.100000000000001" customHeight="1">
      <c r="A107" s="59"/>
      <c r="B107" s="59"/>
      <c r="C107" s="57"/>
      <c r="D107" s="306"/>
      <c r="E107" s="306"/>
      <c r="F107" s="306"/>
      <c r="G107" s="306"/>
      <c r="H107" s="306"/>
    </row>
    <row r="108" spans="1:8" s="64" customFormat="1" ht="29.25" customHeight="1">
      <c r="A108" s="365" t="s">
        <v>978</v>
      </c>
      <c r="B108" s="365"/>
      <c r="C108" s="126"/>
      <c r="D108" s="277"/>
      <c r="E108" s="277"/>
      <c r="F108" s="277"/>
      <c r="G108" s="277"/>
      <c r="H108" s="277"/>
    </row>
    <row r="109" spans="1:8" ht="14.25">
      <c r="A109" s="45" t="s">
        <v>284</v>
      </c>
      <c r="B109" s="48" t="s">
        <v>806</v>
      </c>
      <c r="C109" s="45" t="s">
        <v>1099</v>
      </c>
      <c r="D109" s="279">
        <v>44189.13</v>
      </c>
      <c r="E109" s="280"/>
      <c r="F109" s="280"/>
      <c r="G109" s="279">
        <f>D109*12%</f>
        <v>5302.6955999999991</v>
      </c>
      <c r="H109" s="279">
        <f>D109+G109</f>
        <v>49491.825599999996</v>
      </c>
    </row>
    <row r="110" spans="1:8" ht="14.25">
      <c r="A110" s="130" t="s">
        <v>285</v>
      </c>
      <c r="B110" s="51" t="s">
        <v>974</v>
      </c>
      <c r="C110" s="45" t="s">
        <v>1099</v>
      </c>
      <c r="D110" s="279">
        <v>44189.13</v>
      </c>
      <c r="E110" s="280"/>
      <c r="F110" s="280"/>
      <c r="G110" s="279">
        <f>D110*12%</f>
        <v>5302.6955999999991</v>
      </c>
      <c r="H110" s="279">
        <f>D110+G110</f>
        <v>49491.825599999996</v>
      </c>
    </row>
    <row r="111" spans="1:8" ht="20.100000000000001" customHeight="1">
      <c r="A111" s="359" t="s">
        <v>994</v>
      </c>
      <c r="B111" s="359"/>
      <c r="C111" s="126"/>
      <c r="D111" s="301">
        <f t="shared" ref="D111:H111" si="9">SUM(D109:D110)</f>
        <v>88378.26</v>
      </c>
      <c r="E111" s="275">
        <f t="shared" si="9"/>
        <v>0</v>
      </c>
      <c r="F111" s="275">
        <f t="shared" si="9"/>
        <v>0</v>
      </c>
      <c r="G111" s="301">
        <f t="shared" si="9"/>
        <v>10605.391199999998</v>
      </c>
      <c r="H111" s="301">
        <f t="shared" si="9"/>
        <v>98983.651199999993</v>
      </c>
    </row>
    <row r="112" spans="1:8" s="62" customFormat="1" ht="20.100000000000001" customHeight="1">
      <c r="A112" s="59"/>
      <c r="B112" s="59"/>
      <c r="C112" s="60"/>
      <c r="D112" s="277"/>
      <c r="E112" s="277"/>
      <c r="F112" s="277"/>
      <c r="G112" s="277"/>
      <c r="H112" s="277"/>
    </row>
    <row r="113" spans="1:8" s="64" customFormat="1" ht="22.5" customHeight="1">
      <c r="A113" s="365" t="s">
        <v>960</v>
      </c>
      <c r="B113" s="365"/>
      <c r="C113" s="125"/>
      <c r="D113" s="277"/>
      <c r="E113" s="277"/>
      <c r="F113" s="277"/>
      <c r="G113" s="277"/>
      <c r="H113" s="277"/>
    </row>
    <row r="114" spans="1:8" ht="20.100000000000001" customHeight="1">
      <c r="A114" s="45" t="s">
        <v>286</v>
      </c>
      <c r="B114" s="166" t="s">
        <v>961</v>
      </c>
      <c r="C114" s="45" t="s">
        <v>1099</v>
      </c>
      <c r="D114" s="279">
        <v>44189.13</v>
      </c>
      <c r="E114" s="280"/>
      <c r="F114" s="280"/>
      <c r="G114" s="279">
        <f>D114*12%</f>
        <v>5302.6955999999991</v>
      </c>
      <c r="H114" s="279">
        <f>D114+G114</f>
        <v>49491.825599999996</v>
      </c>
    </row>
    <row r="115" spans="1:8" ht="20.100000000000001" customHeight="1">
      <c r="A115" s="45" t="s">
        <v>287</v>
      </c>
      <c r="B115" s="166" t="s">
        <v>956</v>
      </c>
      <c r="C115" s="45" t="s">
        <v>1099</v>
      </c>
      <c r="D115" s="279">
        <v>26513.33</v>
      </c>
      <c r="E115" s="280"/>
      <c r="F115" s="280"/>
      <c r="G115" s="279">
        <f>D115*12%</f>
        <v>3181.5996</v>
      </c>
      <c r="H115" s="279">
        <f>D115+G115</f>
        <v>29694.929600000003</v>
      </c>
    </row>
    <row r="116" spans="1:8" ht="20.100000000000001" customHeight="1">
      <c r="A116" s="45" t="s">
        <v>916</v>
      </c>
      <c r="B116" s="166" t="s">
        <v>957</v>
      </c>
      <c r="C116" s="45" t="s">
        <v>1099</v>
      </c>
      <c r="D116" s="279">
        <v>8837.83</v>
      </c>
      <c r="E116" s="280"/>
      <c r="F116" s="280"/>
      <c r="G116" s="279">
        <f>D116*12%</f>
        <v>1060.5396000000001</v>
      </c>
      <c r="H116" s="279">
        <f>D116+G116</f>
        <v>9898.3696</v>
      </c>
    </row>
    <row r="117" spans="1:8" ht="20.100000000000001" customHeight="1">
      <c r="A117" s="45" t="s">
        <v>917</v>
      </c>
      <c r="B117" s="166" t="s">
        <v>958</v>
      </c>
      <c r="C117" s="45" t="s">
        <v>1099</v>
      </c>
      <c r="D117" s="279">
        <v>4418.92</v>
      </c>
      <c r="E117" s="280"/>
      <c r="F117" s="280"/>
      <c r="G117" s="279">
        <f>D117*12%</f>
        <v>530.2704</v>
      </c>
      <c r="H117" s="279">
        <f>D117+G117</f>
        <v>4949.1904000000004</v>
      </c>
    </row>
    <row r="118" spans="1:8" ht="20.100000000000001" customHeight="1">
      <c r="A118" s="45" t="s">
        <v>918</v>
      </c>
      <c r="B118" s="166" t="s">
        <v>1167</v>
      </c>
      <c r="C118" s="45" t="s">
        <v>1099</v>
      </c>
      <c r="D118" s="279">
        <v>4418.92</v>
      </c>
      <c r="E118" s="280"/>
      <c r="F118" s="280"/>
      <c r="G118" s="279">
        <f>D118*12%</f>
        <v>530.2704</v>
      </c>
      <c r="H118" s="279">
        <f>D118+G118</f>
        <v>4949.1904000000004</v>
      </c>
    </row>
    <row r="119" spans="1:8" ht="20.100000000000001" customHeight="1">
      <c r="A119" s="359" t="s">
        <v>995</v>
      </c>
      <c r="B119" s="359"/>
      <c r="C119" s="45"/>
      <c r="D119" s="301">
        <f t="shared" ref="D119:H119" si="10">SUM(D114:D118)</f>
        <v>88378.12999999999</v>
      </c>
      <c r="E119" s="275">
        <f t="shared" si="10"/>
        <v>0</v>
      </c>
      <c r="F119" s="275">
        <f t="shared" si="10"/>
        <v>0</v>
      </c>
      <c r="G119" s="301">
        <f t="shared" si="10"/>
        <v>10605.375599999998</v>
      </c>
      <c r="H119" s="301">
        <f t="shared" si="10"/>
        <v>98983.505600000019</v>
      </c>
    </row>
    <row r="120" spans="1:8" s="62" customFormat="1" ht="20.100000000000001" customHeight="1">
      <c r="A120" s="59"/>
      <c r="B120" s="59"/>
      <c r="C120" s="60"/>
      <c r="D120" s="306"/>
      <c r="E120" s="306"/>
      <c r="F120" s="306"/>
      <c r="G120" s="306"/>
      <c r="H120" s="306"/>
    </row>
    <row r="121" spans="1:8" s="64" customFormat="1" ht="20.100000000000001" customHeight="1">
      <c r="A121" s="365" t="s">
        <v>432</v>
      </c>
      <c r="B121" s="365"/>
      <c r="C121" s="126"/>
      <c r="D121" s="277"/>
      <c r="E121" s="277"/>
      <c r="F121" s="277"/>
      <c r="G121" s="277"/>
      <c r="H121" s="277"/>
    </row>
    <row r="122" spans="1:8" ht="20.100000000000001" customHeight="1">
      <c r="A122" s="45" t="s">
        <v>274</v>
      </c>
      <c r="B122" s="48" t="s">
        <v>962</v>
      </c>
      <c r="C122" s="45" t="s">
        <v>1099</v>
      </c>
      <c r="D122" s="279">
        <v>4418.92</v>
      </c>
      <c r="E122" s="280"/>
      <c r="F122" s="280"/>
      <c r="G122" s="279">
        <f t="shared" ref="G122:G128" si="11">D122*12%</f>
        <v>530.2704</v>
      </c>
      <c r="H122" s="279">
        <f t="shared" ref="H122:H128" si="12">D122+G122</f>
        <v>4949.1904000000004</v>
      </c>
    </row>
    <row r="123" spans="1:8" ht="20.100000000000001" customHeight="1">
      <c r="A123" s="45" t="s">
        <v>275</v>
      </c>
      <c r="B123" s="48" t="s">
        <v>1133</v>
      </c>
      <c r="C123" s="45" t="s">
        <v>1099</v>
      </c>
      <c r="D123" s="279">
        <v>4418.92</v>
      </c>
      <c r="E123" s="280"/>
      <c r="F123" s="280"/>
      <c r="G123" s="279">
        <f t="shared" si="11"/>
        <v>530.2704</v>
      </c>
      <c r="H123" s="279">
        <f t="shared" si="12"/>
        <v>4949.1904000000004</v>
      </c>
    </row>
    <row r="124" spans="1:8" ht="20.100000000000001" customHeight="1">
      <c r="A124" s="45" t="s">
        <v>810</v>
      </c>
      <c r="B124" s="48" t="s">
        <v>811</v>
      </c>
      <c r="C124" s="45" t="s">
        <v>1099</v>
      </c>
      <c r="D124" s="279">
        <v>4418.92</v>
      </c>
      <c r="E124" s="280"/>
      <c r="F124" s="280"/>
      <c r="G124" s="279">
        <f t="shared" si="11"/>
        <v>530.2704</v>
      </c>
      <c r="H124" s="279">
        <f t="shared" si="12"/>
        <v>4949.1904000000004</v>
      </c>
    </row>
    <row r="125" spans="1:8" ht="20.100000000000001" customHeight="1">
      <c r="A125" s="45" t="s">
        <v>808</v>
      </c>
      <c r="B125" s="48" t="s">
        <v>1130</v>
      </c>
      <c r="C125" s="45" t="s">
        <v>1099</v>
      </c>
      <c r="D125" s="279">
        <v>4418.92</v>
      </c>
      <c r="E125" s="280"/>
      <c r="F125" s="280"/>
      <c r="G125" s="279">
        <f t="shared" si="11"/>
        <v>530.2704</v>
      </c>
      <c r="H125" s="279">
        <f t="shared" si="12"/>
        <v>4949.1904000000004</v>
      </c>
    </row>
    <row r="126" spans="1:8" ht="20.100000000000001" customHeight="1">
      <c r="A126" s="45" t="s">
        <v>809</v>
      </c>
      <c r="B126" s="129" t="s">
        <v>3</v>
      </c>
      <c r="C126" s="45" t="s">
        <v>1099</v>
      </c>
      <c r="D126" s="279">
        <v>35351.300000000003</v>
      </c>
      <c r="E126" s="280"/>
      <c r="F126" s="280"/>
      <c r="G126" s="279">
        <f t="shared" si="11"/>
        <v>4242.1559999999999</v>
      </c>
      <c r="H126" s="279">
        <f t="shared" si="12"/>
        <v>39593.456000000006</v>
      </c>
    </row>
    <row r="127" spans="1:8" ht="20.100000000000001" customHeight="1">
      <c r="A127" s="45" t="s">
        <v>1060</v>
      </c>
      <c r="B127" s="129" t="s">
        <v>276</v>
      </c>
      <c r="C127" s="45" t="s">
        <v>1099</v>
      </c>
      <c r="D127" s="279">
        <v>30932.39</v>
      </c>
      <c r="E127" s="280"/>
      <c r="F127" s="280"/>
      <c r="G127" s="279">
        <f t="shared" si="11"/>
        <v>3711.8867999999998</v>
      </c>
      <c r="H127" s="279">
        <f t="shared" si="12"/>
        <v>34644.2768</v>
      </c>
    </row>
    <row r="128" spans="1:8" ht="20.100000000000001" customHeight="1">
      <c r="A128" s="45" t="s">
        <v>1061</v>
      </c>
      <c r="B128" s="129" t="s">
        <v>1059</v>
      </c>
      <c r="C128" s="45" t="s">
        <v>1099</v>
      </c>
      <c r="D128" s="279">
        <v>4418.92</v>
      </c>
      <c r="E128" s="280"/>
      <c r="F128" s="280"/>
      <c r="G128" s="279">
        <f t="shared" si="11"/>
        <v>530.2704</v>
      </c>
      <c r="H128" s="279">
        <f t="shared" si="12"/>
        <v>4949.1904000000004</v>
      </c>
    </row>
    <row r="129" spans="1:8" ht="20.100000000000001" customHeight="1">
      <c r="A129" s="364" t="s">
        <v>996</v>
      </c>
      <c r="B129" s="364"/>
      <c r="C129" s="124"/>
      <c r="D129" s="301">
        <f>SUM(D122:D128)</f>
        <v>88378.29</v>
      </c>
      <c r="E129" s="275">
        <f t="shared" ref="E129:H129" si="13">SUM(E122:E128)</f>
        <v>0</v>
      </c>
      <c r="F129" s="275">
        <f t="shared" si="13"/>
        <v>0</v>
      </c>
      <c r="G129" s="301">
        <f t="shared" si="13"/>
        <v>10605.3948</v>
      </c>
      <c r="H129" s="301">
        <f t="shared" si="13"/>
        <v>98983.684800000003</v>
      </c>
    </row>
    <row r="130" spans="1:8" s="62" customFormat="1" ht="20.100000000000001" customHeight="1">
      <c r="A130" s="57"/>
      <c r="B130" s="57"/>
      <c r="C130" s="57"/>
      <c r="D130" s="306"/>
      <c r="E130" s="306"/>
      <c r="F130" s="306"/>
      <c r="G130" s="306"/>
      <c r="H130" s="306"/>
    </row>
    <row r="131" spans="1:8" s="64" customFormat="1" ht="22.5" customHeight="1">
      <c r="A131" s="365" t="s">
        <v>447</v>
      </c>
      <c r="B131" s="365"/>
      <c r="C131" s="125"/>
      <c r="D131" s="281"/>
      <c r="E131" s="281"/>
      <c r="F131" s="309"/>
      <c r="G131" s="309"/>
      <c r="H131" s="309"/>
    </row>
    <row r="132" spans="1:8" ht="20.100000000000001" customHeight="1">
      <c r="A132" s="371"/>
      <c r="B132" s="372"/>
      <c r="C132" s="45" t="s">
        <v>1099</v>
      </c>
      <c r="D132" s="310"/>
      <c r="E132" s="310"/>
      <c r="F132" s="299"/>
      <c r="G132" s="299"/>
      <c r="H132" s="299"/>
    </row>
    <row r="133" spans="1:8" ht="20.100000000000001" customHeight="1">
      <c r="A133" s="366" t="s">
        <v>997</v>
      </c>
      <c r="B133" s="367"/>
      <c r="C133" s="124"/>
      <c r="D133" s="279">
        <v>0</v>
      </c>
      <c r="E133" s="281">
        <f t="shared" ref="E133:H133" si="14">E132</f>
        <v>0</v>
      </c>
      <c r="F133" s="281">
        <f t="shared" si="14"/>
        <v>0</v>
      </c>
      <c r="G133" s="281">
        <f t="shared" si="14"/>
        <v>0</v>
      </c>
      <c r="H133" s="281">
        <f t="shared" si="14"/>
        <v>0</v>
      </c>
    </row>
    <row r="134" spans="1:8" s="62" customFormat="1" ht="20.100000000000001" customHeight="1">
      <c r="A134" s="57"/>
      <c r="B134" s="57"/>
      <c r="C134" s="57"/>
      <c r="D134" s="309"/>
      <c r="E134" s="309"/>
      <c r="F134" s="309"/>
      <c r="G134" s="309"/>
      <c r="H134" s="309"/>
    </row>
    <row r="135" spans="1:8" s="64" customFormat="1" ht="28.5" customHeight="1">
      <c r="A135" s="364" t="s">
        <v>1345</v>
      </c>
      <c r="B135" s="364"/>
      <c r="C135" s="125"/>
      <c r="D135" s="281">
        <f t="shared" ref="D135:G135" si="15">D12+D57+D92+D96+D101+D106+D111+D119+D129+D133</f>
        <v>8837826.0397930406</v>
      </c>
      <c r="E135" s="281">
        <f t="shared" si="15"/>
        <v>0</v>
      </c>
      <c r="F135" s="281">
        <f t="shared" si="15"/>
        <v>0</v>
      </c>
      <c r="G135" s="281">
        <f t="shared" si="15"/>
        <v>1060539.1247751645</v>
      </c>
      <c r="H135" s="281">
        <f>ROUND(H12+H57+H92+H96+H101+H106+H111+H119+H129+H133,0)</f>
        <v>9898365</v>
      </c>
    </row>
    <row r="136" spans="1:8" s="7" customFormat="1" ht="30.75" customHeight="1">
      <c r="A136" s="127" t="s">
        <v>277</v>
      </c>
      <c r="B136" s="130"/>
      <c r="C136" s="124"/>
      <c r="D136" s="277"/>
      <c r="E136" s="277"/>
      <c r="F136" s="311"/>
      <c r="G136" s="311"/>
      <c r="H136" s="311"/>
    </row>
    <row r="137" spans="1:8" ht="20.100000000000001" customHeight="1">
      <c r="A137" s="362" t="s">
        <v>959</v>
      </c>
      <c r="B137" s="363"/>
      <c r="C137" s="363"/>
      <c r="D137" s="363"/>
      <c r="E137" s="363"/>
      <c r="F137" s="363"/>
      <c r="G137" s="363"/>
      <c r="H137" s="363"/>
    </row>
    <row r="138" spans="1:8" ht="20.100000000000001" customHeight="1">
      <c r="A138" s="50" t="s">
        <v>715</v>
      </c>
      <c r="B138" s="49" t="s">
        <v>989</v>
      </c>
      <c r="C138" s="50"/>
      <c r="D138" s="306"/>
      <c r="E138" s="306"/>
      <c r="F138" s="306"/>
      <c r="G138" s="306"/>
      <c r="H138" s="306"/>
    </row>
    <row r="139" spans="1:8" ht="20.100000000000001" customHeight="1">
      <c r="A139" s="22"/>
      <c r="B139" s="43" t="s">
        <v>1003</v>
      </c>
      <c r="C139" s="22"/>
      <c r="D139" s="303"/>
      <c r="E139" s="303"/>
      <c r="F139" s="303"/>
      <c r="G139" s="303"/>
      <c r="H139" s="303"/>
    </row>
    <row r="140" spans="1:8" ht="20.100000000000001" customHeight="1">
      <c r="A140" s="22"/>
      <c r="B140" s="43"/>
      <c r="C140" s="22"/>
      <c r="D140" s="303"/>
      <c r="E140" s="303"/>
      <c r="F140" s="303"/>
      <c r="G140" s="303"/>
      <c r="H140" s="303"/>
    </row>
    <row r="141" spans="1:8" ht="20.100000000000001" customHeight="1">
      <c r="A141" s="37"/>
      <c r="B141" s="26" t="s">
        <v>278</v>
      </c>
      <c r="C141" s="26"/>
      <c r="D141" s="298"/>
      <c r="E141" s="298"/>
      <c r="F141" s="300"/>
      <c r="G141" s="300"/>
      <c r="H141" s="300"/>
    </row>
    <row r="142" spans="1:8" ht="20.100000000000001" customHeight="1">
      <c r="A142" s="37"/>
      <c r="B142" s="26" t="s">
        <v>279</v>
      </c>
      <c r="C142" s="26"/>
      <c r="D142" s="298"/>
      <c r="E142" s="298"/>
      <c r="F142" s="300"/>
      <c r="G142" s="300"/>
      <c r="H142" s="300"/>
    </row>
    <row r="143" spans="1:8" ht="20.100000000000001" customHeight="1">
      <c r="A143" s="37"/>
      <c r="B143" s="26" t="s">
        <v>280</v>
      </c>
      <c r="C143" s="26"/>
      <c r="D143" s="298"/>
      <c r="E143" s="298"/>
      <c r="F143" s="300"/>
      <c r="G143" s="300"/>
      <c r="H143" s="300"/>
    </row>
  </sheetData>
  <mergeCells count="24">
    <mergeCell ref="A1:H1"/>
    <mergeCell ref="D21:E21"/>
    <mergeCell ref="A135:B135"/>
    <mergeCell ref="A133:B133"/>
    <mergeCell ref="A129:B129"/>
    <mergeCell ref="A119:B119"/>
    <mergeCell ref="A111:B111"/>
    <mergeCell ref="A113:B113"/>
    <mergeCell ref="A121:B121"/>
    <mergeCell ref="A132:B132"/>
    <mergeCell ref="A131:B131"/>
    <mergeCell ref="A108:B108"/>
    <mergeCell ref="A106:B106"/>
    <mergeCell ref="A101:B101"/>
    <mergeCell ref="H3:H4"/>
    <mergeCell ref="E3:F3"/>
    <mergeCell ref="A12:B12"/>
    <mergeCell ref="G3:G4"/>
    <mergeCell ref="A137:H137"/>
    <mergeCell ref="A46:B46"/>
    <mergeCell ref="A103:B103"/>
    <mergeCell ref="A92:B92"/>
    <mergeCell ref="A98:B98"/>
    <mergeCell ref="A57:B57"/>
  </mergeCells>
  <phoneticPr fontId="1" type="noConversion"/>
  <printOptions horizontalCentered="1"/>
  <pageMargins left="0.70866141732283472" right="0.70866141732283472" top="0.94488188976377963" bottom="0.94488188976377963" header="0.70866141732283472" footer="0.70866141732283472"/>
  <pageSetup paperSize="9" scale="55" fitToHeight="4" orientation="landscape" r:id="rId1"/>
  <headerFooter alignWithMargins="0">
    <oddHeader>&amp;L&amp;"Times New Roman,Regular"&amp;9Bengaluru Water Supply and Sewerage Project  (III)&amp;R&amp;"Times New Roman,Regular"&amp;9Volume-3-Price Proposal</oddHeader>
    <oddFooter>&amp;L&amp;"Times New Roman,Regular"&amp;9Contract No CP-26-Pillaganahalli STP&amp;R&amp;"Times New Roman,Regular"&amp;9&amp;P of &amp;N</oddFooter>
  </headerFooter>
  <rowBreaks count="5" manualBreakCount="5">
    <brk id="31" max="9" man="1"/>
    <brk id="65" max="11" man="1"/>
    <brk id="81" max="11" man="1"/>
    <brk id="97" max="9" man="1"/>
    <brk id="125" max="9" man="1"/>
  </rowBreaks>
</worksheet>
</file>

<file path=xl/worksheets/sheet10.xml><?xml version="1.0" encoding="utf-8"?>
<worksheet xmlns="http://schemas.openxmlformats.org/spreadsheetml/2006/main" xmlns:r="http://schemas.openxmlformats.org/officeDocument/2006/relationships">
  <sheetPr codeName="Sheet10"/>
  <dimension ref="A1:H319"/>
  <sheetViews>
    <sheetView view="pageBreakPreview" topLeftCell="A241" zoomScale="70" zoomScaleSheetLayoutView="70" zoomScalePageLayoutView="70" workbookViewId="0">
      <selection activeCell="B27" sqref="B27"/>
    </sheetView>
  </sheetViews>
  <sheetFormatPr defaultColWidth="8.7109375" defaultRowHeight="12.75"/>
  <cols>
    <col min="1" max="1" width="8.7109375" style="150"/>
    <col min="2" max="2" width="52.7109375" style="150" customWidth="1"/>
    <col min="3" max="3" width="16.28515625" style="150" customWidth="1"/>
    <col min="4" max="4" width="22.7109375" style="150" customWidth="1"/>
    <col min="5" max="5" width="15" style="150" customWidth="1"/>
    <col min="6" max="6" width="15.28515625" style="150" bestFit="1" customWidth="1"/>
    <col min="7" max="7" width="29.7109375" style="213" customWidth="1"/>
    <col min="8" max="16384" width="8.7109375" style="150"/>
  </cols>
  <sheetData>
    <row r="1" spans="1:7" s="4" customFormat="1" ht="20.100000000000001" customHeight="1">
      <c r="A1" s="376" t="s">
        <v>1009</v>
      </c>
      <c r="B1" s="376"/>
      <c r="C1" s="376"/>
      <c r="D1" s="376"/>
      <c r="E1" s="376"/>
      <c r="F1" s="376"/>
      <c r="G1" s="376"/>
    </row>
    <row r="2" spans="1:7" s="4" customFormat="1" ht="20.100000000000001" customHeight="1">
      <c r="A2" s="376"/>
      <c r="B2" s="376"/>
      <c r="C2" s="376"/>
      <c r="D2" s="376"/>
      <c r="E2" s="376"/>
      <c r="F2" s="376"/>
      <c r="G2" s="376"/>
    </row>
    <row r="3" spans="1:7" s="4" customFormat="1" ht="20.100000000000001" customHeight="1">
      <c r="A3" s="406" t="s">
        <v>1337</v>
      </c>
      <c r="B3" s="407"/>
      <c r="C3" s="407"/>
      <c r="D3" s="407"/>
      <c r="E3" s="407"/>
      <c r="F3" s="407"/>
      <c r="G3" s="408"/>
    </row>
    <row r="4" spans="1:7" s="2" customFormat="1" ht="51" customHeight="1">
      <c r="A4" s="147" t="s">
        <v>428</v>
      </c>
      <c r="B4" s="147" t="s">
        <v>429</v>
      </c>
      <c r="C4" s="147" t="s">
        <v>729</v>
      </c>
      <c r="D4" s="147" t="s">
        <v>730</v>
      </c>
      <c r="E4" s="147" t="s">
        <v>731</v>
      </c>
      <c r="F4" s="147" t="s">
        <v>732</v>
      </c>
      <c r="G4" s="29" t="s">
        <v>733</v>
      </c>
    </row>
    <row r="5" spans="1:7" s="4" customFormat="1" ht="20.100000000000001" customHeight="1">
      <c r="A5" s="39"/>
      <c r="B5" s="10" t="s">
        <v>738</v>
      </c>
      <c r="C5" s="10" t="s">
        <v>735</v>
      </c>
      <c r="D5" s="10" t="s">
        <v>736</v>
      </c>
      <c r="E5" s="10" t="s">
        <v>734</v>
      </c>
      <c r="F5" s="10" t="s">
        <v>737</v>
      </c>
      <c r="G5" s="29" t="s">
        <v>1331</v>
      </c>
    </row>
    <row r="6" spans="1:7" s="4" customFormat="1" ht="20.100000000000001" customHeight="1">
      <c r="A6" s="151">
        <v>8.1</v>
      </c>
      <c r="B6" s="226" t="s">
        <v>67</v>
      </c>
      <c r="C6" s="99"/>
      <c r="D6" s="3"/>
      <c r="E6" s="3"/>
      <c r="F6" s="10"/>
      <c r="G6" s="29"/>
    </row>
    <row r="7" spans="1:7" s="4" customFormat="1" ht="20.100000000000001" customHeight="1">
      <c r="A7" s="220" t="s">
        <v>68</v>
      </c>
      <c r="B7" s="226" t="s">
        <v>67</v>
      </c>
      <c r="C7" s="99"/>
      <c r="D7" s="3"/>
      <c r="E7" s="3"/>
      <c r="F7" s="3"/>
      <c r="G7" s="28"/>
    </row>
    <row r="8" spans="1:7" s="4" customFormat="1" ht="20.100000000000001" customHeight="1">
      <c r="A8" s="229" t="s">
        <v>69</v>
      </c>
      <c r="B8" s="226" t="s">
        <v>911</v>
      </c>
      <c r="C8" s="46"/>
      <c r="D8" s="222"/>
      <c r="E8" s="222"/>
      <c r="F8" s="222"/>
      <c r="G8" s="28"/>
    </row>
    <row r="9" spans="1:7" s="4" customFormat="1" ht="20.100000000000001" customHeight="1">
      <c r="A9" s="145" t="s">
        <v>70</v>
      </c>
      <c r="B9" s="38"/>
      <c r="C9" s="46" t="s">
        <v>1099</v>
      </c>
      <c r="D9" s="38"/>
      <c r="E9" s="38"/>
      <c r="F9" s="38"/>
      <c r="G9" s="28">
        <f>(E9+D9)+F9</f>
        <v>0</v>
      </c>
    </row>
    <row r="10" spans="1:7" s="4" customFormat="1" ht="20.100000000000001" customHeight="1">
      <c r="A10" s="145" t="s">
        <v>71</v>
      </c>
      <c r="B10" s="38"/>
      <c r="C10" s="46" t="s">
        <v>1099</v>
      </c>
      <c r="D10" s="38"/>
      <c r="E10" s="38"/>
      <c r="F10" s="38"/>
      <c r="G10" s="28">
        <f t="shared" ref="G10:G13" si="0">(E10+D10)+F10</f>
        <v>0</v>
      </c>
    </row>
    <row r="11" spans="1:7" s="4" customFormat="1" ht="20.100000000000001" customHeight="1">
      <c r="A11" s="145" t="s">
        <v>72</v>
      </c>
      <c r="B11" s="38"/>
      <c r="C11" s="46" t="s">
        <v>1099</v>
      </c>
      <c r="D11" s="38"/>
      <c r="E11" s="38"/>
      <c r="F11" s="38"/>
      <c r="G11" s="28">
        <f t="shared" si="0"/>
        <v>0</v>
      </c>
    </row>
    <row r="12" spans="1:7" s="4" customFormat="1" ht="20.100000000000001" customHeight="1">
      <c r="A12" s="145" t="s">
        <v>73</v>
      </c>
      <c r="B12" s="38"/>
      <c r="C12" s="46" t="s">
        <v>1099</v>
      </c>
      <c r="D12" s="38"/>
      <c r="E12" s="38"/>
      <c r="F12" s="38"/>
      <c r="G12" s="28">
        <f t="shared" si="0"/>
        <v>0</v>
      </c>
    </row>
    <row r="13" spans="1:7" s="4" customFormat="1" ht="20.100000000000001" customHeight="1">
      <c r="A13" s="238" t="s">
        <v>1336</v>
      </c>
      <c r="B13" s="38"/>
      <c r="C13" s="46" t="s">
        <v>1099</v>
      </c>
      <c r="D13" s="94"/>
      <c r="E13" s="94"/>
      <c r="F13" s="94"/>
      <c r="G13" s="28">
        <f t="shared" si="0"/>
        <v>0</v>
      </c>
    </row>
    <row r="14" spans="1:7" s="4" customFormat="1" ht="20.100000000000001" customHeight="1">
      <c r="A14" s="137" t="s">
        <v>74</v>
      </c>
      <c r="B14" s="226" t="s">
        <v>912</v>
      </c>
      <c r="C14" s="46"/>
      <c r="D14" s="222"/>
      <c r="E14" s="222"/>
      <c r="F14" s="222"/>
      <c r="G14" s="28"/>
    </row>
    <row r="15" spans="1:7" s="4" customFormat="1" ht="20.100000000000001" customHeight="1">
      <c r="A15" s="145" t="s">
        <v>75</v>
      </c>
      <c r="B15" s="38"/>
      <c r="C15" s="46" t="s">
        <v>1099</v>
      </c>
      <c r="D15" s="38"/>
      <c r="E15" s="38"/>
      <c r="F15" s="38"/>
      <c r="G15" s="28">
        <f>(E15+D15)+F15</f>
        <v>0</v>
      </c>
    </row>
    <row r="16" spans="1:7" s="4" customFormat="1" ht="20.100000000000001" customHeight="1">
      <c r="A16" s="238" t="s">
        <v>76</v>
      </c>
      <c r="B16" s="38"/>
      <c r="C16" s="46" t="s">
        <v>1099</v>
      </c>
      <c r="D16" s="38"/>
      <c r="E16" s="38"/>
      <c r="F16" s="38"/>
      <c r="G16" s="28">
        <f t="shared" ref="G16:G19" si="1">(E16+D16)+F16</f>
        <v>0</v>
      </c>
    </row>
    <row r="17" spans="1:7" s="4" customFormat="1" ht="20.100000000000001" customHeight="1">
      <c r="A17" s="238" t="s">
        <v>77</v>
      </c>
      <c r="B17" s="38"/>
      <c r="C17" s="46" t="s">
        <v>1099</v>
      </c>
      <c r="D17" s="38"/>
      <c r="E17" s="38"/>
      <c r="F17" s="38"/>
      <c r="G17" s="28">
        <f t="shared" si="1"/>
        <v>0</v>
      </c>
    </row>
    <row r="18" spans="1:7" s="4" customFormat="1" ht="20.100000000000001" customHeight="1">
      <c r="A18" s="238" t="s">
        <v>78</v>
      </c>
      <c r="B18" s="38"/>
      <c r="C18" s="46" t="s">
        <v>1099</v>
      </c>
      <c r="D18" s="38"/>
      <c r="E18" s="38"/>
      <c r="F18" s="38"/>
      <c r="G18" s="28">
        <f t="shared" si="1"/>
        <v>0</v>
      </c>
    </row>
    <row r="19" spans="1:7" s="4" customFormat="1" ht="20.100000000000001" customHeight="1">
      <c r="A19" s="238" t="s">
        <v>474</v>
      </c>
      <c r="B19" s="38"/>
      <c r="C19" s="46" t="s">
        <v>1099</v>
      </c>
      <c r="D19" s="94"/>
      <c r="E19" s="94"/>
      <c r="F19" s="94"/>
      <c r="G19" s="28">
        <f t="shared" si="1"/>
        <v>0</v>
      </c>
    </row>
    <row r="20" spans="1:7" s="4" customFormat="1" ht="20.100000000000001" customHeight="1">
      <c r="A20" s="237" t="s">
        <v>79</v>
      </c>
      <c r="B20" s="103" t="s">
        <v>244</v>
      </c>
      <c r="C20" s="46"/>
      <c r="D20" s="222"/>
      <c r="E20" s="222"/>
      <c r="F20" s="222"/>
      <c r="G20" s="28"/>
    </row>
    <row r="21" spans="1:7" s="4" customFormat="1" ht="20.100000000000001" customHeight="1">
      <c r="A21" s="145" t="s">
        <v>81</v>
      </c>
      <c r="B21" s="38"/>
      <c r="C21" s="46" t="s">
        <v>1099</v>
      </c>
      <c r="D21" s="38"/>
      <c r="E21" s="38"/>
      <c r="F21" s="38"/>
      <c r="G21" s="28">
        <f>(E21+D21)+F21</f>
        <v>0</v>
      </c>
    </row>
    <row r="22" spans="1:7" s="4" customFormat="1" ht="20.100000000000001" customHeight="1">
      <c r="A22" s="238" t="s">
        <v>82</v>
      </c>
      <c r="B22" s="38"/>
      <c r="C22" s="46" t="s">
        <v>1099</v>
      </c>
      <c r="D22" s="38"/>
      <c r="E22" s="38"/>
      <c r="F22" s="38"/>
      <c r="G22" s="28">
        <f t="shared" ref="G22:G25" si="2">(E22+D22)+F22</f>
        <v>0</v>
      </c>
    </row>
    <row r="23" spans="1:7" s="4" customFormat="1" ht="20.100000000000001" customHeight="1">
      <c r="A23" s="238" t="s">
        <v>83</v>
      </c>
      <c r="B23" s="38"/>
      <c r="C23" s="46" t="s">
        <v>1099</v>
      </c>
      <c r="D23" s="38"/>
      <c r="E23" s="38"/>
      <c r="F23" s="38"/>
      <c r="G23" s="28">
        <f t="shared" si="2"/>
        <v>0</v>
      </c>
    </row>
    <row r="24" spans="1:7" s="4" customFormat="1" ht="20.100000000000001" customHeight="1">
      <c r="A24" s="238" t="s">
        <v>84</v>
      </c>
      <c r="B24" s="38"/>
      <c r="C24" s="46" t="s">
        <v>1099</v>
      </c>
      <c r="D24" s="94"/>
      <c r="E24" s="94"/>
      <c r="F24" s="94"/>
      <c r="G24" s="28">
        <f t="shared" si="2"/>
        <v>0</v>
      </c>
    </row>
    <row r="25" spans="1:7" s="4" customFormat="1" ht="20.100000000000001" customHeight="1">
      <c r="A25" s="238" t="s">
        <v>1120</v>
      </c>
      <c r="B25" s="152"/>
      <c r="C25" s="46" t="s">
        <v>1099</v>
      </c>
      <c r="D25" s="94"/>
      <c r="E25" s="94"/>
      <c r="F25" s="94"/>
      <c r="G25" s="28">
        <f t="shared" si="2"/>
        <v>0</v>
      </c>
    </row>
    <row r="26" spans="1:7" s="4" customFormat="1" ht="20.100000000000001" customHeight="1">
      <c r="A26" s="237" t="s">
        <v>85</v>
      </c>
      <c r="B26" s="226" t="s">
        <v>472</v>
      </c>
      <c r="C26" s="46"/>
      <c r="D26" s="222"/>
      <c r="E26" s="222"/>
      <c r="F26" s="222"/>
      <c r="G26" s="28"/>
    </row>
    <row r="27" spans="1:7" s="4" customFormat="1" ht="20.100000000000001" customHeight="1">
      <c r="A27" s="145" t="s">
        <v>87</v>
      </c>
      <c r="B27" s="38"/>
      <c r="C27" s="46" t="s">
        <v>1099</v>
      </c>
      <c r="D27" s="38"/>
      <c r="E27" s="38"/>
      <c r="F27" s="38"/>
      <c r="G27" s="28">
        <f>(E27+D27)+F27</f>
        <v>0</v>
      </c>
    </row>
    <row r="28" spans="1:7" s="4" customFormat="1" ht="20.100000000000001" customHeight="1">
      <c r="A28" s="238" t="s">
        <v>88</v>
      </c>
      <c r="B28" s="38"/>
      <c r="C28" s="46" t="s">
        <v>1099</v>
      </c>
      <c r="D28" s="38"/>
      <c r="E28" s="38"/>
      <c r="F28" s="38"/>
      <c r="G28" s="28">
        <f t="shared" ref="G28:G33" si="3">(E28+D28)+F28</f>
        <v>0</v>
      </c>
    </row>
    <row r="29" spans="1:7" s="4" customFormat="1" ht="20.100000000000001" customHeight="1">
      <c r="A29" s="238" t="s">
        <v>89</v>
      </c>
      <c r="B29" s="38"/>
      <c r="C29" s="46" t="s">
        <v>1099</v>
      </c>
      <c r="D29" s="38"/>
      <c r="E29" s="38"/>
      <c r="F29" s="38"/>
      <c r="G29" s="28">
        <f t="shared" si="3"/>
        <v>0</v>
      </c>
    </row>
    <row r="30" spans="1:7" s="4" customFormat="1" ht="20.100000000000001" customHeight="1">
      <c r="A30" s="238" t="s">
        <v>90</v>
      </c>
      <c r="B30" s="38"/>
      <c r="C30" s="46" t="s">
        <v>1099</v>
      </c>
      <c r="D30" s="38"/>
      <c r="E30" s="38"/>
      <c r="F30" s="38"/>
      <c r="G30" s="28">
        <f t="shared" si="3"/>
        <v>0</v>
      </c>
    </row>
    <row r="31" spans="1:7" s="4" customFormat="1" ht="20.100000000000001" customHeight="1">
      <c r="A31" s="238" t="s">
        <v>91</v>
      </c>
      <c r="B31" s="38"/>
      <c r="C31" s="46" t="s">
        <v>1099</v>
      </c>
      <c r="D31" s="38"/>
      <c r="E31" s="38"/>
      <c r="F31" s="38"/>
      <c r="G31" s="28">
        <f t="shared" si="3"/>
        <v>0</v>
      </c>
    </row>
    <row r="32" spans="1:7" s="4" customFormat="1" ht="20.100000000000001" customHeight="1">
      <c r="A32" s="238" t="s">
        <v>92</v>
      </c>
      <c r="B32" s="38"/>
      <c r="C32" s="46" t="s">
        <v>1099</v>
      </c>
      <c r="D32" s="38"/>
      <c r="E32" s="38"/>
      <c r="F32" s="38"/>
      <c r="G32" s="28">
        <f t="shared" si="3"/>
        <v>0</v>
      </c>
    </row>
    <row r="33" spans="1:7" s="4" customFormat="1" ht="20.100000000000001" customHeight="1">
      <c r="A33" s="238" t="s">
        <v>475</v>
      </c>
      <c r="B33" s="38"/>
      <c r="C33" s="46" t="s">
        <v>1099</v>
      </c>
      <c r="D33" s="38"/>
      <c r="E33" s="38"/>
      <c r="F33" s="38"/>
      <c r="G33" s="28">
        <f t="shared" si="3"/>
        <v>0</v>
      </c>
    </row>
    <row r="34" spans="1:7" s="4" customFormat="1" ht="20.100000000000001" customHeight="1">
      <c r="A34" s="220" t="s">
        <v>93</v>
      </c>
      <c r="B34" s="226" t="s">
        <v>498</v>
      </c>
      <c r="C34" s="46"/>
      <c r="D34" s="222"/>
      <c r="E34" s="222"/>
      <c r="F34" s="222"/>
      <c r="G34" s="28"/>
    </row>
    <row r="35" spans="1:7" s="4" customFormat="1" ht="20.100000000000001" customHeight="1">
      <c r="A35" s="145" t="s">
        <v>94</v>
      </c>
      <c r="B35" s="38"/>
      <c r="C35" s="46" t="s">
        <v>1099</v>
      </c>
      <c r="D35" s="38"/>
      <c r="E35" s="38"/>
      <c r="F35" s="38"/>
      <c r="G35" s="28">
        <f>(E35+D35)+F35</f>
        <v>0</v>
      </c>
    </row>
    <row r="36" spans="1:7" s="4" customFormat="1" ht="20.100000000000001" customHeight="1">
      <c r="A36" s="145" t="s">
        <v>95</v>
      </c>
      <c r="B36" s="38"/>
      <c r="C36" s="46" t="s">
        <v>1099</v>
      </c>
      <c r="D36" s="38"/>
      <c r="E36" s="38"/>
      <c r="F36" s="38"/>
      <c r="G36" s="28">
        <f t="shared" ref="G36:G40" si="4">(E36+D36)+F36</f>
        <v>0</v>
      </c>
    </row>
    <row r="37" spans="1:7" s="4" customFormat="1" ht="20.100000000000001" customHeight="1">
      <c r="A37" s="145" t="s">
        <v>96</v>
      </c>
      <c r="B37" s="38"/>
      <c r="C37" s="46" t="s">
        <v>1099</v>
      </c>
      <c r="D37" s="38"/>
      <c r="E37" s="38"/>
      <c r="F37" s="38"/>
      <c r="G37" s="28">
        <f t="shared" si="4"/>
        <v>0</v>
      </c>
    </row>
    <row r="38" spans="1:7" s="4" customFormat="1" ht="20.100000000000001" customHeight="1">
      <c r="A38" s="145" t="s">
        <v>97</v>
      </c>
      <c r="B38" s="38"/>
      <c r="C38" s="46" t="s">
        <v>1099</v>
      </c>
      <c r="D38" s="38"/>
      <c r="E38" s="38"/>
      <c r="F38" s="38"/>
      <c r="G38" s="28">
        <f t="shared" si="4"/>
        <v>0</v>
      </c>
    </row>
    <row r="39" spans="1:7" s="4" customFormat="1" ht="20.100000000000001" customHeight="1">
      <c r="A39" s="145" t="s">
        <v>98</v>
      </c>
      <c r="B39" s="38"/>
      <c r="C39" s="46" t="s">
        <v>1099</v>
      </c>
      <c r="D39" s="38"/>
      <c r="E39" s="38"/>
      <c r="F39" s="38"/>
      <c r="G39" s="28">
        <f t="shared" si="4"/>
        <v>0</v>
      </c>
    </row>
    <row r="40" spans="1:7" s="4" customFormat="1" ht="20.100000000000001" customHeight="1">
      <c r="A40" s="145" t="s">
        <v>1119</v>
      </c>
      <c r="B40" s="152"/>
      <c r="C40" s="46" t="s">
        <v>1099</v>
      </c>
      <c r="D40" s="38"/>
      <c r="E40" s="38"/>
      <c r="F40" s="38"/>
      <c r="G40" s="28">
        <f t="shared" si="4"/>
        <v>0</v>
      </c>
    </row>
    <row r="41" spans="1:7" s="4" customFormat="1" ht="20.100000000000001" customHeight="1">
      <c r="A41" s="220" t="s">
        <v>99</v>
      </c>
      <c r="B41" s="226" t="s">
        <v>913</v>
      </c>
      <c r="C41" s="226"/>
      <c r="D41" s="228"/>
      <c r="E41" s="228"/>
      <c r="F41" s="228"/>
      <c r="G41" s="28"/>
    </row>
    <row r="42" spans="1:7" s="4" customFormat="1" ht="20.100000000000001" customHeight="1">
      <c r="A42" s="145" t="s">
        <v>100</v>
      </c>
      <c r="B42" s="38"/>
      <c r="C42" s="46" t="s">
        <v>1099</v>
      </c>
      <c r="D42" s="38"/>
      <c r="E42" s="38"/>
      <c r="F42" s="38"/>
      <c r="G42" s="28">
        <f>(E42+D42)+F42</f>
        <v>0</v>
      </c>
    </row>
    <row r="43" spans="1:7" s="4" customFormat="1" ht="20.100000000000001" customHeight="1">
      <c r="A43" s="145" t="s">
        <v>101</v>
      </c>
      <c r="B43" s="38"/>
      <c r="C43" s="46" t="s">
        <v>1099</v>
      </c>
      <c r="D43" s="38"/>
      <c r="E43" s="38"/>
      <c r="F43" s="38"/>
      <c r="G43" s="28">
        <f t="shared" ref="G43:G46" si="5">(E43+D43)+F43</f>
        <v>0</v>
      </c>
    </row>
    <row r="44" spans="1:7" s="4" customFormat="1" ht="20.100000000000001" customHeight="1">
      <c r="A44" s="145" t="s">
        <v>102</v>
      </c>
      <c r="B44" s="38"/>
      <c r="C44" s="46" t="s">
        <v>1099</v>
      </c>
      <c r="D44" s="38"/>
      <c r="E44" s="38"/>
      <c r="F44" s="38"/>
      <c r="G44" s="28">
        <f t="shared" si="5"/>
        <v>0</v>
      </c>
    </row>
    <row r="45" spans="1:7" s="4" customFormat="1" ht="20.100000000000001" customHeight="1">
      <c r="A45" s="145" t="s">
        <v>103</v>
      </c>
      <c r="B45" s="38"/>
      <c r="C45" s="46" t="s">
        <v>1099</v>
      </c>
      <c r="D45" s="38"/>
      <c r="E45" s="38"/>
      <c r="F45" s="38"/>
      <c r="G45" s="28">
        <f t="shared" si="5"/>
        <v>0</v>
      </c>
    </row>
    <row r="46" spans="1:7" s="4" customFormat="1" ht="20.100000000000001" customHeight="1">
      <c r="A46" s="145" t="s">
        <v>1118</v>
      </c>
      <c r="B46" s="152"/>
      <c r="C46" s="46" t="s">
        <v>1099</v>
      </c>
      <c r="D46" s="23"/>
      <c r="E46" s="23"/>
      <c r="F46" s="23"/>
      <c r="G46" s="28">
        <f t="shared" si="5"/>
        <v>0</v>
      </c>
    </row>
    <row r="47" spans="1:7" s="4" customFormat="1" ht="20.100000000000001" customHeight="1">
      <c r="A47" s="220" t="s">
        <v>104</v>
      </c>
      <c r="B47" s="226" t="s">
        <v>80</v>
      </c>
      <c r="C47" s="75"/>
      <c r="D47" s="5"/>
      <c r="E47" s="5"/>
      <c r="F47" s="5"/>
      <c r="G47" s="28"/>
    </row>
    <row r="48" spans="1:7" s="4" customFormat="1" ht="20.100000000000001" customHeight="1">
      <c r="A48" s="145" t="s">
        <v>105</v>
      </c>
      <c r="B48" s="38"/>
      <c r="C48" s="46" t="s">
        <v>1099</v>
      </c>
      <c r="D48" s="38"/>
      <c r="E48" s="38"/>
      <c r="F48" s="38"/>
      <c r="G48" s="28">
        <f>(E48+D48)+F48</f>
        <v>0</v>
      </c>
    </row>
    <row r="49" spans="1:7" s="4" customFormat="1" ht="20.100000000000001" customHeight="1">
      <c r="A49" s="145" t="s">
        <v>106</v>
      </c>
      <c r="B49" s="38"/>
      <c r="C49" s="46" t="s">
        <v>1099</v>
      </c>
      <c r="D49" s="38"/>
      <c r="E49" s="38"/>
      <c r="F49" s="38"/>
      <c r="G49" s="28">
        <f t="shared" ref="G49:G55" si="6">(E49+D49)+F49</f>
        <v>0</v>
      </c>
    </row>
    <row r="50" spans="1:7" s="4" customFormat="1" ht="20.100000000000001" customHeight="1">
      <c r="A50" s="145" t="s">
        <v>107</v>
      </c>
      <c r="B50" s="38"/>
      <c r="C50" s="46" t="s">
        <v>1099</v>
      </c>
      <c r="D50" s="38"/>
      <c r="E50" s="38"/>
      <c r="F50" s="38"/>
      <c r="G50" s="28">
        <f t="shared" si="6"/>
        <v>0</v>
      </c>
    </row>
    <row r="51" spans="1:7" s="4" customFormat="1" ht="20.100000000000001" customHeight="1">
      <c r="A51" s="145" t="s">
        <v>108</v>
      </c>
      <c r="B51" s="38"/>
      <c r="C51" s="46" t="s">
        <v>1099</v>
      </c>
      <c r="D51" s="38"/>
      <c r="E51" s="38"/>
      <c r="F51" s="38"/>
      <c r="G51" s="28">
        <f t="shared" si="6"/>
        <v>0</v>
      </c>
    </row>
    <row r="52" spans="1:7" s="4" customFormat="1" ht="20.100000000000001" customHeight="1">
      <c r="A52" s="145" t="s">
        <v>476</v>
      </c>
      <c r="B52" s="38"/>
      <c r="C52" s="46" t="s">
        <v>1099</v>
      </c>
      <c r="D52" s="38"/>
      <c r="E52" s="38"/>
      <c r="F52" s="38"/>
      <c r="G52" s="28">
        <f t="shared" si="6"/>
        <v>0</v>
      </c>
    </row>
    <row r="53" spans="1:7" s="4" customFormat="1" ht="20.100000000000001" customHeight="1">
      <c r="A53" s="145" t="s">
        <v>477</v>
      </c>
      <c r="B53" s="38"/>
      <c r="C53" s="46" t="s">
        <v>1099</v>
      </c>
      <c r="D53" s="38"/>
      <c r="E53" s="38"/>
      <c r="F53" s="38"/>
      <c r="G53" s="28">
        <f t="shared" si="6"/>
        <v>0</v>
      </c>
    </row>
    <row r="54" spans="1:7" s="4" customFormat="1" ht="20.100000000000001" customHeight="1">
      <c r="A54" s="145" t="s">
        <v>478</v>
      </c>
      <c r="B54" s="38"/>
      <c r="C54" s="46" t="s">
        <v>1099</v>
      </c>
      <c r="D54" s="38"/>
      <c r="E54" s="38"/>
      <c r="F54" s="38"/>
      <c r="G54" s="28">
        <f t="shared" si="6"/>
        <v>0</v>
      </c>
    </row>
    <row r="55" spans="1:7" s="4" customFormat="1" ht="20.100000000000001" customHeight="1">
      <c r="A55" s="145" t="s">
        <v>1117</v>
      </c>
      <c r="B55" s="152"/>
      <c r="C55" s="46" t="s">
        <v>1099</v>
      </c>
      <c r="D55" s="23"/>
      <c r="E55" s="23"/>
      <c r="F55" s="23"/>
      <c r="G55" s="28">
        <f t="shared" si="6"/>
        <v>0</v>
      </c>
    </row>
    <row r="56" spans="1:7" s="4" customFormat="1" ht="20.100000000000001" customHeight="1">
      <c r="A56" s="220" t="s">
        <v>109</v>
      </c>
      <c r="B56" s="226" t="s">
        <v>86</v>
      </c>
      <c r="C56" s="75"/>
      <c r="D56" s="5"/>
      <c r="E56" s="5"/>
      <c r="F56" s="5"/>
      <c r="G56" s="28"/>
    </row>
    <row r="57" spans="1:7" s="4" customFormat="1" ht="20.100000000000001" customHeight="1">
      <c r="A57" s="145" t="s">
        <v>111</v>
      </c>
      <c r="B57" s="38"/>
      <c r="C57" s="46" t="s">
        <v>1099</v>
      </c>
      <c r="D57" s="38"/>
      <c r="E57" s="38"/>
      <c r="F57" s="38"/>
      <c r="G57" s="28">
        <f>(E57+D57)+F57</f>
        <v>0</v>
      </c>
    </row>
    <row r="58" spans="1:7" s="4" customFormat="1" ht="20.100000000000001" customHeight="1">
      <c r="A58" s="145" t="s">
        <v>112</v>
      </c>
      <c r="B58" s="38"/>
      <c r="C58" s="46" t="s">
        <v>1099</v>
      </c>
      <c r="D58" s="38"/>
      <c r="E58" s="38"/>
      <c r="F58" s="38"/>
      <c r="G58" s="28">
        <f t="shared" ref="G58:G84" si="7">(E58+D58)+F58</f>
        <v>0</v>
      </c>
    </row>
    <row r="59" spans="1:7" s="4" customFormat="1" ht="20.100000000000001" customHeight="1">
      <c r="A59" s="145" t="s">
        <v>113</v>
      </c>
      <c r="B59" s="38"/>
      <c r="C59" s="46" t="s">
        <v>1099</v>
      </c>
      <c r="D59" s="38"/>
      <c r="E59" s="38"/>
      <c r="F59" s="38"/>
      <c r="G59" s="28">
        <f t="shared" si="7"/>
        <v>0</v>
      </c>
    </row>
    <row r="60" spans="1:7" s="4" customFormat="1" ht="20.100000000000001" customHeight="1">
      <c r="A60" s="145" t="s">
        <v>114</v>
      </c>
      <c r="B60" s="38"/>
      <c r="C60" s="46" t="s">
        <v>1099</v>
      </c>
      <c r="D60" s="38"/>
      <c r="E60" s="38"/>
      <c r="F60" s="38"/>
      <c r="G60" s="28">
        <f t="shared" si="7"/>
        <v>0</v>
      </c>
    </row>
    <row r="61" spans="1:7" s="4" customFormat="1" ht="20.100000000000001" customHeight="1">
      <c r="A61" s="145" t="s">
        <v>115</v>
      </c>
      <c r="B61" s="38"/>
      <c r="C61" s="46" t="s">
        <v>1099</v>
      </c>
      <c r="D61" s="38"/>
      <c r="E61" s="38"/>
      <c r="F61" s="38"/>
      <c r="G61" s="28">
        <f t="shared" si="7"/>
        <v>0</v>
      </c>
    </row>
    <row r="62" spans="1:7" s="4" customFormat="1" ht="20.100000000000001" customHeight="1">
      <c r="A62" s="145" t="s">
        <v>116</v>
      </c>
      <c r="B62" s="38"/>
      <c r="C62" s="46" t="s">
        <v>1099</v>
      </c>
      <c r="D62" s="38"/>
      <c r="E62" s="38"/>
      <c r="F62" s="38"/>
      <c r="G62" s="28">
        <f t="shared" si="7"/>
        <v>0</v>
      </c>
    </row>
    <row r="63" spans="1:7" s="4" customFormat="1" ht="20.100000000000001" customHeight="1">
      <c r="A63" s="145" t="s">
        <v>1116</v>
      </c>
      <c r="B63" s="152"/>
      <c r="C63" s="46" t="s">
        <v>1099</v>
      </c>
      <c r="D63" s="23"/>
      <c r="E63" s="23"/>
      <c r="F63" s="23"/>
      <c r="G63" s="28">
        <f t="shared" si="7"/>
        <v>0</v>
      </c>
    </row>
    <row r="64" spans="1:7" s="4" customFormat="1" ht="20.100000000000001" customHeight="1">
      <c r="A64" s="220" t="s">
        <v>117</v>
      </c>
      <c r="B64" s="226" t="s">
        <v>5</v>
      </c>
      <c r="C64" s="46"/>
      <c r="D64" s="222"/>
      <c r="E64" s="222"/>
      <c r="F64" s="222"/>
      <c r="G64" s="28"/>
    </row>
    <row r="65" spans="1:7" s="4" customFormat="1" ht="20.100000000000001" customHeight="1">
      <c r="A65" s="145" t="s">
        <v>118</v>
      </c>
      <c r="B65" s="21"/>
      <c r="C65" s="46" t="s">
        <v>1099</v>
      </c>
      <c r="D65" s="38"/>
      <c r="E65" s="38"/>
      <c r="F65" s="38"/>
      <c r="G65" s="28">
        <f t="shared" si="7"/>
        <v>0</v>
      </c>
    </row>
    <row r="66" spans="1:7" s="4" customFormat="1" ht="20.100000000000001" customHeight="1">
      <c r="A66" s="145" t="s">
        <v>119</v>
      </c>
      <c r="B66" s="21"/>
      <c r="C66" s="46" t="s">
        <v>1099</v>
      </c>
      <c r="D66" s="38"/>
      <c r="E66" s="38"/>
      <c r="F66" s="38"/>
      <c r="G66" s="28">
        <f t="shared" si="7"/>
        <v>0</v>
      </c>
    </row>
    <row r="67" spans="1:7" s="4" customFormat="1" ht="20.100000000000001" customHeight="1">
      <c r="A67" s="145" t="s">
        <v>120</v>
      </c>
      <c r="B67" s="21"/>
      <c r="C67" s="46" t="s">
        <v>1099</v>
      </c>
      <c r="D67" s="38"/>
      <c r="E67" s="38"/>
      <c r="F67" s="38"/>
      <c r="G67" s="28">
        <f t="shared" si="7"/>
        <v>0</v>
      </c>
    </row>
    <row r="68" spans="1:7" s="4" customFormat="1" ht="20.100000000000001" customHeight="1">
      <c r="A68" s="145" t="s">
        <v>121</v>
      </c>
      <c r="B68" s="21"/>
      <c r="C68" s="46" t="s">
        <v>1099</v>
      </c>
      <c r="D68" s="38"/>
      <c r="E68" s="38"/>
      <c r="F68" s="38"/>
      <c r="G68" s="28">
        <f t="shared" si="7"/>
        <v>0</v>
      </c>
    </row>
    <row r="69" spans="1:7" s="4" customFormat="1" ht="20.100000000000001" customHeight="1">
      <c r="A69" s="145" t="s">
        <v>479</v>
      </c>
      <c r="B69" s="21"/>
      <c r="C69" s="46" t="s">
        <v>1099</v>
      </c>
      <c r="D69" s="38"/>
      <c r="E69" s="38"/>
      <c r="F69" s="38"/>
      <c r="G69" s="28">
        <f t="shared" si="7"/>
        <v>0</v>
      </c>
    </row>
    <row r="70" spans="1:7" s="4" customFormat="1" ht="20.100000000000001" customHeight="1">
      <c r="A70" s="145" t="s">
        <v>480</v>
      </c>
      <c r="B70" s="21"/>
      <c r="C70" s="46" t="s">
        <v>1099</v>
      </c>
      <c r="D70" s="38"/>
      <c r="E70" s="38"/>
      <c r="F70" s="38"/>
      <c r="G70" s="28">
        <f t="shared" si="7"/>
        <v>0</v>
      </c>
    </row>
    <row r="71" spans="1:7" s="4" customFormat="1" ht="20.100000000000001" customHeight="1">
      <c r="A71" s="145" t="s">
        <v>1115</v>
      </c>
      <c r="B71" s="152"/>
      <c r="C71" s="46" t="s">
        <v>1099</v>
      </c>
      <c r="D71" s="23"/>
      <c r="E71" s="23"/>
      <c r="F71" s="23"/>
      <c r="G71" s="28">
        <f t="shared" si="7"/>
        <v>0</v>
      </c>
    </row>
    <row r="72" spans="1:7" s="4" customFormat="1" ht="20.100000000000001" customHeight="1">
      <c r="A72" s="220" t="s">
        <v>122</v>
      </c>
      <c r="B72" s="226" t="s">
        <v>6</v>
      </c>
      <c r="C72" s="46"/>
      <c r="D72" s="222"/>
      <c r="E72" s="222"/>
      <c r="F72" s="222"/>
      <c r="G72" s="28"/>
    </row>
    <row r="73" spans="1:7" s="4" customFormat="1" ht="20.100000000000001" customHeight="1">
      <c r="A73" s="145" t="s">
        <v>123</v>
      </c>
      <c r="B73" s="21"/>
      <c r="C73" s="46" t="s">
        <v>1099</v>
      </c>
      <c r="D73" s="38"/>
      <c r="E73" s="38"/>
      <c r="F73" s="38"/>
      <c r="G73" s="28">
        <f t="shared" si="7"/>
        <v>0</v>
      </c>
    </row>
    <row r="74" spans="1:7" s="4" customFormat="1" ht="20.100000000000001" customHeight="1">
      <c r="A74" s="145" t="s">
        <v>124</v>
      </c>
      <c r="B74" s="21"/>
      <c r="C74" s="46" t="s">
        <v>1099</v>
      </c>
      <c r="D74" s="38"/>
      <c r="E74" s="38"/>
      <c r="F74" s="38"/>
      <c r="G74" s="28">
        <f t="shared" si="7"/>
        <v>0</v>
      </c>
    </row>
    <row r="75" spans="1:7" s="4" customFormat="1" ht="20.100000000000001" customHeight="1">
      <c r="A75" s="145" t="s">
        <v>125</v>
      </c>
      <c r="B75" s="21"/>
      <c r="C75" s="46" t="s">
        <v>1099</v>
      </c>
      <c r="D75" s="38"/>
      <c r="E75" s="38"/>
      <c r="F75" s="38"/>
      <c r="G75" s="28">
        <f t="shared" si="7"/>
        <v>0</v>
      </c>
    </row>
    <row r="76" spans="1:7" s="4" customFormat="1" ht="20.100000000000001" customHeight="1">
      <c r="A76" s="145" t="s">
        <v>126</v>
      </c>
      <c r="B76" s="21"/>
      <c r="C76" s="46" t="s">
        <v>1099</v>
      </c>
      <c r="D76" s="38"/>
      <c r="E76" s="38"/>
      <c r="F76" s="38"/>
      <c r="G76" s="28">
        <f t="shared" si="7"/>
        <v>0</v>
      </c>
    </row>
    <row r="77" spans="1:7" s="4" customFormat="1" ht="20.100000000000001" customHeight="1">
      <c r="A77" s="145" t="s">
        <v>127</v>
      </c>
      <c r="B77" s="21"/>
      <c r="C77" s="46" t="s">
        <v>1099</v>
      </c>
      <c r="D77" s="38"/>
      <c r="E77" s="38"/>
      <c r="F77" s="38"/>
      <c r="G77" s="28">
        <f t="shared" si="7"/>
        <v>0</v>
      </c>
    </row>
    <row r="78" spans="1:7" s="4" customFormat="1" ht="20.100000000000001" customHeight="1">
      <c r="A78" s="145" t="s">
        <v>1114</v>
      </c>
      <c r="B78" s="152"/>
      <c r="C78" s="46" t="s">
        <v>1099</v>
      </c>
      <c r="D78" s="23"/>
      <c r="E78" s="23"/>
      <c r="F78" s="23"/>
      <c r="G78" s="28">
        <f t="shared" si="7"/>
        <v>0</v>
      </c>
    </row>
    <row r="79" spans="1:7" s="4" customFormat="1" ht="20.100000000000001" customHeight="1">
      <c r="A79" s="220" t="s">
        <v>128</v>
      </c>
      <c r="B79" s="226" t="s">
        <v>473</v>
      </c>
      <c r="C79" s="46"/>
      <c r="D79" s="222"/>
      <c r="E79" s="222"/>
      <c r="F79" s="222"/>
      <c r="G79" s="28"/>
    </row>
    <row r="80" spans="1:7" s="4" customFormat="1" ht="20.100000000000001" customHeight="1">
      <c r="A80" s="145" t="s">
        <v>130</v>
      </c>
      <c r="B80" s="38"/>
      <c r="C80" s="46" t="s">
        <v>1099</v>
      </c>
      <c r="D80" s="38"/>
      <c r="E80" s="38"/>
      <c r="F80" s="38"/>
      <c r="G80" s="28">
        <f t="shared" si="7"/>
        <v>0</v>
      </c>
    </row>
    <row r="81" spans="1:7" s="4" customFormat="1" ht="20.100000000000001" customHeight="1">
      <c r="A81" s="145" t="s">
        <v>131</v>
      </c>
      <c r="B81" s="38"/>
      <c r="C81" s="46" t="s">
        <v>1099</v>
      </c>
      <c r="D81" s="38"/>
      <c r="E81" s="38"/>
      <c r="F81" s="38"/>
      <c r="G81" s="28">
        <f t="shared" si="7"/>
        <v>0</v>
      </c>
    </row>
    <row r="82" spans="1:7" s="4" customFormat="1" ht="20.100000000000001" customHeight="1">
      <c r="A82" s="145" t="s">
        <v>132</v>
      </c>
      <c r="B82" s="38"/>
      <c r="C82" s="46" t="s">
        <v>1099</v>
      </c>
      <c r="D82" s="38"/>
      <c r="E82" s="38"/>
      <c r="F82" s="38"/>
      <c r="G82" s="28">
        <f t="shared" si="7"/>
        <v>0</v>
      </c>
    </row>
    <row r="83" spans="1:7" s="4" customFormat="1" ht="20.100000000000001" customHeight="1">
      <c r="A83" s="145" t="s">
        <v>133</v>
      </c>
      <c r="B83" s="38"/>
      <c r="C83" s="46" t="s">
        <v>1099</v>
      </c>
      <c r="D83" s="38"/>
      <c r="E83" s="38"/>
      <c r="F83" s="38"/>
      <c r="G83" s="28">
        <f t="shared" si="7"/>
        <v>0</v>
      </c>
    </row>
    <row r="84" spans="1:7" s="4" customFormat="1" ht="20.100000000000001" customHeight="1">
      <c r="A84" s="145" t="s">
        <v>1113</v>
      </c>
      <c r="B84" s="152"/>
      <c r="C84" s="46" t="s">
        <v>1099</v>
      </c>
      <c r="D84" s="23"/>
      <c r="E84" s="23"/>
      <c r="F84" s="23"/>
      <c r="G84" s="28">
        <f t="shared" si="7"/>
        <v>0</v>
      </c>
    </row>
    <row r="85" spans="1:7" s="4" customFormat="1" ht="20.100000000000001" customHeight="1">
      <c r="A85" s="220" t="s">
        <v>134</v>
      </c>
      <c r="B85" s="226" t="s">
        <v>110</v>
      </c>
      <c r="C85" s="46"/>
      <c r="D85" s="222"/>
      <c r="E85" s="222"/>
      <c r="F85" s="222"/>
      <c r="G85" s="28"/>
    </row>
    <row r="86" spans="1:7" s="4" customFormat="1" ht="20.100000000000001" customHeight="1">
      <c r="A86" s="145" t="s">
        <v>136</v>
      </c>
      <c r="B86" s="38"/>
      <c r="C86" s="46" t="s">
        <v>1099</v>
      </c>
      <c r="D86" s="38"/>
      <c r="E86" s="38"/>
      <c r="F86" s="38"/>
      <c r="G86" s="28">
        <f>(E86+D86)+F86</f>
        <v>0</v>
      </c>
    </row>
    <row r="87" spans="1:7" s="4" customFormat="1" ht="20.100000000000001" customHeight="1">
      <c r="A87" s="145" t="s">
        <v>137</v>
      </c>
      <c r="B87" s="38"/>
      <c r="C87" s="46" t="s">
        <v>1099</v>
      </c>
      <c r="D87" s="38"/>
      <c r="E87" s="38"/>
      <c r="F87" s="38"/>
      <c r="G87" s="28">
        <f t="shared" ref="G87:G149" si="8">(E87+D87)+F87</f>
        <v>0</v>
      </c>
    </row>
    <row r="88" spans="1:7" s="4" customFormat="1" ht="20.100000000000001" customHeight="1">
      <c r="A88" s="145" t="s">
        <v>138</v>
      </c>
      <c r="B88" s="38"/>
      <c r="C88" s="46" t="s">
        <v>1099</v>
      </c>
      <c r="D88" s="38"/>
      <c r="E88" s="38"/>
      <c r="F88" s="38"/>
      <c r="G88" s="28">
        <f t="shared" si="8"/>
        <v>0</v>
      </c>
    </row>
    <row r="89" spans="1:7" s="4" customFormat="1" ht="20.100000000000001" customHeight="1">
      <c r="A89" s="145" t="s">
        <v>139</v>
      </c>
      <c r="B89" s="38"/>
      <c r="C89" s="46" t="s">
        <v>1099</v>
      </c>
      <c r="D89" s="38"/>
      <c r="E89" s="38"/>
      <c r="F89" s="38"/>
      <c r="G89" s="28">
        <f t="shared" si="8"/>
        <v>0</v>
      </c>
    </row>
    <row r="90" spans="1:7" s="4" customFormat="1" ht="20.100000000000001" customHeight="1">
      <c r="A90" s="145" t="s">
        <v>140</v>
      </c>
      <c r="B90" s="38"/>
      <c r="C90" s="46" t="s">
        <v>1099</v>
      </c>
      <c r="D90" s="38"/>
      <c r="E90" s="38"/>
      <c r="F90" s="38"/>
      <c r="G90" s="28">
        <f t="shared" si="8"/>
        <v>0</v>
      </c>
    </row>
    <row r="91" spans="1:7" s="4" customFormat="1" ht="20.100000000000001" customHeight="1">
      <c r="A91" s="145" t="s">
        <v>481</v>
      </c>
      <c r="B91" s="38"/>
      <c r="C91" s="46" t="s">
        <v>1099</v>
      </c>
      <c r="D91" s="38"/>
      <c r="E91" s="38"/>
      <c r="F91" s="38"/>
      <c r="G91" s="28">
        <f t="shared" si="8"/>
        <v>0</v>
      </c>
    </row>
    <row r="92" spans="1:7" s="4" customFormat="1" ht="20.100000000000001" customHeight="1">
      <c r="A92" s="145" t="s">
        <v>1112</v>
      </c>
      <c r="B92" s="152"/>
      <c r="C92" s="46" t="s">
        <v>1099</v>
      </c>
      <c r="D92" s="23"/>
      <c r="E92" s="23"/>
      <c r="F92" s="23"/>
      <c r="G92" s="28">
        <f t="shared" si="8"/>
        <v>0</v>
      </c>
    </row>
    <row r="93" spans="1:7" s="4" customFormat="1" ht="20.100000000000001" customHeight="1">
      <c r="A93" s="153" t="s">
        <v>141</v>
      </c>
      <c r="B93" s="226" t="s">
        <v>0</v>
      </c>
      <c r="C93" s="46"/>
      <c r="D93" s="222"/>
      <c r="E93" s="222"/>
      <c r="F93" s="222"/>
      <c r="G93" s="28"/>
    </row>
    <row r="94" spans="1:7" s="4" customFormat="1" ht="20.100000000000001" customHeight="1">
      <c r="A94" s="145" t="s">
        <v>143</v>
      </c>
      <c r="B94" s="38"/>
      <c r="C94" s="46" t="s">
        <v>1099</v>
      </c>
      <c r="D94" s="38"/>
      <c r="E94" s="38"/>
      <c r="F94" s="38"/>
      <c r="G94" s="28">
        <f t="shared" si="8"/>
        <v>0</v>
      </c>
    </row>
    <row r="95" spans="1:7" s="4" customFormat="1" ht="20.100000000000001" customHeight="1">
      <c r="A95" s="145" t="s">
        <v>144</v>
      </c>
      <c r="B95" s="38"/>
      <c r="C95" s="46" t="s">
        <v>1099</v>
      </c>
      <c r="D95" s="38"/>
      <c r="E95" s="38"/>
      <c r="F95" s="38"/>
      <c r="G95" s="28">
        <f t="shared" si="8"/>
        <v>0</v>
      </c>
    </row>
    <row r="96" spans="1:7" s="4" customFormat="1" ht="20.100000000000001" customHeight="1">
      <c r="A96" s="145" t="s">
        <v>145</v>
      </c>
      <c r="B96" s="38"/>
      <c r="C96" s="46" t="s">
        <v>1099</v>
      </c>
      <c r="D96" s="38"/>
      <c r="E96" s="38"/>
      <c r="F96" s="38"/>
      <c r="G96" s="28">
        <f t="shared" si="8"/>
        <v>0</v>
      </c>
    </row>
    <row r="97" spans="1:7" s="4" customFormat="1" ht="20.100000000000001" customHeight="1">
      <c r="A97" s="145" t="s">
        <v>146</v>
      </c>
      <c r="B97" s="38"/>
      <c r="C97" s="46" t="s">
        <v>1099</v>
      </c>
      <c r="D97" s="38"/>
      <c r="E97" s="38"/>
      <c r="F97" s="38"/>
      <c r="G97" s="28">
        <f t="shared" si="8"/>
        <v>0</v>
      </c>
    </row>
    <row r="98" spans="1:7" s="4" customFormat="1" ht="20.100000000000001" customHeight="1">
      <c r="A98" s="145" t="s">
        <v>147</v>
      </c>
      <c r="B98" s="38"/>
      <c r="C98" s="46" t="s">
        <v>1099</v>
      </c>
      <c r="D98" s="38"/>
      <c r="E98" s="38"/>
      <c r="F98" s="38"/>
      <c r="G98" s="28">
        <f t="shared" si="8"/>
        <v>0</v>
      </c>
    </row>
    <row r="99" spans="1:7" s="4" customFormat="1" ht="20.100000000000001" customHeight="1">
      <c r="A99" s="145" t="s">
        <v>1111</v>
      </c>
      <c r="B99" s="152"/>
      <c r="C99" s="46" t="s">
        <v>1099</v>
      </c>
      <c r="D99" s="138"/>
      <c r="E99" s="138"/>
      <c r="F99" s="138"/>
      <c r="G99" s="28">
        <f t="shared" si="8"/>
        <v>0</v>
      </c>
    </row>
    <row r="100" spans="1:7" s="4" customFormat="1" ht="22.5" customHeight="1">
      <c r="A100" s="220" t="s">
        <v>148</v>
      </c>
      <c r="B100" s="226" t="s">
        <v>129</v>
      </c>
      <c r="C100" s="226"/>
      <c r="D100" s="228"/>
      <c r="E100" s="228"/>
      <c r="F100" s="228"/>
      <c r="G100" s="28"/>
    </row>
    <row r="101" spans="1:7" s="4" customFormat="1" ht="20.100000000000001" customHeight="1">
      <c r="A101" s="145" t="s">
        <v>149</v>
      </c>
      <c r="B101" s="38"/>
      <c r="C101" s="46" t="s">
        <v>1099</v>
      </c>
      <c r="D101" s="38"/>
      <c r="E101" s="38"/>
      <c r="F101" s="38"/>
      <c r="G101" s="28">
        <f t="shared" si="8"/>
        <v>0</v>
      </c>
    </row>
    <row r="102" spans="1:7" s="4" customFormat="1" ht="20.100000000000001" customHeight="1">
      <c r="A102" s="145" t="s">
        <v>150</v>
      </c>
      <c r="B102" s="38"/>
      <c r="C102" s="46" t="s">
        <v>1099</v>
      </c>
      <c r="D102" s="38"/>
      <c r="E102" s="38"/>
      <c r="F102" s="38"/>
      <c r="G102" s="28">
        <f t="shared" si="8"/>
        <v>0</v>
      </c>
    </row>
    <row r="103" spans="1:7" s="4" customFormat="1" ht="20.100000000000001" customHeight="1">
      <c r="A103" s="145" t="s">
        <v>151</v>
      </c>
      <c r="B103" s="38"/>
      <c r="C103" s="46" t="s">
        <v>1099</v>
      </c>
      <c r="D103" s="38"/>
      <c r="E103" s="38"/>
      <c r="F103" s="38"/>
      <c r="G103" s="28">
        <f t="shared" si="8"/>
        <v>0</v>
      </c>
    </row>
    <row r="104" spans="1:7" s="4" customFormat="1" ht="20.100000000000001" customHeight="1">
      <c r="A104" s="145" t="s">
        <v>152</v>
      </c>
      <c r="B104" s="38"/>
      <c r="C104" s="46" t="s">
        <v>1099</v>
      </c>
      <c r="D104" s="38"/>
      <c r="E104" s="38"/>
      <c r="F104" s="38"/>
      <c r="G104" s="28">
        <f t="shared" si="8"/>
        <v>0</v>
      </c>
    </row>
    <row r="105" spans="1:7" s="4" customFormat="1" ht="20.100000000000001" customHeight="1">
      <c r="A105" s="145" t="s">
        <v>153</v>
      </c>
      <c r="B105" s="38"/>
      <c r="C105" s="46" t="s">
        <v>1099</v>
      </c>
      <c r="D105" s="38"/>
      <c r="E105" s="38"/>
      <c r="F105" s="38"/>
      <c r="G105" s="28">
        <f t="shared" si="8"/>
        <v>0</v>
      </c>
    </row>
    <row r="106" spans="1:7" s="4" customFormat="1" ht="20.100000000000001" customHeight="1">
      <c r="A106" s="145" t="s">
        <v>154</v>
      </c>
      <c r="B106" s="38"/>
      <c r="C106" s="46" t="s">
        <v>1099</v>
      </c>
      <c r="D106" s="38"/>
      <c r="E106" s="38"/>
      <c r="F106" s="38"/>
      <c r="G106" s="28">
        <f t="shared" si="8"/>
        <v>0</v>
      </c>
    </row>
    <row r="107" spans="1:7" s="4" customFormat="1" ht="20.100000000000001" customHeight="1">
      <c r="A107" s="145" t="s">
        <v>1110</v>
      </c>
      <c r="B107" s="152"/>
      <c r="C107" s="46" t="s">
        <v>1099</v>
      </c>
      <c r="D107" s="144"/>
      <c r="E107" s="144"/>
      <c r="F107" s="144"/>
      <c r="G107" s="28">
        <f t="shared" si="8"/>
        <v>0</v>
      </c>
    </row>
    <row r="108" spans="1:7" s="4" customFormat="1" ht="20.100000000000001" customHeight="1">
      <c r="A108" s="220" t="s">
        <v>155</v>
      </c>
      <c r="B108" s="226" t="s">
        <v>135</v>
      </c>
      <c r="C108" s="46"/>
      <c r="D108" s="222"/>
      <c r="E108" s="222"/>
      <c r="F108" s="222"/>
      <c r="G108" s="28"/>
    </row>
    <row r="109" spans="1:7" s="4" customFormat="1" ht="20.100000000000001" customHeight="1">
      <c r="A109" s="145" t="s">
        <v>156</v>
      </c>
      <c r="B109" s="38"/>
      <c r="C109" s="46" t="s">
        <v>1099</v>
      </c>
      <c r="D109" s="38"/>
      <c r="E109" s="38"/>
      <c r="F109" s="38"/>
      <c r="G109" s="28">
        <f t="shared" si="8"/>
        <v>0</v>
      </c>
    </row>
    <row r="110" spans="1:7" s="4" customFormat="1" ht="20.100000000000001" customHeight="1">
      <c r="A110" s="145" t="s">
        <v>157</v>
      </c>
      <c r="B110" s="38"/>
      <c r="C110" s="46" t="s">
        <v>1099</v>
      </c>
      <c r="D110" s="38"/>
      <c r="E110" s="38"/>
      <c r="F110" s="38"/>
      <c r="G110" s="28">
        <f t="shared" si="8"/>
        <v>0</v>
      </c>
    </row>
    <row r="111" spans="1:7" s="4" customFormat="1" ht="20.100000000000001" customHeight="1">
      <c r="A111" s="145" t="s">
        <v>158</v>
      </c>
      <c r="B111" s="38"/>
      <c r="C111" s="46" t="s">
        <v>1099</v>
      </c>
      <c r="D111" s="38"/>
      <c r="E111" s="38"/>
      <c r="F111" s="38"/>
      <c r="G111" s="28">
        <f t="shared" si="8"/>
        <v>0</v>
      </c>
    </row>
    <row r="112" spans="1:7" s="4" customFormat="1" ht="20.100000000000001" customHeight="1">
      <c r="A112" s="145" t="s">
        <v>159</v>
      </c>
      <c r="B112" s="38"/>
      <c r="C112" s="46" t="s">
        <v>1099</v>
      </c>
      <c r="D112" s="38"/>
      <c r="E112" s="38"/>
      <c r="F112" s="38"/>
      <c r="G112" s="28">
        <f t="shared" si="8"/>
        <v>0</v>
      </c>
    </row>
    <row r="113" spans="1:7" s="4" customFormat="1" ht="20.100000000000001" customHeight="1">
      <c r="A113" s="145" t="s">
        <v>160</v>
      </c>
      <c r="B113" s="38"/>
      <c r="C113" s="46" t="s">
        <v>1099</v>
      </c>
      <c r="D113" s="38"/>
      <c r="E113" s="38"/>
      <c r="F113" s="38"/>
      <c r="G113" s="28">
        <f t="shared" si="8"/>
        <v>0</v>
      </c>
    </row>
    <row r="114" spans="1:7" s="4" customFormat="1" ht="20.100000000000001" customHeight="1">
      <c r="A114" s="145" t="s">
        <v>1109</v>
      </c>
      <c r="B114" s="152"/>
      <c r="C114" s="46" t="s">
        <v>1099</v>
      </c>
      <c r="D114" s="138"/>
      <c r="E114" s="138"/>
      <c r="F114" s="138"/>
      <c r="G114" s="28">
        <f t="shared" si="8"/>
        <v>0</v>
      </c>
    </row>
    <row r="115" spans="1:7" s="4" customFormat="1" ht="22.5" customHeight="1">
      <c r="A115" s="220" t="s">
        <v>161</v>
      </c>
      <c r="B115" s="226" t="s">
        <v>142</v>
      </c>
      <c r="C115" s="46"/>
      <c r="D115" s="222"/>
      <c r="E115" s="222"/>
      <c r="F115" s="222"/>
      <c r="G115" s="28"/>
    </row>
    <row r="116" spans="1:7" s="4" customFormat="1" ht="20.100000000000001" customHeight="1">
      <c r="A116" s="145" t="s">
        <v>162</v>
      </c>
      <c r="B116" s="38"/>
      <c r="C116" s="46" t="s">
        <v>1099</v>
      </c>
      <c r="D116" s="38"/>
      <c r="E116" s="38"/>
      <c r="F116" s="38"/>
      <c r="G116" s="28">
        <f t="shared" si="8"/>
        <v>0</v>
      </c>
    </row>
    <row r="117" spans="1:7" s="4" customFormat="1" ht="20.100000000000001" customHeight="1">
      <c r="A117" s="145" t="s">
        <v>163</v>
      </c>
      <c r="B117" s="38"/>
      <c r="C117" s="46" t="s">
        <v>1099</v>
      </c>
      <c r="D117" s="38"/>
      <c r="E117" s="38"/>
      <c r="F117" s="38"/>
      <c r="G117" s="28">
        <f t="shared" si="8"/>
        <v>0</v>
      </c>
    </row>
    <row r="118" spans="1:7" s="4" customFormat="1" ht="20.100000000000001" customHeight="1">
      <c r="A118" s="145" t="s">
        <v>164</v>
      </c>
      <c r="B118" s="38"/>
      <c r="C118" s="46" t="s">
        <v>1099</v>
      </c>
      <c r="D118" s="38"/>
      <c r="E118" s="38"/>
      <c r="F118" s="38"/>
      <c r="G118" s="28">
        <f t="shared" si="8"/>
        <v>0</v>
      </c>
    </row>
    <row r="119" spans="1:7" s="4" customFormat="1" ht="20.100000000000001" customHeight="1">
      <c r="A119" s="145" t="s">
        <v>165</v>
      </c>
      <c r="B119" s="38"/>
      <c r="C119" s="46" t="s">
        <v>1099</v>
      </c>
      <c r="D119" s="38"/>
      <c r="E119" s="38"/>
      <c r="F119" s="38"/>
      <c r="G119" s="28">
        <f t="shared" si="8"/>
        <v>0</v>
      </c>
    </row>
    <row r="120" spans="1:7" s="4" customFormat="1" ht="20.100000000000001" customHeight="1">
      <c r="A120" s="145" t="s">
        <v>482</v>
      </c>
      <c r="B120" s="38"/>
      <c r="C120" s="46" t="s">
        <v>1099</v>
      </c>
      <c r="D120" s="38"/>
      <c r="E120" s="38"/>
      <c r="F120" s="38"/>
      <c r="G120" s="28">
        <f t="shared" si="8"/>
        <v>0</v>
      </c>
    </row>
    <row r="121" spans="1:7" s="4" customFormat="1" ht="20.100000000000001" customHeight="1">
      <c r="A121" s="145" t="s">
        <v>1108</v>
      </c>
      <c r="B121" s="152"/>
      <c r="C121" s="46" t="s">
        <v>1099</v>
      </c>
      <c r="D121" s="138"/>
      <c r="E121" s="138"/>
      <c r="F121" s="138"/>
      <c r="G121" s="28">
        <f t="shared" si="8"/>
        <v>0</v>
      </c>
    </row>
    <row r="122" spans="1:7" s="4" customFormat="1" ht="18" customHeight="1">
      <c r="A122" s="220" t="s">
        <v>166</v>
      </c>
      <c r="B122" s="226" t="s">
        <v>914</v>
      </c>
      <c r="C122" s="46"/>
      <c r="D122" s="222"/>
      <c r="E122" s="222"/>
      <c r="F122" s="222"/>
      <c r="G122" s="28"/>
    </row>
    <row r="123" spans="1:7" s="4" customFormat="1" ht="20.100000000000001" customHeight="1">
      <c r="A123" s="145" t="s">
        <v>167</v>
      </c>
      <c r="B123" s="38"/>
      <c r="C123" s="46" t="s">
        <v>1099</v>
      </c>
      <c r="D123" s="38"/>
      <c r="E123" s="38"/>
      <c r="F123" s="38"/>
      <c r="G123" s="28">
        <f t="shared" si="8"/>
        <v>0</v>
      </c>
    </row>
    <row r="124" spans="1:7" s="4" customFormat="1" ht="20.100000000000001" customHeight="1">
      <c r="A124" s="145" t="s">
        <v>168</v>
      </c>
      <c r="B124" s="38"/>
      <c r="C124" s="46" t="s">
        <v>1099</v>
      </c>
      <c r="D124" s="38"/>
      <c r="E124" s="38"/>
      <c r="F124" s="38"/>
      <c r="G124" s="28">
        <f t="shared" si="8"/>
        <v>0</v>
      </c>
    </row>
    <row r="125" spans="1:7" s="4" customFormat="1" ht="20.100000000000001" customHeight="1">
      <c r="A125" s="145" t="s">
        <v>169</v>
      </c>
      <c r="B125" s="38"/>
      <c r="C125" s="46" t="s">
        <v>1099</v>
      </c>
      <c r="D125" s="38"/>
      <c r="E125" s="38"/>
      <c r="F125" s="38"/>
      <c r="G125" s="28">
        <f t="shared" si="8"/>
        <v>0</v>
      </c>
    </row>
    <row r="126" spans="1:7" s="4" customFormat="1" ht="20.100000000000001" customHeight="1">
      <c r="A126" s="145" t="s">
        <v>170</v>
      </c>
      <c r="B126" s="38"/>
      <c r="C126" s="46" t="s">
        <v>1099</v>
      </c>
      <c r="D126" s="38"/>
      <c r="E126" s="38"/>
      <c r="F126" s="38"/>
      <c r="G126" s="28">
        <f t="shared" si="8"/>
        <v>0</v>
      </c>
    </row>
    <row r="127" spans="1:7" s="4" customFormat="1" ht="20.100000000000001" customHeight="1">
      <c r="A127" s="145" t="s">
        <v>483</v>
      </c>
      <c r="B127" s="38"/>
      <c r="C127" s="46" t="s">
        <v>1099</v>
      </c>
      <c r="D127" s="38"/>
      <c r="E127" s="38"/>
      <c r="F127" s="38"/>
      <c r="G127" s="28">
        <f t="shared" si="8"/>
        <v>0</v>
      </c>
    </row>
    <row r="128" spans="1:7" s="4" customFormat="1" ht="20.100000000000001" customHeight="1">
      <c r="A128" s="145" t="s">
        <v>484</v>
      </c>
      <c r="B128" s="38"/>
      <c r="C128" s="46" t="s">
        <v>1099</v>
      </c>
      <c r="D128" s="38"/>
      <c r="E128" s="38"/>
      <c r="F128" s="38"/>
      <c r="G128" s="28">
        <f t="shared" si="8"/>
        <v>0</v>
      </c>
    </row>
    <row r="129" spans="1:7" s="4" customFormat="1" ht="20.100000000000001" customHeight="1">
      <c r="A129" s="145" t="s">
        <v>1107</v>
      </c>
      <c r="B129" s="152"/>
      <c r="C129" s="46" t="s">
        <v>1099</v>
      </c>
      <c r="D129" s="138"/>
      <c r="E129" s="138"/>
      <c r="F129" s="138"/>
      <c r="G129" s="28">
        <f t="shared" si="8"/>
        <v>0</v>
      </c>
    </row>
    <row r="130" spans="1:7" s="4" customFormat="1" ht="23.25" customHeight="1">
      <c r="A130" s="220" t="s">
        <v>171</v>
      </c>
      <c r="B130" s="226" t="s">
        <v>804</v>
      </c>
      <c r="C130" s="46"/>
      <c r="D130" s="222"/>
      <c r="E130" s="222"/>
      <c r="F130" s="222"/>
      <c r="G130" s="28"/>
    </row>
    <row r="131" spans="1:7" s="4" customFormat="1" ht="20.100000000000001" customHeight="1">
      <c r="A131" s="145" t="s">
        <v>172</v>
      </c>
      <c r="B131" s="38"/>
      <c r="C131" s="46" t="s">
        <v>1099</v>
      </c>
      <c r="D131" s="38"/>
      <c r="E131" s="38"/>
      <c r="F131" s="38"/>
      <c r="G131" s="28">
        <f t="shared" si="8"/>
        <v>0</v>
      </c>
    </row>
    <row r="132" spans="1:7" s="4" customFormat="1" ht="20.100000000000001" customHeight="1">
      <c r="A132" s="145" t="s">
        <v>173</v>
      </c>
      <c r="B132" s="38"/>
      <c r="C132" s="46" t="s">
        <v>1099</v>
      </c>
      <c r="D132" s="38"/>
      <c r="E132" s="38"/>
      <c r="F132" s="38"/>
      <c r="G132" s="28">
        <f t="shared" si="8"/>
        <v>0</v>
      </c>
    </row>
    <row r="133" spans="1:7" s="4" customFormat="1" ht="20.100000000000001" customHeight="1">
      <c r="A133" s="145" t="s">
        <v>174</v>
      </c>
      <c r="B133" s="38"/>
      <c r="C133" s="46" t="s">
        <v>1099</v>
      </c>
      <c r="D133" s="38"/>
      <c r="E133" s="38"/>
      <c r="F133" s="38"/>
      <c r="G133" s="28">
        <f t="shared" si="8"/>
        <v>0</v>
      </c>
    </row>
    <row r="134" spans="1:7" s="4" customFormat="1" ht="20.100000000000001" customHeight="1">
      <c r="A134" s="145" t="s">
        <v>175</v>
      </c>
      <c r="B134" s="38"/>
      <c r="C134" s="46" t="s">
        <v>1099</v>
      </c>
      <c r="D134" s="38"/>
      <c r="E134" s="38"/>
      <c r="F134" s="38"/>
      <c r="G134" s="28">
        <f t="shared" si="8"/>
        <v>0</v>
      </c>
    </row>
    <row r="135" spans="1:7" s="4" customFormat="1" ht="20.100000000000001" customHeight="1">
      <c r="A135" s="145" t="s">
        <v>1106</v>
      </c>
      <c r="B135" s="38"/>
      <c r="C135" s="46" t="s">
        <v>1099</v>
      </c>
      <c r="D135" s="23"/>
      <c r="E135" s="23"/>
      <c r="F135" s="23"/>
      <c r="G135" s="28">
        <f t="shared" si="8"/>
        <v>0</v>
      </c>
    </row>
    <row r="136" spans="1:7" s="4" customFormat="1" ht="20.100000000000001" customHeight="1">
      <c r="A136" s="220" t="s">
        <v>176</v>
      </c>
      <c r="B136" s="226" t="s">
        <v>1</v>
      </c>
      <c r="C136" s="46"/>
      <c r="D136" s="222"/>
      <c r="E136" s="222"/>
      <c r="F136" s="222"/>
      <c r="G136" s="28"/>
    </row>
    <row r="137" spans="1:7" s="4" customFormat="1" ht="20.100000000000001" customHeight="1">
      <c r="A137" s="145" t="s">
        <v>177</v>
      </c>
      <c r="B137" s="38"/>
      <c r="C137" s="46" t="s">
        <v>1099</v>
      </c>
      <c r="D137" s="38"/>
      <c r="E137" s="38"/>
      <c r="F137" s="38"/>
      <c r="G137" s="28">
        <f t="shared" si="8"/>
        <v>0</v>
      </c>
    </row>
    <row r="138" spans="1:7" s="4" customFormat="1" ht="20.100000000000001" customHeight="1">
      <c r="A138" s="145" t="s">
        <v>178</v>
      </c>
      <c r="B138" s="38"/>
      <c r="C138" s="46" t="s">
        <v>1099</v>
      </c>
      <c r="D138" s="38"/>
      <c r="E138" s="38"/>
      <c r="F138" s="38"/>
      <c r="G138" s="28">
        <f t="shared" si="8"/>
        <v>0</v>
      </c>
    </row>
    <row r="139" spans="1:7" s="4" customFormat="1" ht="20.100000000000001" customHeight="1">
      <c r="A139" s="145" t="s">
        <v>179</v>
      </c>
      <c r="B139" s="38"/>
      <c r="C139" s="46" t="s">
        <v>1099</v>
      </c>
      <c r="D139" s="38"/>
      <c r="E139" s="38"/>
      <c r="F139" s="38"/>
      <c r="G139" s="28">
        <f t="shared" si="8"/>
        <v>0</v>
      </c>
    </row>
    <row r="140" spans="1:7" s="4" customFormat="1" ht="20.100000000000001" customHeight="1">
      <c r="A140" s="145" t="s">
        <v>180</v>
      </c>
      <c r="B140" s="38"/>
      <c r="C140" s="46" t="s">
        <v>1099</v>
      </c>
      <c r="D140" s="38"/>
      <c r="E140" s="38"/>
      <c r="F140" s="38"/>
      <c r="G140" s="28">
        <f t="shared" si="8"/>
        <v>0</v>
      </c>
    </row>
    <row r="141" spans="1:7" s="4" customFormat="1" ht="20.100000000000001" customHeight="1">
      <c r="A141" s="145" t="s">
        <v>1105</v>
      </c>
      <c r="B141" s="152"/>
      <c r="C141" s="46" t="s">
        <v>1099</v>
      </c>
      <c r="D141" s="38"/>
      <c r="E141" s="38"/>
      <c r="F141" s="38"/>
      <c r="G141" s="28">
        <f t="shared" si="8"/>
        <v>0</v>
      </c>
    </row>
    <row r="142" spans="1:7" s="4" customFormat="1" ht="20.100000000000001" customHeight="1">
      <c r="A142" s="153" t="s">
        <v>181</v>
      </c>
      <c r="B142" s="226" t="s">
        <v>485</v>
      </c>
      <c r="C142" s="75"/>
      <c r="D142" s="5"/>
      <c r="E142" s="5"/>
      <c r="F142" s="5"/>
      <c r="G142" s="28"/>
    </row>
    <row r="143" spans="1:7" s="4" customFormat="1" ht="20.100000000000001" customHeight="1">
      <c r="A143" s="145" t="s">
        <v>183</v>
      </c>
      <c r="B143" s="38"/>
      <c r="C143" s="46" t="s">
        <v>1099</v>
      </c>
      <c r="D143" s="38"/>
      <c r="E143" s="38"/>
      <c r="F143" s="38"/>
      <c r="G143" s="28">
        <f t="shared" si="8"/>
        <v>0</v>
      </c>
    </row>
    <row r="144" spans="1:7" s="4" customFormat="1" ht="20.100000000000001" customHeight="1">
      <c r="A144" s="145" t="s">
        <v>184</v>
      </c>
      <c r="B144" s="38"/>
      <c r="C144" s="46" t="s">
        <v>1099</v>
      </c>
      <c r="D144" s="38"/>
      <c r="E144" s="38"/>
      <c r="F144" s="38"/>
      <c r="G144" s="28">
        <f t="shared" si="8"/>
        <v>0</v>
      </c>
    </row>
    <row r="145" spans="1:7" s="4" customFormat="1" ht="20.100000000000001" customHeight="1">
      <c r="A145" s="145" t="s">
        <v>185</v>
      </c>
      <c r="B145" s="38"/>
      <c r="C145" s="46" t="s">
        <v>1099</v>
      </c>
      <c r="D145" s="38"/>
      <c r="E145" s="38"/>
      <c r="F145" s="38"/>
      <c r="G145" s="28">
        <f t="shared" si="8"/>
        <v>0</v>
      </c>
    </row>
    <row r="146" spans="1:7" s="4" customFormat="1" ht="20.100000000000001" customHeight="1">
      <c r="A146" s="145" t="s">
        <v>186</v>
      </c>
      <c r="B146" s="38"/>
      <c r="C146" s="46" t="s">
        <v>1099</v>
      </c>
      <c r="D146" s="38"/>
      <c r="E146" s="38"/>
      <c r="F146" s="38"/>
      <c r="G146" s="28">
        <f t="shared" si="8"/>
        <v>0</v>
      </c>
    </row>
    <row r="147" spans="1:7" s="4" customFormat="1" ht="20.100000000000001" customHeight="1">
      <c r="A147" s="145" t="s">
        <v>187</v>
      </c>
      <c r="B147" s="38"/>
      <c r="C147" s="46" t="s">
        <v>1099</v>
      </c>
      <c r="D147" s="38"/>
      <c r="E147" s="38"/>
      <c r="F147" s="38"/>
      <c r="G147" s="28">
        <f t="shared" si="8"/>
        <v>0</v>
      </c>
    </row>
    <row r="148" spans="1:7" s="4" customFormat="1" ht="20.100000000000001" customHeight="1">
      <c r="A148" s="145" t="s">
        <v>486</v>
      </c>
      <c r="B148" s="38"/>
      <c r="C148" s="46" t="s">
        <v>1099</v>
      </c>
      <c r="D148" s="38"/>
      <c r="E148" s="38"/>
      <c r="F148" s="38"/>
      <c r="G148" s="28">
        <f t="shared" si="8"/>
        <v>0</v>
      </c>
    </row>
    <row r="149" spans="1:7" s="4" customFormat="1" ht="20.100000000000001" customHeight="1">
      <c r="A149" s="145" t="s">
        <v>1104</v>
      </c>
      <c r="B149" s="152"/>
      <c r="C149" s="46" t="s">
        <v>1099</v>
      </c>
      <c r="D149" s="23"/>
      <c r="E149" s="23"/>
      <c r="F149" s="23"/>
      <c r="G149" s="28">
        <f t="shared" si="8"/>
        <v>0</v>
      </c>
    </row>
    <row r="150" spans="1:7" s="4" customFormat="1" ht="20.100000000000001" customHeight="1">
      <c r="A150" s="153" t="s">
        <v>188</v>
      </c>
      <c r="B150" s="226" t="s">
        <v>182</v>
      </c>
      <c r="C150" s="226"/>
      <c r="D150" s="228"/>
      <c r="E150" s="228"/>
      <c r="F150" s="228"/>
      <c r="G150" s="28"/>
    </row>
    <row r="151" spans="1:7" s="4" customFormat="1" ht="20.100000000000001" customHeight="1">
      <c r="A151" s="154" t="s">
        <v>190</v>
      </c>
      <c r="B151" s="38"/>
      <c r="C151" s="46" t="s">
        <v>1099</v>
      </c>
      <c r="D151" s="38"/>
      <c r="E151" s="38"/>
      <c r="F151" s="38"/>
      <c r="G151" s="28">
        <f t="shared" ref="G151:G214" si="9">(E151+D151)+F151</f>
        <v>0</v>
      </c>
    </row>
    <row r="152" spans="1:7" s="4" customFormat="1" ht="20.100000000000001" customHeight="1">
      <c r="A152" s="154" t="s">
        <v>191</v>
      </c>
      <c r="B152" s="38"/>
      <c r="C152" s="46" t="s">
        <v>1099</v>
      </c>
      <c r="D152" s="38"/>
      <c r="E152" s="38"/>
      <c r="F152" s="38"/>
      <c r="G152" s="28">
        <f t="shared" si="9"/>
        <v>0</v>
      </c>
    </row>
    <row r="153" spans="1:7" s="4" customFormat="1" ht="20.100000000000001" customHeight="1">
      <c r="A153" s="154" t="s">
        <v>192</v>
      </c>
      <c r="B153" s="38"/>
      <c r="C153" s="46" t="s">
        <v>1099</v>
      </c>
      <c r="D153" s="38"/>
      <c r="E153" s="38"/>
      <c r="F153" s="38"/>
      <c r="G153" s="28">
        <f t="shared" si="9"/>
        <v>0</v>
      </c>
    </row>
    <row r="154" spans="1:7" s="4" customFormat="1" ht="20.100000000000001" customHeight="1">
      <c r="A154" s="154" t="s">
        <v>193</v>
      </c>
      <c r="B154" s="38"/>
      <c r="C154" s="46" t="s">
        <v>1099</v>
      </c>
      <c r="D154" s="38"/>
      <c r="E154" s="38"/>
      <c r="F154" s="38"/>
      <c r="G154" s="28">
        <f t="shared" si="9"/>
        <v>0</v>
      </c>
    </row>
    <row r="155" spans="1:7" s="4" customFormat="1" ht="20.100000000000001" customHeight="1">
      <c r="A155" s="154" t="s">
        <v>194</v>
      </c>
      <c r="B155" s="38"/>
      <c r="C155" s="46" t="s">
        <v>1099</v>
      </c>
      <c r="D155" s="38"/>
      <c r="E155" s="38"/>
      <c r="F155" s="38"/>
      <c r="G155" s="28">
        <f t="shared" si="9"/>
        <v>0</v>
      </c>
    </row>
    <row r="156" spans="1:7" s="4" customFormat="1" ht="20.100000000000001" customHeight="1">
      <c r="A156" s="154" t="s">
        <v>1103</v>
      </c>
      <c r="B156" s="152"/>
      <c r="C156" s="46" t="s">
        <v>1099</v>
      </c>
      <c r="D156" s="38"/>
      <c r="E156" s="38"/>
      <c r="F156" s="38"/>
      <c r="G156" s="28">
        <f t="shared" si="9"/>
        <v>0</v>
      </c>
    </row>
    <row r="157" spans="1:7" s="4" customFormat="1" ht="20.100000000000001" customHeight="1">
      <c r="A157" s="220" t="s">
        <v>195</v>
      </c>
      <c r="B157" s="226" t="s">
        <v>189</v>
      </c>
      <c r="C157" s="46"/>
      <c r="D157" s="222"/>
      <c r="E157" s="222"/>
      <c r="F157" s="222"/>
      <c r="G157" s="28"/>
    </row>
    <row r="158" spans="1:7" s="4" customFormat="1" ht="20.100000000000001" customHeight="1">
      <c r="A158" s="145" t="s">
        <v>197</v>
      </c>
      <c r="B158" s="38"/>
      <c r="C158" s="46" t="s">
        <v>1099</v>
      </c>
      <c r="D158" s="38"/>
      <c r="E158" s="38"/>
      <c r="F158" s="38"/>
      <c r="G158" s="28">
        <f t="shared" si="9"/>
        <v>0</v>
      </c>
    </row>
    <row r="159" spans="1:7" s="4" customFormat="1" ht="20.100000000000001" customHeight="1">
      <c r="A159" s="145" t="s">
        <v>198</v>
      </c>
      <c r="B159" s="38"/>
      <c r="C159" s="46" t="s">
        <v>1099</v>
      </c>
      <c r="D159" s="38"/>
      <c r="E159" s="38"/>
      <c r="F159" s="38"/>
      <c r="G159" s="28">
        <f t="shared" si="9"/>
        <v>0</v>
      </c>
    </row>
    <row r="160" spans="1:7" s="4" customFormat="1" ht="20.100000000000001" customHeight="1">
      <c r="A160" s="145" t="s">
        <v>199</v>
      </c>
      <c r="B160" s="38"/>
      <c r="C160" s="46" t="s">
        <v>1099</v>
      </c>
      <c r="D160" s="38"/>
      <c r="E160" s="38"/>
      <c r="F160" s="38"/>
      <c r="G160" s="28">
        <f t="shared" si="9"/>
        <v>0</v>
      </c>
    </row>
    <row r="161" spans="1:7" s="4" customFormat="1" ht="20.100000000000001" customHeight="1">
      <c r="A161" s="145" t="s">
        <v>200</v>
      </c>
      <c r="B161" s="38"/>
      <c r="C161" s="46" t="s">
        <v>1099</v>
      </c>
      <c r="D161" s="38"/>
      <c r="E161" s="38"/>
      <c r="F161" s="38"/>
      <c r="G161" s="28">
        <f t="shared" si="9"/>
        <v>0</v>
      </c>
    </row>
    <row r="162" spans="1:7" s="4" customFormat="1" ht="20.100000000000001" customHeight="1">
      <c r="A162" s="145" t="s">
        <v>201</v>
      </c>
      <c r="B162" s="38"/>
      <c r="C162" s="46" t="s">
        <v>1099</v>
      </c>
      <c r="D162" s="38"/>
      <c r="E162" s="38"/>
      <c r="F162" s="38"/>
      <c r="G162" s="28">
        <f t="shared" si="9"/>
        <v>0</v>
      </c>
    </row>
    <row r="163" spans="1:7" s="4" customFormat="1" ht="20.100000000000001" customHeight="1">
      <c r="A163" s="145" t="s">
        <v>1121</v>
      </c>
      <c r="B163" s="152"/>
      <c r="C163" s="46" t="s">
        <v>1099</v>
      </c>
      <c r="D163" s="23"/>
      <c r="E163" s="23"/>
      <c r="F163" s="23"/>
      <c r="G163" s="28">
        <f t="shared" si="9"/>
        <v>0</v>
      </c>
    </row>
    <row r="164" spans="1:7" s="4" customFormat="1" ht="20.100000000000001" customHeight="1">
      <c r="A164" s="220" t="s">
        <v>202</v>
      </c>
      <c r="B164" s="226" t="s">
        <v>196</v>
      </c>
      <c r="C164" s="75"/>
      <c r="D164" s="5"/>
      <c r="E164" s="5"/>
      <c r="F164" s="5"/>
      <c r="G164" s="28"/>
    </row>
    <row r="165" spans="1:7" s="4" customFormat="1" ht="20.100000000000001" customHeight="1">
      <c r="A165" s="145" t="s">
        <v>204</v>
      </c>
      <c r="B165" s="38"/>
      <c r="C165" s="46" t="s">
        <v>1099</v>
      </c>
      <c r="D165" s="38"/>
      <c r="E165" s="38"/>
      <c r="F165" s="38"/>
      <c r="G165" s="28">
        <f t="shared" si="9"/>
        <v>0</v>
      </c>
    </row>
    <row r="166" spans="1:7" s="4" customFormat="1" ht="20.100000000000001" customHeight="1">
      <c r="A166" s="145" t="s">
        <v>205</v>
      </c>
      <c r="B166" s="38"/>
      <c r="C166" s="46" t="s">
        <v>1099</v>
      </c>
      <c r="D166" s="38"/>
      <c r="E166" s="38"/>
      <c r="F166" s="38"/>
      <c r="G166" s="28">
        <f t="shared" si="9"/>
        <v>0</v>
      </c>
    </row>
    <row r="167" spans="1:7" s="4" customFormat="1" ht="20.100000000000001" customHeight="1">
      <c r="A167" s="145" t="s">
        <v>206</v>
      </c>
      <c r="B167" s="38"/>
      <c r="C167" s="46" t="s">
        <v>1099</v>
      </c>
      <c r="D167" s="38"/>
      <c r="E167" s="38"/>
      <c r="F167" s="38"/>
      <c r="G167" s="28">
        <f t="shared" si="9"/>
        <v>0</v>
      </c>
    </row>
    <row r="168" spans="1:7" s="4" customFormat="1" ht="20.100000000000001" customHeight="1">
      <c r="A168" s="145" t="s">
        <v>207</v>
      </c>
      <c r="B168" s="38"/>
      <c r="C168" s="46" t="s">
        <v>1099</v>
      </c>
      <c r="D168" s="38"/>
      <c r="E168" s="38"/>
      <c r="F168" s="38"/>
      <c r="G168" s="28">
        <f t="shared" si="9"/>
        <v>0</v>
      </c>
    </row>
    <row r="169" spans="1:7" s="4" customFormat="1" ht="20.100000000000001" customHeight="1">
      <c r="A169" s="145" t="s">
        <v>208</v>
      </c>
      <c r="B169" s="38"/>
      <c r="C169" s="46" t="s">
        <v>1099</v>
      </c>
      <c r="D169" s="38"/>
      <c r="E169" s="38"/>
      <c r="F169" s="38"/>
      <c r="G169" s="28">
        <f t="shared" si="9"/>
        <v>0</v>
      </c>
    </row>
    <row r="170" spans="1:7" s="4" customFormat="1" ht="20.100000000000001" customHeight="1">
      <c r="A170" s="145" t="s">
        <v>1122</v>
      </c>
      <c r="B170" s="152"/>
      <c r="C170" s="46" t="s">
        <v>1099</v>
      </c>
      <c r="D170" s="38"/>
      <c r="E170" s="38"/>
      <c r="F170" s="38"/>
      <c r="G170" s="28">
        <f t="shared" si="9"/>
        <v>0</v>
      </c>
    </row>
    <row r="171" spans="1:7" s="4" customFormat="1" ht="20.100000000000001" customHeight="1">
      <c r="A171" s="220" t="s">
        <v>487</v>
      </c>
      <c r="B171" s="226" t="s">
        <v>203</v>
      </c>
      <c r="C171" s="75"/>
      <c r="D171" s="5"/>
      <c r="E171" s="5"/>
      <c r="F171" s="5"/>
      <c r="G171" s="28"/>
    </row>
    <row r="172" spans="1:7" s="4" customFormat="1" ht="20.100000000000001" customHeight="1">
      <c r="A172" s="145" t="s">
        <v>488</v>
      </c>
      <c r="B172" s="38"/>
      <c r="C172" s="46" t="s">
        <v>1099</v>
      </c>
      <c r="D172" s="38"/>
      <c r="E172" s="38"/>
      <c r="F172" s="38"/>
      <c r="G172" s="28">
        <f t="shared" si="9"/>
        <v>0</v>
      </c>
    </row>
    <row r="173" spans="1:7" s="4" customFormat="1" ht="20.100000000000001" customHeight="1">
      <c r="A173" s="145" t="s">
        <v>489</v>
      </c>
      <c r="B173" s="38"/>
      <c r="C173" s="46" t="s">
        <v>1099</v>
      </c>
      <c r="D173" s="38"/>
      <c r="E173" s="38"/>
      <c r="F173" s="38"/>
      <c r="G173" s="28">
        <f t="shared" si="9"/>
        <v>0</v>
      </c>
    </row>
    <row r="174" spans="1:7" s="4" customFormat="1" ht="20.100000000000001" customHeight="1">
      <c r="A174" s="145" t="s">
        <v>490</v>
      </c>
      <c r="B174" s="38"/>
      <c r="C174" s="46" t="s">
        <v>1099</v>
      </c>
      <c r="D174" s="38"/>
      <c r="E174" s="38"/>
      <c r="F174" s="38"/>
      <c r="G174" s="28">
        <f t="shared" si="9"/>
        <v>0</v>
      </c>
    </row>
    <row r="175" spans="1:7" s="4" customFormat="1" ht="20.100000000000001" customHeight="1">
      <c r="A175" s="145" t="s">
        <v>491</v>
      </c>
      <c r="B175" s="38"/>
      <c r="C175" s="46" t="s">
        <v>1099</v>
      </c>
      <c r="D175" s="38"/>
      <c r="E175" s="38"/>
      <c r="F175" s="38"/>
      <c r="G175" s="28">
        <f t="shared" si="9"/>
        <v>0</v>
      </c>
    </row>
    <row r="176" spans="1:7" s="4" customFormat="1" ht="20.100000000000001" customHeight="1">
      <c r="A176" s="145" t="s">
        <v>492</v>
      </c>
      <c r="B176" s="38"/>
      <c r="C176" s="46" t="s">
        <v>1099</v>
      </c>
      <c r="D176" s="38"/>
      <c r="E176" s="38"/>
      <c r="F176" s="38"/>
      <c r="G176" s="28">
        <f t="shared" si="9"/>
        <v>0</v>
      </c>
    </row>
    <row r="177" spans="1:7" s="4" customFormat="1" ht="20.100000000000001" customHeight="1">
      <c r="A177" s="145" t="s">
        <v>1123</v>
      </c>
      <c r="B177" s="144"/>
      <c r="C177" s="46" t="s">
        <v>1099</v>
      </c>
      <c r="D177" s="38"/>
      <c r="E177" s="38"/>
      <c r="F177" s="38"/>
      <c r="G177" s="28">
        <f t="shared" si="9"/>
        <v>0</v>
      </c>
    </row>
    <row r="178" spans="1:7" s="4" customFormat="1" ht="20.100000000000001" customHeight="1">
      <c r="A178" s="220" t="s">
        <v>493</v>
      </c>
      <c r="B178" s="226" t="s">
        <v>209</v>
      </c>
      <c r="C178" s="75"/>
      <c r="D178" s="5"/>
      <c r="E178" s="5"/>
      <c r="F178" s="5"/>
      <c r="G178" s="28"/>
    </row>
    <row r="179" spans="1:7" s="4" customFormat="1" ht="20.100000000000001" customHeight="1">
      <c r="A179" s="145" t="s">
        <v>494</v>
      </c>
      <c r="B179" s="38"/>
      <c r="C179" s="46" t="s">
        <v>1099</v>
      </c>
      <c r="D179" s="38"/>
      <c r="E179" s="38"/>
      <c r="F179" s="38"/>
      <c r="G179" s="28">
        <f t="shared" si="9"/>
        <v>0</v>
      </c>
    </row>
    <row r="180" spans="1:7" s="4" customFormat="1" ht="20.100000000000001" customHeight="1">
      <c r="A180" s="145" t="s">
        <v>495</v>
      </c>
      <c r="B180" s="38"/>
      <c r="C180" s="46" t="s">
        <v>1099</v>
      </c>
      <c r="D180" s="38"/>
      <c r="E180" s="38"/>
      <c r="F180" s="38"/>
      <c r="G180" s="28">
        <f t="shared" si="9"/>
        <v>0</v>
      </c>
    </row>
    <row r="181" spans="1:7" s="4" customFormat="1" ht="20.100000000000001" customHeight="1">
      <c r="A181" s="145" t="s">
        <v>496</v>
      </c>
      <c r="B181" s="38"/>
      <c r="C181" s="46" t="s">
        <v>1099</v>
      </c>
      <c r="D181" s="38"/>
      <c r="E181" s="38"/>
      <c r="F181" s="38"/>
      <c r="G181" s="28">
        <f t="shared" si="9"/>
        <v>0</v>
      </c>
    </row>
    <row r="182" spans="1:7" s="4" customFormat="1" ht="20.100000000000001" customHeight="1">
      <c r="A182" s="145" t="s">
        <v>497</v>
      </c>
      <c r="B182" s="38"/>
      <c r="C182" s="46" t="s">
        <v>1099</v>
      </c>
      <c r="D182" s="38"/>
      <c r="E182" s="38"/>
      <c r="F182" s="38"/>
      <c r="G182" s="28">
        <f t="shared" si="9"/>
        <v>0</v>
      </c>
    </row>
    <row r="183" spans="1:7" s="4" customFormat="1" ht="20.100000000000001" customHeight="1">
      <c r="A183" s="145" t="s">
        <v>1124</v>
      </c>
      <c r="B183" s="144"/>
      <c r="C183" s="46" t="s">
        <v>1099</v>
      </c>
      <c r="D183" s="23"/>
      <c r="E183" s="23"/>
      <c r="F183" s="23"/>
      <c r="G183" s="28">
        <f t="shared" si="9"/>
        <v>0</v>
      </c>
    </row>
    <row r="184" spans="1:7" s="4" customFormat="1" ht="20.100000000000001" customHeight="1">
      <c r="A184" s="151">
        <v>8.1999999999999993</v>
      </c>
      <c r="B184" s="226" t="s">
        <v>501</v>
      </c>
      <c r="C184" s="75"/>
      <c r="D184" s="5"/>
      <c r="E184" s="5"/>
      <c r="F184" s="5"/>
      <c r="G184" s="28"/>
    </row>
    <row r="185" spans="1:7" s="4" customFormat="1" ht="20.100000000000001" customHeight="1">
      <c r="A185" s="220" t="s">
        <v>210</v>
      </c>
      <c r="B185" s="226" t="s">
        <v>502</v>
      </c>
      <c r="C185" s="75"/>
      <c r="D185" s="5"/>
      <c r="E185" s="5"/>
      <c r="F185" s="5"/>
      <c r="G185" s="28"/>
    </row>
    <row r="186" spans="1:7" s="4" customFormat="1" ht="20.100000000000001" customHeight="1">
      <c r="A186" s="145" t="s">
        <v>211</v>
      </c>
      <c r="B186" s="38"/>
      <c r="C186" s="46" t="s">
        <v>1099</v>
      </c>
      <c r="D186" s="38"/>
      <c r="E186" s="38"/>
      <c r="F186" s="38"/>
      <c r="G186" s="28">
        <f t="shared" si="9"/>
        <v>0</v>
      </c>
    </row>
    <row r="187" spans="1:7" s="4" customFormat="1" ht="20.100000000000001" customHeight="1">
      <c r="A187" s="145" t="s">
        <v>212</v>
      </c>
      <c r="B187" s="38"/>
      <c r="C187" s="46" t="s">
        <v>1099</v>
      </c>
      <c r="D187" s="38"/>
      <c r="E187" s="38"/>
      <c r="F187" s="38"/>
      <c r="G187" s="28">
        <f t="shared" si="9"/>
        <v>0</v>
      </c>
    </row>
    <row r="188" spans="1:7" s="4" customFormat="1" ht="20.100000000000001" customHeight="1">
      <c r="A188" s="145" t="s">
        <v>213</v>
      </c>
      <c r="B188" s="38"/>
      <c r="C188" s="46" t="s">
        <v>1099</v>
      </c>
      <c r="D188" s="38"/>
      <c r="E188" s="38"/>
      <c r="F188" s="38"/>
      <c r="G188" s="28">
        <f t="shared" si="9"/>
        <v>0</v>
      </c>
    </row>
    <row r="189" spans="1:7" s="4" customFormat="1" ht="20.100000000000001" customHeight="1">
      <c r="A189" s="145" t="s">
        <v>503</v>
      </c>
      <c r="B189" s="38"/>
      <c r="C189" s="46" t="s">
        <v>1099</v>
      </c>
      <c r="D189" s="38"/>
      <c r="E189" s="38"/>
      <c r="F189" s="38"/>
      <c r="G189" s="28">
        <f t="shared" si="9"/>
        <v>0</v>
      </c>
    </row>
    <row r="190" spans="1:7" s="4" customFormat="1" ht="20.100000000000001" customHeight="1">
      <c r="A190" s="145" t="s">
        <v>504</v>
      </c>
      <c r="B190" s="38"/>
      <c r="C190" s="46" t="s">
        <v>1099</v>
      </c>
      <c r="D190" s="38"/>
      <c r="E190" s="38"/>
      <c r="F190" s="38"/>
      <c r="G190" s="28">
        <f t="shared" si="9"/>
        <v>0</v>
      </c>
    </row>
    <row r="191" spans="1:7" s="4" customFormat="1" ht="20.100000000000001" customHeight="1">
      <c r="A191" s="145" t="s">
        <v>505</v>
      </c>
      <c r="B191" s="38"/>
      <c r="C191" s="46" t="s">
        <v>1099</v>
      </c>
      <c r="D191" s="38"/>
      <c r="E191" s="38"/>
      <c r="F191" s="38"/>
      <c r="G191" s="28">
        <f t="shared" si="9"/>
        <v>0</v>
      </c>
    </row>
    <row r="192" spans="1:7" s="4" customFormat="1" ht="20.100000000000001" customHeight="1">
      <c r="A192" s="145" t="s">
        <v>506</v>
      </c>
      <c r="B192" s="38"/>
      <c r="C192" s="46" t="s">
        <v>1099</v>
      </c>
      <c r="D192" s="38"/>
      <c r="E192" s="38"/>
      <c r="F192" s="38"/>
      <c r="G192" s="28">
        <f t="shared" si="9"/>
        <v>0</v>
      </c>
    </row>
    <row r="193" spans="1:7" s="4" customFormat="1" ht="20.100000000000001" customHeight="1">
      <c r="A193" s="145" t="s">
        <v>507</v>
      </c>
      <c r="B193" s="38"/>
      <c r="C193" s="46" t="s">
        <v>1099</v>
      </c>
      <c r="D193" s="38"/>
      <c r="E193" s="38"/>
      <c r="F193" s="38"/>
      <c r="G193" s="28">
        <f t="shared" si="9"/>
        <v>0</v>
      </c>
    </row>
    <row r="194" spans="1:7" s="4" customFormat="1" ht="20.100000000000001" customHeight="1">
      <c r="A194" s="145" t="s">
        <v>508</v>
      </c>
      <c r="B194" s="38"/>
      <c r="C194" s="46" t="s">
        <v>1099</v>
      </c>
      <c r="D194" s="38"/>
      <c r="E194" s="38"/>
      <c r="F194" s="38"/>
      <c r="G194" s="28">
        <f t="shared" si="9"/>
        <v>0</v>
      </c>
    </row>
    <row r="195" spans="1:7" s="4" customFormat="1" ht="20.100000000000001" customHeight="1">
      <c r="A195" s="145" t="s">
        <v>509</v>
      </c>
      <c r="B195" s="38"/>
      <c r="C195" s="46" t="s">
        <v>1099</v>
      </c>
      <c r="D195" s="38"/>
      <c r="E195" s="38"/>
      <c r="F195" s="38"/>
      <c r="G195" s="28">
        <f t="shared" si="9"/>
        <v>0</v>
      </c>
    </row>
    <row r="196" spans="1:7" s="4" customFormat="1" ht="20.100000000000001" customHeight="1">
      <c r="A196" s="220" t="s">
        <v>214</v>
      </c>
      <c r="B196" s="226" t="s">
        <v>510</v>
      </c>
      <c r="C196" s="46"/>
      <c r="D196" s="5"/>
      <c r="E196" s="5"/>
      <c r="F196" s="5"/>
      <c r="G196" s="28"/>
    </row>
    <row r="197" spans="1:7" s="4" customFormat="1" ht="20.100000000000001" customHeight="1">
      <c r="A197" s="145" t="s">
        <v>215</v>
      </c>
      <c r="B197" s="38"/>
      <c r="C197" s="46" t="s">
        <v>1099</v>
      </c>
      <c r="D197" s="38"/>
      <c r="E197" s="38"/>
      <c r="F197" s="38"/>
      <c r="G197" s="28">
        <f t="shared" si="9"/>
        <v>0</v>
      </c>
    </row>
    <row r="198" spans="1:7" s="4" customFormat="1" ht="20.100000000000001" customHeight="1">
      <c r="A198" s="145" t="s">
        <v>216</v>
      </c>
      <c r="B198" s="38"/>
      <c r="C198" s="46" t="s">
        <v>1099</v>
      </c>
      <c r="D198" s="38"/>
      <c r="E198" s="38"/>
      <c r="F198" s="38"/>
      <c r="G198" s="28">
        <f t="shared" si="9"/>
        <v>0</v>
      </c>
    </row>
    <row r="199" spans="1:7" s="4" customFormat="1" ht="20.100000000000001" customHeight="1">
      <c r="A199" s="145" t="s">
        <v>511</v>
      </c>
      <c r="B199" s="38"/>
      <c r="C199" s="46" t="s">
        <v>1099</v>
      </c>
      <c r="D199" s="38"/>
      <c r="E199" s="38"/>
      <c r="F199" s="38"/>
      <c r="G199" s="28">
        <f t="shared" si="9"/>
        <v>0</v>
      </c>
    </row>
    <row r="200" spans="1:7" s="4" customFormat="1" ht="20.100000000000001" customHeight="1">
      <c r="A200" s="145" t="s">
        <v>512</v>
      </c>
      <c r="B200" s="38"/>
      <c r="C200" s="46" t="s">
        <v>1099</v>
      </c>
      <c r="D200" s="38"/>
      <c r="E200" s="38"/>
      <c r="F200" s="38"/>
      <c r="G200" s="28">
        <f t="shared" si="9"/>
        <v>0</v>
      </c>
    </row>
    <row r="201" spans="1:7" s="4" customFormat="1" ht="20.100000000000001" customHeight="1">
      <c r="A201" s="145" t="s">
        <v>513</v>
      </c>
      <c r="B201" s="38"/>
      <c r="C201" s="46" t="s">
        <v>1099</v>
      </c>
      <c r="D201" s="38"/>
      <c r="E201" s="38"/>
      <c r="F201" s="38"/>
      <c r="G201" s="28">
        <f t="shared" si="9"/>
        <v>0</v>
      </c>
    </row>
    <row r="202" spans="1:7" s="4" customFormat="1" ht="20.100000000000001" customHeight="1">
      <c r="A202" s="145" t="s">
        <v>514</v>
      </c>
      <c r="B202" s="38"/>
      <c r="C202" s="46" t="s">
        <v>1099</v>
      </c>
      <c r="D202" s="38"/>
      <c r="E202" s="38"/>
      <c r="F202" s="38"/>
      <c r="G202" s="28">
        <f t="shared" si="9"/>
        <v>0</v>
      </c>
    </row>
    <row r="203" spans="1:7" s="4" customFormat="1" ht="20.100000000000001" customHeight="1">
      <c r="A203" s="145" t="s">
        <v>515</v>
      </c>
      <c r="B203" s="38"/>
      <c r="C203" s="46" t="s">
        <v>1099</v>
      </c>
      <c r="D203" s="38"/>
      <c r="E203" s="38"/>
      <c r="F203" s="38"/>
      <c r="G203" s="28">
        <f t="shared" si="9"/>
        <v>0</v>
      </c>
    </row>
    <row r="204" spans="1:7" s="4" customFormat="1" ht="20.100000000000001" customHeight="1">
      <c r="A204" s="145" t="s">
        <v>516</v>
      </c>
      <c r="B204" s="38"/>
      <c r="C204" s="46" t="s">
        <v>1099</v>
      </c>
      <c r="D204" s="38"/>
      <c r="E204" s="38"/>
      <c r="F204" s="38"/>
      <c r="G204" s="28">
        <f t="shared" si="9"/>
        <v>0</v>
      </c>
    </row>
    <row r="205" spans="1:7" s="4" customFormat="1" ht="20.100000000000001" customHeight="1">
      <c r="A205" s="145" t="s">
        <v>517</v>
      </c>
      <c r="B205" s="38"/>
      <c r="C205" s="46" t="s">
        <v>1099</v>
      </c>
      <c r="D205" s="38"/>
      <c r="E205" s="38"/>
      <c r="F205" s="38"/>
      <c r="G205" s="28">
        <f t="shared" si="9"/>
        <v>0</v>
      </c>
    </row>
    <row r="206" spans="1:7" s="4" customFormat="1" ht="20.100000000000001" customHeight="1">
      <c r="A206" s="145" t="s">
        <v>518</v>
      </c>
      <c r="B206" s="38"/>
      <c r="C206" s="46" t="s">
        <v>1099</v>
      </c>
      <c r="D206" s="38"/>
      <c r="E206" s="38"/>
      <c r="F206" s="38"/>
      <c r="G206" s="28">
        <f t="shared" si="9"/>
        <v>0</v>
      </c>
    </row>
    <row r="207" spans="1:7" s="4" customFormat="1" ht="30.75" customHeight="1">
      <c r="A207" s="220" t="s">
        <v>217</v>
      </c>
      <c r="B207" s="226" t="s">
        <v>525</v>
      </c>
      <c r="C207" s="75"/>
      <c r="D207" s="5"/>
      <c r="E207" s="5"/>
      <c r="F207" s="5"/>
      <c r="G207" s="28"/>
    </row>
    <row r="208" spans="1:7" s="4" customFormat="1" ht="20.100000000000001" customHeight="1">
      <c r="A208" s="145" t="s">
        <v>218</v>
      </c>
      <c r="B208" s="38"/>
      <c r="C208" s="46" t="s">
        <v>1099</v>
      </c>
      <c r="D208" s="38"/>
      <c r="E208" s="38"/>
      <c r="F208" s="38"/>
      <c r="G208" s="28">
        <f t="shared" si="9"/>
        <v>0</v>
      </c>
    </row>
    <row r="209" spans="1:7" s="4" customFormat="1" ht="20.100000000000001" customHeight="1">
      <c r="A209" s="145" t="s">
        <v>219</v>
      </c>
      <c r="B209" s="38"/>
      <c r="C209" s="46" t="s">
        <v>1099</v>
      </c>
      <c r="D209" s="38"/>
      <c r="E209" s="38"/>
      <c r="F209" s="38"/>
      <c r="G209" s="28">
        <f t="shared" si="9"/>
        <v>0</v>
      </c>
    </row>
    <row r="210" spans="1:7" s="4" customFormat="1" ht="20.100000000000001" customHeight="1">
      <c r="A210" s="145" t="s">
        <v>220</v>
      </c>
      <c r="B210" s="38"/>
      <c r="C210" s="46" t="s">
        <v>1099</v>
      </c>
      <c r="D210" s="38"/>
      <c r="E210" s="38"/>
      <c r="F210" s="38"/>
      <c r="G210" s="28">
        <f t="shared" si="9"/>
        <v>0</v>
      </c>
    </row>
    <row r="211" spans="1:7" s="4" customFormat="1" ht="20.100000000000001" customHeight="1">
      <c r="A211" s="145" t="s">
        <v>221</v>
      </c>
      <c r="B211" s="38"/>
      <c r="C211" s="46" t="s">
        <v>1099</v>
      </c>
      <c r="D211" s="38"/>
      <c r="E211" s="38"/>
      <c r="F211" s="38"/>
      <c r="G211" s="28">
        <f t="shared" si="9"/>
        <v>0</v>
      </c>
    </row>
    <row r="212" spans="1:7" s="4" customFormat="1" ht="20.100000000000001" customHeight="1">
      <c r="A212" s="145" t="s">
        <v>519</v>
      </c>
      <c r="B212" s="38"/>
      <c r="C212" s="46" t="s">
        <v>1099</v>
      </c>
      <c r="D212" s="38"/>
      <c r="E212" s="38"/>
      <c r="F212" s="38"/>
      <c r="G212" s="28">
        <f t="shared" si="9"/>
        <v>0</v>
      </c>
    </row>
    <row r="213" spans="1:7" s="4" customFormat="1" ht="20.100000000000001" customHeight="1">
      <c r="A213" s="145" t="s">
        <v>520</v>
      </c>
      <c r="B213" s="38"/>
      <c r="C213" s="46" t="s">
        <v>1099</v>
      </c>
      <c r="D213" s="38"/>
      <c r="E213" s="38"/>
      <c r="F213" s="38"/>
      <c r="G213" s="28">
        <f t="shared" si="9"/>
        <v>0</v>
      </c>
    </row>
    <row r="214" spans="1:7" s="4" customFormat="1" ht="20.100000000000001" customHeight="1">
      <c r="A214" s="145" t="s">
        <v>521</v>
      </c>
      <c r="B214" s="38"/>
      <c r="C214" s="46" t="s">
        <v>1099</v>
      </c>
      <c r="D214" s="38"/>
      <c r="E214" s="38"/>
      <c r="F214" s="38"/>
      <c r="G214" s="28">
        <f t="shared" si="9"/>
        <v>0</v>
      </c>
    </row>
    <row r="215" spans="1:7" s="4" customFormat="1" ht="20.100000000000001" customHeight="1">
      <c r="A215" s="145" t="s">
        <v>522</v>
      </c>
      <c r="B215" s="38"/>
      <c r="C215" s="46" t="s">
        <v>1099</v>
      </c>
      <c r="D215" s="38"/>
      <c r="E215" s="38"/>
      <c r="F215" s="38"/>
      <c r="G215" s="28">
        <f t="shared" ref="G215:G277" si="10">(E215+D215)+F215</f>
        <v>0</v>
      </c>
    </row>
    <row r="216" spans="1:7" s="4" customFormat="1" ht="20.100000000000001" customHeight="1">
      <c r="A216" s="145" t="s">
        <v>523</v>
      </c>
      <c r="B216" s="38"/>
      <c r="C216" s="46" t="s">
        <v>1099</v>
      </c>
      <c r="D216" s="38"/>
      <c r="E216" s="38"/>
      <c r="F216" s="38"/>
      <c r="G216" s="28">
        <f t="shared" si="10"/>
        <v>0</v>
      </c>
    </row>
    <row r="217" spans="1:7" s="4" customFormat="1" ht="20.100000000000001" customHeight="1">
      <c r="A217" s="145" t="s">
        <v>524</v>
      </c>
      <c r="B217" s="38"/>
      <c r="C217" s="46" t="s">
        <v>1099</v>
      </c>
      <c r="D217" s="38"/>
      <c r="E217" s="38"/>
      <c r="F217" s="38"/>
      <c r="G217" s="28">
        <f t="shared" si="10"/>
        <v>0</v>
      </c>
    </row>
    <row r="218" spans="1:7" s="4" customFormat="1" ht="25.5" customHeight="1">
      <c r="A218" s="220" t="s">
        <v>222</v>
      </c>
      <c r="B218" s="46" t="s">
        <v>526</v>
      </c>
      <c r="C218" s="46"/>
      <c r="D218" s="222"/>
      <c r="E218" s="222"/>
      <c r="F218" s="222"/>
      <c r="G218" s="28"/>
    </row>
    <row r="219" spans="1:7" s="4" customFormat="1" ht="20.100000000000001" customHeight="1">
      <c r="A219" s="145" t="s">
        <v>223</v>
      </c>
      <c r="B219" s="38"/>
      <c r="C219" s="46" t="s">
        <v>1099</v>
      </c>
      <c r="D219" s="38"/>
      <c r="E219" s="38"/>
      <c r="F219" s="38"/>
      <c r="G219" s="28">
        <f t="shared" si="10"/>
        <v>0</v>
      </c>
    </row>
    <row r="220" spans="1:7" s="4" customFormat="1" ht="20.100000000000001" customHeight="1">
      <c r="A220" s="145" t="s">
        <v>224</v>
      </c>
      <c r="B220" s="38"/>
      <c r="C220" s="46" t="s">
        <v>1099</v>
      </c>
      <c r="D220" s="38"/>
      <c r="E220" s="38"/>
      <c r="F220" s="38"/>
      <c r="G220" s="28">
        <f t="shared" si="10"/>
        <v>0</v>
      </c>
    </row>
    <row r="221" spans="1:7" s="4" customFormat="1" ht="20.100000000000001" customHeight="1">
      <c r="A221" s="145" t="s">
        <v>225</v>
      </c>
      <c r="B221" s="38"/>
      <c r="C221" s="46" t="s">
        <v>1099</v>
      </c>
      <c r="D221" s="38"/>
      <c r="E221" s="38"/>
      <c r="F221" s="38"/>
      <c r="G221" s="28">
        <f t="shared" si="10"/>
        <v>0</v>
      </c>
    </row>
    <row r="222" spans="1:7" s="4" customFormat="1" ht="20.100000000000001" customHeight="1">
      <c r="A222" s="145" t="s">
        <v>226</v>
      </c>
      <c r="B222" s="38"/>
      <c r="C222" s="46" t="s">
        <v>1099</v>
      </c>
      <c r="D222" s="38"/>
      <c r="E222" s="38"/>
      <c r="F222" s="38"/>
      <c r="G222" s="28">
        <f t="shared" si="10"/>
        <v>0</v>
      </c>
    </row>
    <row r="223" spans="1:7" s="4" customFormat="1" ht="20.100000000000001" customHeight="1">
      <c r="A223" s="145" t="s">
        <v>227</v>
      </c>
      <c r="B223" s="38"/>
      <c r="C223" s="46" t="s">
        <v>1099</v>
      </c>
      <c r="D223" s="38"/>
      <c r="E223" s="38"/>
      <c r="F223" s="38"/>
      <c r="G223" s="28">
        <f t="shared" si="10"/>
        <v>0</v>
      </c>
    </row>
    <row r="224" spans="1:7" s="4" customFormat="1" ht="20.100000000000001" customHeight="1">
      <c r="A224" s="145" t="s">
        <v>228</v>
      </c>
      <c r="B224" s="38"/>
      <c r="C224" s="46" t="s">
        <v>1099</v>
      </c>
      <c r="D224" s="38"/>
      <c r="E224" s="38"/>
      <c r="F224" s="38"/>
      <c r="G224" s="28">
        <f t="shared" si="10"/>
        <v>0</v>
      </c>
    </row>
    <row r="225" spans="1:7" s="4" customFormat="1" ht="20.100000000000001" customHeight="1">
      <c r="A225" s="145" t="s">
        <v>527</v>
      </c>
      <c r="B225" s="38"/>
      <c r="C225" s="46" t="s">
        <v>1099</v>
      </c>
      <c r="D225" s="38"/>
      <c r="E225" s="38"/>
      <c r="F225" s="38"/>
      <c r="G225" s="28">
        <f t="shared" si="10"/>
        <v>0</v>
      </c>
    </row>
    <row r="226" spans="1:7" s="4" customFormat="1" ht="20.100000000000001" customHeight="1">
      <c r="A226" s="145" t="s">
        <v>528</v>
      </c>
      <c r="B226" s="38"/>
      <c r="C226" s="46" t="s">
        <v>1099</v>
      </c>
      <c r="D226" s="38"/>
      <c r="E226" s="38"/>
      <c r="F226" s="38"/>
      <c r="G226" s="28">
        <f t="shared" si="10"/>
        <v>0</v>
      </c>
    </row>
    <row r="227" spans="1:7" s="4" customFormat="1" ht="20.100000000000001" customHeight="1">
      <c r="A227" s="145" t="s">
        <v>529</v>
      </c>
      <c r="B227" s="38"/>
      <c r="C227" s="46" t="s">
        <v>1099</v>
      </c>
      <c r="D227" s="38"/>
      <c r="E227" s="38"/>
      <c r="F227" s="38"/>
      <c r="G227" s="28">
        <f t="shared" si="10"/>
        <v>0</v>
      </c>
    </row>
    <row r="228" spans="1:7" s="4" customFormat="1" ht="20.100000000000001" customHeight="1">
      <c r="A228" s="145" t="s">
        <v>530</v>
      </c>
      <c r="B228" s="38"/>
      <c r="C228" s="46" t="s">
        <v>1099</v>
      </c>
      <c r="D228" s="38"/>
      <c r="E228" s="38"/>
      <c r="F228" s="38"/>
      <c r="G228" s="28">
        <f t="shared" si="10"/>
        <v>0</v>
      </c>
    </row>
    <row r="229" spans="1:7" s="4" customFormat="1" ht="31.5" customHeight="1">
      <c r="A229" s="220" t="s">
        <v>229</v>
      </c>
      <c r="B229" s="46" t="s">
        <v>594</v>
      </c>
      <c r="C229" s="46"/>
      <c r="D229" s="222"/>
      <c r="E229" s="222"/>
      <c r="F229" s="222"/>
      <c r="G229" s="28"/>
    </row>
    <row r="230" spans="1:7" s="4" customFormat="1" ht="20.100000000000001" customHeight="1">
      <c r="A230" s="145" t="s">
        <v>230</v>
      </c>
      <c r="B230" s="38"/>
      <c r="C230" s="46" t="s">
        <v>1099</v>
      </c>
      <c r="D230" s="38"/>
      <c r="E230" s="38"/>
      <c r="F230" s="38"/>
      <c r="G230" s="28">
        <f t="shared" si="10"/>
        <v>0</v>
      </c>
    </row>
    <row r="231" spans="1:7" s="4" customFormat="1" ht="20.100000000000001" customHeight="1">
      <c r="A231" s="145" t="s">
        <v>231</v>
      </c>
      <c r="B231" s="38"/>
      <c r="C231" s="46" t="s">
        <v>1099</v>
      </c>
      <c r="D231" s="38"/>
      <c r="E231" s="38"/>
      <c r="F231" s="38"/>
      <c r="G231" s="28">
        <f t="shared" si="10"/>
        <v>0</v>
      </c>
    </row>
    <row r="232" spans="1:7" s="4" customFormat="1" ht="20.100000000000001" customHeight="1">
      <c r="A232" s="145" t="s">
        <v>531</v>
      </c>
      <c r="B232" s="38"/>
      <c r="C232" s="46" t="s">
        <v>1099</v>
      </c>
      <c r="D232" s="38"/>
      <c r="E232" s="38"/>
      <c r="F232" s="38"/>
      <c r="G232" s="28">
        <f t="shared" si="10"/>
        <v>0</v>
      </c>
    </row>
    <row r="233" spans="1:7" s="4" customFormat="1" ht="20.100000000000001" customHeight="1">
      <c r="A233" s="145" t="s">
        <v>532</v>
      </c>
      <c r="B233" s="38"/>
      <c r="C233" s="46" t="s">
        <v>1099</v>
      </c>
      <c r="D233" s="38"/>
      <c r="E233" s="38"/>
      <c r="F233" s="38"/>
      <c r="G233" s="28">
        <f t="shared" si="10"/>
        <v>0</v>
      </c>
    </row>
    <row r="234" spans="1:7" s="4" customFormat="1" ht="20.100000000000001" customHeight="1">
      <c r="A234" s="145" t="s">
        <v>533</v>
      </c>
      <c r="B234" s="38"/>
      <c r="C234" s="46" t="s">
        <v>1099</v>
      </c>
      <c r="D234" s="38"/>
      <c r="E234" s="38"/>
      <c r="F234" s="38"/>
      <c r="G234" s="28">
        <f t="shared" si="10"/>
        <v>0</v>
      </c>
    </row>
    <row r="235" spans="1:7" s="4" customFormat="1" ht="20.100000000000001" customHeight="1">
      <c r="A235" s="145" t="s">
        <v>534</v>
      </c>
      <c r="B235" s="38"/>
      <c r="C235" s="46" t="s">
        <v>1099</v>
      </c>
      <c r="D235" s="38"/>
      <c r="E235" s="38"/>
      <c r="F235" s="38"/>
      <c r="G235" s="28">
        <f t="shared" si="10"/>
        <v>0</v>
      </c>
    </row>
    <row r="236" spans="1:7" s="4" customFormat="1" ht="20.100000000000001" customHeight="1">
      <c r="A236" s="145" t="s">
        <v>535</v>
      </c>
      <c r="B236" s="38"/>
      <c r="C236" s="46" t="s">
        <v>1099</v>
      </c>
      <c r="D236" s="38"/>
      <c r="E236" s="38"/>
      <c r="F236" s="38"/>
      <c r="G236" s="28">
        <f t="shared" si="10"/>
        <v>0</v>
      </c>
    </row>
    <row r="237" spans="1:7" s="4" customFormat="1" ht="20.100000000000001" customHeight="1">
      <c r="A237" s="145" t="s">
        <v>536</v>
      </c>
      <c r="B237" s="38"/>
      <c r="C237" s="46" t="s">
        <v>1099</v>
      </c>
      <c r="D237" s="38"/>
      <c r="E237" s="38"/>
      <c r="F237" s="38"/>
      <c r="G237" s="28">
        <f t="shared" si="10"/>
        <v>0</v>
      </c>
    </row>
    <row r="238" spans="1:7" s="4" customFormat="1" ht="20.100000000000001" customHeight="1">
      <c r="A238" s="145" t="s">
        <v>537</v>
      </c>
      <c r="B238" s="38"/>
      <c r="C238" s="46" t="s">
        <v>1099</v>
      </c>
      <c r="D238" s="38"/>
      <c r="E238" s="38"/>
      <c r="F238" s="38"/>
      <c r="G238" s="28">
        <f t="shared" si="10"/>
        <v>0</v>
      </c>
    </row>
    <row r="239" spans="1:7" s="4" customFormat="1" ht="20.100000000000001" customHeight="1">
      <c r="A239" s="145" t="s">
        <v>538</v>
      </c>
      <c r="B239" s="38"/>
      <c r="C239" s="46" t="s">
        <v>1099</v>
      </c>
      <c r="D239" s="38"/>
      <c r="E239" s="38"/>
      <c r="F239" s="38"/>
      <c r="G239" s="28">
        <f t="shared" si="10"/>
        <v>0</v>
      </c>
    </row>
    <row r="240" spans="1:7" s="4" customFormat="1" ht="52.5" customHeight="1">
      <c r="A240" s="220" t="s">
        <v>232</v>
      </c>
      <c r="B240" s="46" t="s">
        <v>451</v>
      </c>
      <c r="C240" s="46"/>
      <c r="D240" s="222"/>
      <c r="E240" s="222"/>
      <c r="F240" s="222"/>
      <c r="G240" s="28"/>
    </row>
    <row r="241" spans="1:7" s="4" customFormat="1" ht="20.100000000000001" customHeight="1">
      <c r="A241" s="145" t="s">
        <v>233</v>
      </c>
      <c r="B241" s="38"/>
      <c r="C241" s="46" t="s">
        <v>1099</v>
      </c>
      <c r="D241" s="38"/>
      <c r="E241" s="38"/>
      <c r="F241" s="38"/>
      <c r="G241" s="28">
        <f t="shared" si="10"/>
        <v>0</v>
      </c>
    </row>
    <row r="242" spans="1:7" s="4" customFormat="1" ht="20.100000000000001" customHeight="1">
      <c r="A242" s="145" t="s">
        <v>234</v>
      </c>
      <c r="B242" s="38"/>
      <c r="C242" s="46" t="s">
        <v>1099</v>
      </c>
      <c r="D242" s="38"/>
      <c r="E242" s="38"/>
      <c r="F242" s="38"/>
      <c r="G242" s="28">
        <f t="shared" si="10"/>
        <v>0</v>
      </c>
    </row>
    <row r="243" spans="1:7" s="4" customFormat="1" ht="20.100000000000001" customHeight="1">
      <c r="A243" s="145" t="s">
        <v>235</v>
      </c>
      <c r="B243" s="38"/>
      <c r="C243" s="46" t="s">
        <v>1099</v>
      </c>
      <c r="D243" s="38"/>
      <c r="E243" s="38"/>
      <c r="F243" s="38"/>
      <c r="G243" s="28">
        <f t="shared" si="10"/>
        <v>0</v>
      </c>
    </row>
    <row r="244" spans="1:7" s="4" customFormat="1" ht="20.100000000000001" customHeight="1">
      <c r="A244" s="145" t="s">
        <v>539</v>
      </c>
      <c r="B244" s="38"/>
      <c r="C244" s="46" t="s">
        <v>1099</v>
      </c>
      <c r="D244" s="38"/>
      <c r="E244" s="38"/>
      <c r="F244" s="38"/>
      <c r="G244" s="28">
        <f t="shared" si="10"/>
        <v>0</v>
      </c>
    </row>
    <row r="245" spans="1:7" s="4" customFormat="1" ht="20.100000000000001" customHeight="1">
      <c r="A245" s="145" t="s">
        <v>540</v>
      </c>
      <c r="B245" s="38"/>
      <c r="C245" s="46" t="s">
        <v>1099</v>
      </c>
      <c r="D245" s="38"/>
      <c r="E245" s="38"/>
      <c r="F245" s="38"/>
      <c r="G245" s="28">
        <f t="shared" si="10"/>
        <v>0</v>
      </c>
    </row>
    <row r="246" spans="1:7" s="4" customFormat="1" ht="20.100000000000001" customHeight="1">
      <c r="A246" s="145" t="s">
        <v>541</v>
      </c>
      <c r="B246" s="38"/>
      <c r="C246" s="46" t="s">
        <v>1099</v>
      </c>
      <c r="D246" s="38"/>
      <c r="E246" s="38"/>
      <c r="F246" s="38"/>
      <c r="G246" s="28">
        <f t="shared" si="10"/>
        <v>0</v>
      </c>
    </row>
    <row r="247" spans="1:7" s="4" customFormat="1" ht="20.100000000000001" customHeight="1">
      <c r="A247" s="145" t="s">
        <v>542</v>
      </c>
      <c r="B247" s="38"/>
      <c r="C247" s="46" t="s">
        <v>1099</v>
      </c>
      <c r="D247" s="38"/>
      <c r="E247" s="38"/>
      <c r="F247" s="38"/>
      <c r="G247" s="28">
        <f t="shared" si="10"/>
        <v>0</v>
      </c>
    </row>
    <row r="248" spans="1:7" s="4" customFormat="1" ht="20.100000000000001" customHeight="1">
      <c r="A248" s="145" t="s">
        <v>543</v>
      </c>
      <c r="B248" s="38"/>
      <c r="C248" s="46" t="s">
        <v>1099</v>
      </c>
      <c r="D248" s="38"/>
      <c r="E248" s="38"/>
      <c r="F248" s="38"/>
      <c r="G248" s="28">
        <f t="shared" si="10"/>
        <v>0</v>
      </c>
    </row>
    <row r="249" spans="1:7" s="4" customFormat="1" ht="20.100000000000001" customHeight="1">
      <c r="A249" s="145" t="s">
        <v>544</v>
      </c>
      <c r="B249" s="38"/>
      <c r="C249" s="46" t="s">
        <v>1099</v>
      </c>
      <c r="D249" s="38"/>
      <c r="E249" s="38"/>
      <c r="F249" s="38"/>
      <c r="G249" s="28">
        <f t="shared" si="10"/>
        <v>0</v>
      </c>
    </row>
    <row r="250" spans="1:7" s="4" customFormat="1" ht="20.100000000000001" customHeight="1">
      <c r="A250" s="145" t="s">
        <v>545</v>
      </c>
      <c r="B250" s="38"/>
      <c r="C250" s="46" t="s">
        <v>1099</v>
      </c>
      <c r="D250" s="38"/>
      <c r="E250" s="38"/>
      <c r="F250" s="38"/>
      <c r="G250" s="28">
        <f t="shared" si="10"/>
        <v>0</v>
      </c>
    </row>
    <row r="251" spans="1:7" s="4" customFormat="1" ht="38.25" customHeight="1">
      <c r="A251" s="220" t="s">
        <v>236</v>
      </c>
      <c r="B251" s="46" t="s">
        <v>7</v>
      </c>
      <c r="C251" s="46"/>
      <c r="D251" s="222"/>
      <c r="E251" s="222"/>
      <c r="F251" s="222"/>
      <c r="G251" s="28"/>
    </row>
    <row r="252" spans="1:7" s="4" customFormat="1" ht="20.100000000000001" customHeight="1">
      <c r="A252" s="145" t="s">
        <v>237</v>
      </c>
      <c r="B252" s="38"/>
      <c r="C252" s="46" t="s">
        <v>1099</v>
      </c>
      <c r="D252" s="38"/>
      <c r="E252" s="38"/>
      <c r="F252" s="38"/>
      <c r="G252" s="28">
        <f t="shared" si="10"/>
        <v>0</v>
      </c>
    </row>
    <row r="253" spans="1:7" s="4" customFormat="1" ht="20.100000000000001" customHeight="1">
      <c r="A253" s="145" t="s">
        <v>238</v>
      </c>
      <c r="B253" s="38"/>
      <c r="C253" s="46" t="s">
        <v>1099</v>
      </c>
      <c r="D253" s="38"/>
      <c r="E253" s="38"/>
      <c r="F253" s="38"/>
      <c r="G253" s="28">
        <f t="shared" si="10"/>
        <v>0</v>
      </c>
    </row>
    <row r="254" spans="1:7" s="4" customFormat="1" ht="20.100000000000001" customHeight="1">
      <c r="A254" s="145" t="s">
        <v>239</v>
      </c>
      <c r="B254" s="38"/>
      <c r="C254" s="46" t="s">
        <v>1099</v>
      </c>
      <c r="D254" s="38"/>
      <c r="E254" s="38"/>
      <c r="F254" s="38"/>
      <c r="G254" s="28">
        <f t="shared" si="10"/>
        <v>0</v>
      </c>
    </row>
    <row r="255" spans="1:7" s="4" customFormat="1" ht="20.100000000000001" customHeight="1">
      <c r="A255" s="145" t="s">
        <v>546</v>
      </c>
      <c r="B255" s="38"/>
      <c r="C255" s="46" t="s">
        <v>1099</v>
      </c>
      <c r="D255" s="38"/>
      <c r="E255" s="38"/>
      <c r="F255" s="38"/>
      <c r="G255" s="28">
        <f t="shared" si="10"/>
        <v>0</v>
      </c>
    </row>
    <row r="256" spans="1:7" s="4" customFormat="1" ht="20.100000000000001" customHeight="1">
      <c r="A256" s="145" t="s">
        <v>547</v>
      </c>
      <c r="B256" s="38"/>
      <c r="C256" s="46" t="s">
        <v>1099</v>
      </c>
      <c r="D256" s="38"/>
      <c r="E256" s="38"/>
      <c r="F256" s="38"/>
      <c r="G256" s="28">
        <f t="shared" si="10"/>
        <v>0</v>
      </c>
    </row>
    <row r="257" spans="1:7" s="4" customFormat="1" ht="20.100000000000001" customHeight="1">
      <c r="A257" s="145" t="s">
        <v>548</v>
      </c>
      <c r="B257" s="38"/>
      <c r="C257" s="46" t="s">
        <v>1099</v>
      </c>
      <c r="D257" s="38"/>
      <c r="E257" s="38"/>
      <c r="F257" s="38"/>
      <c r="G257" s="28">
        <f t="shared" si="10"/>
        <v>0</v>
      </c>
    </row>
    <row r="258" spans="1:7" s="4" customFormat="1" ht="20.100000000000001" customHeight="1">
      <c r="A258" s="145" t="s">
        <v>549</v>
      </c>
      <c r="B258" s="38"/>
      <c r="C258" s="46" t="s">
        <v>1099</v>
      </c>
      <c r="D258" s="38"/>
      <c r="E258" s="38"/>
      <c r="F258" s="38"/>
      <c r="G258" s="28">
        <f t="shared" si="10"/>
        <v>0</v>
      </c>
    </row>
    <row r="259" spans="1:7" s="4" customFormat="1" ht="20.100000000000001" customHeight="1">
      <c r="A259" s="145" t="s">
        <v>550</v>
      </c>
      <c r="B259" s="38"/>
      <c r="C259" s="46" t="s">
        <v>1099</v>
      </c>
      <c r="D259" s="38"/>
      <c r="E259" s="38"/>
      <c r="F259" s="38"/>
      <c r="G259" s="28">
        <f t="shared" si="10"/>
        <v>0</v>
      </c>
    </row>
    <row r="260" spans="1:7" s="4" customFormat="1" ht="20.100000000000001" customHeight="1">
      <c r="A260" s="145" t="s">
        <v>551</v>
      </c>
      <c r="B260" s="38"/>
      <c r="C260" s="46" t="s">
        <v>1099</v>
      </c>
      <c r="D260" s="38"/>
      <c r="E260" s="38"/>
      <c r="F260" s="38"/>
      <c r="G260" s="28">
        <f t="shared" si="10"/>
        <v>0</v>
      </c>
    </row>
    <row r="261" spans="1:7" s="4" customFormat="1" ht="20.100000000000001" customHeight="1">
      <c r="A261" s="145" t="s">
        <v>552</v>
      </c>
      <c r="B261" s="38"/>
      <c r="C261" s="46" t="s">
        <v>1099</v>
      </c>
      <c r="D261" s="38"/>
      <c r="E261" s="38"/>
      <c r="F261" s="38"/>
      <c r="G261" s="28">
        <f t="shared" si="10"/>
        <v>0</v>
      </c>
    </row>
    <row r="262" spans="1:7" s="4" customFormat="1" ht="20.100000000000001" customHeight="1">
      <c r="A262" s="220" t="s">
        <v>240</v>
      </c>
      <c r="B262" s="46" t="s">
        <v>209</v>
      </c>
      <c r="C262" s="46"/>
      <c r="D262" s="222"/>
      <c r="E262" s="222"/>
      <c r="F262" s="222"/>
      <c r="G262" s="28"/>
    </row>
    <row r="263" spans="1:7" s="4" customFormat="1" ht="20.100000000000001" customHeight="1">
      <c r="A263" s="145" t="s">
        <v>241</v>
      </c>
      <c r="B263" s="38"/>
      <c r="C263" s="46" t="s">
        <v>1099</v>
      </c>
      <c r="D263" s="38"/>
      <c r="E263" s="38"/>
      <c r="F263" s="38"/>
      <c r="G263" s="28">
        <f t="shared" si="10"/>
        <v>0</v>
      </c>
    </row>
    <row r="264" spans="1:7" s="4" customFormat="1" ht="20.100000000000001" customHeight="1">
      <c r="A264" s="145" t="s">
        <v>242</v>
      </c>
      <c r="B264" s="38"/>
      <c r="C264" s="46" t="s">
        <v>1099</v>
      </c>
      <c r="D264" s="38"/>
      <c r="E264" s="38"/>
      <c r="F264" s="38"/>
      <c r="G264" s="28">
        <f t="shared" si="10"/>
        <v>0</v>
      </c>
    </row>
    <row r="265" spans="1:7" s="4" customFormat="1" ht="20.100000000000001" customHeight="1">
      <c r="A265" s="145" t="s">
        <v>243</v>
      </c>
      <c r="B265" s="38"/>
      <c r="C265" s="46" t="s">
        <v>1099</v>
      </c>
      <c r="D265" s="38"/>
      <c r="E265" s="38"/>
      <c r="F265" s="38"/>
      <c r="G265" s="28">
        <f t="shared" si="10"/>
        <v>0</v>
      </c>
    </row>
    <row r="266" spans="1:7" s="4" customFormat="1" ht="20.100000000000001" customHeight="1">
      <c r="A266" s="145" t="s">
        <v>553</v>
      </c>
      <c r="B266" s="38"/>
      <c r="C266" s="46" t="s">
        <v>1099</v>
      </c>
      <c r="D266" s="38"/>
      <c r="E266" s="38"/>
      <c r="F266" s="38"/>
      <c r="G266" s="28">
        <f t="shared" si="10"/>
        <v>0</v>
      </c>
    </row>
    <row r="267" spans="1:7" s="4" customFormat="1" ht="20.100000000000001" customHeight="1">
      <c r="A267" s="145" t="s">
        <v>554</v>
      </c>
      <c r="B267" s="38"/>
      <c r="C267" s="46" t="s">
        <v>1099</v>
      </c>
      <c r="D267" s="38"/>
      <c r="E267" s="38"/>
      <c r="F267" s="38"/>
      <c r="G267" s="28">
        <f t="shared" si="10"/>
        <v>0</v>
      </c>
    </row>
    <row r="268" spans="1:7" s="4" customFormat="1" ht="20.100000000000001" customHeight="1">
      <c r="A268" s="145" t="s">
        <v>555</v>
      </c>
      <c r="B268" s="38"/>
      <c r="C268" s="46" t="s">
        <v>1099</v>
      </c>
      <c r="D268" s="38"/>
      <c r="E268" s="38"/>
      <c r="F268" s="38"/>
      <c r="G268" s="28">
        <f t="shared" si="10"/>
        <v>0</v>
      </c>
    </row>
    <row r="269" spans="1:7" s="4" customFormat="1" ht="20.100000000000001" customHeight="1">
      <c r="A269" s="145" t="s">
        <v>556</v>
      </c>
      <c r="B269" s="38"/>
      <c r="C269" s="46" t="s">
        <v>1099</v>
      </c>
      <c r="D269" s="38"/>
      <c r="E269" s="38"/>
      <c r="F269" s="38"/>
      <c r="G269" s="28">
        <f t="shared" si="10"/>
        <v>0</v>
      </c>
    </row>
    <row r="270" spans="1:7" s="4" customFormat="1" ht="20.100000000000001" customHeight="1">
      <c r="A270" s="145" t="s">
        <v>557</v>
      </c>
      <c r="B270" s="38"/>
      <c r="C270" s="46" t="s">
        <v>1099</v>
      </c>
      <c r="D270" s="38"/>
      <c r="E270" s="38"/>
      <c r="F270" s="38"/>
      <c r="G270" s="28">
        <f t="shared" si="10"/>
        <v>0</v>
      </c>
    </row>
    <row r="271" spans="1:7" s="4" customFormat="1" ht="20.100000000000001" customHeight="1">
      <c r="A271" s="145" t="s">
        <v>558</v>
      </c>
      <c r="B271" s="38"/>
      <c r="C271" s="46" t="s">
        <v>1099</v>
      </c>
      <c r="D271" s="38"/>
      <c r="E271" s="38"/>
      <c r="F271" s="38"/>
      <c r="G271" s="28">
        <f t="shared" si="10"/>
        <v>0</v>
      </c>
    </row>
    <row r="272" spans="1:7" s="4" customFormat="1" ht="20.100000000000001" customHeight="1">
      <c r="A272" s="145" t="s">
        <v>559</v>
      </c>
      <c r="B272" s="38"/>
      <c r="C272" s="46" t="s">
        <v>1099</v>
      </c>
      <c r="D272" s="38"/>
      <c r="E272" s="38"/>
      <c r="F272" s="38"/>
      <c r="G272" s="28">
        <f t="shared" si="10"/>
        <v>0</v>
      </c>
    </row>
    <row r="273" spans="1:7" s="4" customFormat="1" ht="56.25" customHeight="1">
      <c r="A273" s="151">
        <v>8.3000000000000007</v>
      </c>
      <c r="B273" s="46" t="s">
        <v>1274</v>
      </c>
      <c r="C273" s="46"/>
      <c r="D273" s="222"/>
      <c r="E273" s="222"/>
      <c r="F273" s="222"/>
      <c r="G273" s="28"/>
    </row>
    <row r="274" spans="1:7" s="4" customFormat="1" ht="20.100000000000001" customHeight="1">
      <c r="A274" s="154" t="s">
        <v>560</v>
      </c>
      <c r="B274" s="152"/>
      <c r="C274" s="38"/>
      <c r="D274" s="21"/>
      <c r="E274" s="21"/>
      <c r="F274" s="21"/>
      <c r="G274" s="28">
        <f t="shared" si="10"/>
        <v>0</v>
      </c>
    </row>
    <row r="275" spans="1:7" s="4" customFormat="1" ht="20.100000000000001" customHeight="1">
      <c r="A275" s="154" t="s">
        <v>561</v>
      </c>
      <c r="B275" s="152"/>
      <c r="C275" s="38"/>
      <c r="D275" s="21"/>
      <c r="E275" s="21"/>
      <c r="F275" s="21"/>
      <c r="G275" s="28">
        <f t="shared" si="10"/>
        <v>0</v>
      </c>
    </row>
    <row r="276" spans="1:7" s="4" customFormat="1" ht="20.100000000000001" customHeight="1">
      <c r="A276" s="154" t="s">
        <v>562</v>
      </c>
      <c r="B276" s="152"/>
      <c r="C276" s="38"/>
      <c r="D276" s="21"/>
      <c r="E276" s="21"/>
      <c r="F276" s="21"/>
      <c r="G276" s="28">
        <f t="shared" si="10"/>
        <v>0</v>
      </c>
    </row>
    <row r="277" spans="1:7" s="4" customFormat="1" ht="20.100000000000001" customHeight="1">
      <c r="A277" s="154" t="s">
        <v>563</v>
      </c>
      <c r="B277" s="152"/>
      <c r="C277" s="38"/>
      <c r="D277" s="21"/>
      <c r="E277" s="21"/>
      <c r="F277" s="21"/>
      <c r="G277" s="28">
        <f t="shared" si="10"/>
        <v>0</v>
      </c>
    </row>
    <row r="278" spans="1:7" s="4" customFormat="1" ht="20.100000000000001" customHeight="1">
      <c r="A278" s="154" t="s">
        <v>564</v>
      </c>
      <c r="B278" s="152"/>
      <c r="C278" s="38"/>
      <c r="D278" s="21"/>
      <c r="E278" s="21"/>
      <c r="F278" s="21"/>
      <c r="G278" s="28">
        <f t="shared" ref="G278:G294" si="11">(E278+D278)+F278</f>
        <v>0</v>
      </c>
    </row>
    <row r="279" spans="1:7" s="4" customFormat="1" ht="20.100000000000001" customHeight="1">
      <c r="A279" s="154" t="s">
        <v>565</v>
      </c>
      <c r="B279" s="152"/>
      <c r="C279" s="38"/>
      <c r="D279" s="21"/>
      <c r="E279" s="21"/>
      <c r="F279" s="21"/>
      <c r="G279" s="28">
        <f t="shared" si="11"/>
        <v>0</v>
      </c>
    </row>
    <row r="280" spans="1:7" s="4" customFormat="1" ht="20.100000000000001" customHeight="1">
      <c r="A280" s="154" t="s">
        <v>566</v>
      </c>
      <c r="B280" s="152"/>
      <c r="C280" s="38"/>
      <c r="D280" s="21"/>
      <c r="E280" s="21"/>
      <c r="F280" s="21"/>
      <c r="G280" s="28">
        <f t="shared" si="11"/>
        <v>0</v>
      </c>
    </row>
    <row r="281" spans="1:7" s="4" customFormat="1" ht="20.100000000000001" customHeight="1">
      <c r="A281" s="154" t="s">
        <v>567</v>
      </c>
      <c r="B281" s="152"/>
      <c r="C281" s="38"/>
      <c r="D281" s="21"/>
      <c r="E281" s="21"/>
      <c r="F281" s="21"/>
      <c r="G281" s="28">
        <f t="shared" si="11"/>
        <v>0</v>
      </c>
    </row>
    <row r="282" spans="1:7" s="4" customFormat="1" ht="20.100000000000001" customHeight="1">
      <c r="A282" s="154" t="s">
        <v>568</v>
      </c>
      <c r="B282" s="152"/>
      <c r="C282" s="38"/>
      <c r="D282" s="21"/>
      <c r="E282" s="21"/>
      <c r="F282" s="21"/>
      <c r="G282" s="28">
        <f t="shared" si="11"/>
        <v>0</v>
      </c>
    </row>
    <row r="283" spans="1:7" s="4" customFormat="1" ht="20.100000000000001" customHeight="1">
      <c r="A283" s="154" t="s">
        <v>569</v>
      </c>
      <c r="B283" s="152"/>
      <c r="C283" s="38"/>
      <c r="D283" s="21"/>
      <c r="E283" s="21"/>
      <c r="F283" s="21"/>
      <c r="G283" s="28">
        <f t="shared" si="11"/>
        <v>0</v>
      </c>
    </row>
    <row r="284" spans="1:7" s="4" customFormat="1" ht="20.100000000000001" customHeight="1">
      <c r="A284" s="154" t="s">
        <v>570</v>
      </c>
      <c r="B284" s="152"/>
      <c r="C284" s="38"/>
      <c r="D284" s="21"/>
      <c r="E284" s="21"/>
      <c r="F284" s="21"/>
      <c r="G284" s="28">
        <f t="shared" si="11"/>
        <v>0</v>
      </c>
    </row>
    <row r="285" spans="1:7" s="4" customFormat="1" ht="20.100000000000001" customHeight="1">
      <c r="A285" s="154" t="s">
        <v>571</v>
      </c>
      <c r="B285" s="152"/>
      <c r="C285" s="38"/>
      <c r="D285" s="21"/>
      <c r="E285" s="21"/>
      <c r="F285" s="21"/>
      <c r="G285" s="28">
        <f t="shared" si="11"/>
        <v>0</v>
      </c>
    </row>
    <row r="286" spans="1:7" s="4" customFormat="1" ht="51" customHeight="1">
      <c r="A286" s="153" t="s">
        <v>466</v>
      </c>
      <c r="B286" s="226" t="s">
        <v>648</v>
      </c>
      <c r="C286" s="46"/>
      <c r="D286" s="222"/>
      <c r="E286" s="222"/>
      <c r="F286" s="222"/>
      <c r="G286" s="28"/>
    </row>
    <row r="287" spans="1:7" s="4" customFormat="1" ht="20.100000000000001" customHeight="1">
      <c r="A287" s="120" t="s">
        <v>1317</v>
      </c>
      <c r="B287" s="38"/>
      <c r="C287" s="46" t="s">
        <v>1099</v>
      </c>
      <c r="D287" s="38"/>
      <c r="E287" s="38"/>
      <c r="F287" s="38"/>
      <c r="G287" s="28">
        <f t="shared" si="11"/>
        <v>0</v>
      </c>
    </row>
    <row r="288" spans="1:7" s="4" customFormat="1" ht="20.100000000000001" customHeight="1">
      <c r="A288" s="120" t="s">
        <v>1318</v>
      </c>
      <c r="B288" s="21"/>
      <c r="C288" s="46" t="s">
        <v>1099</v>
      </c>
      <c r="D288" s="21"/>
      <c r="E288" s="21"/>
      <c r="F288" s="21"/>
      <c r="G288" s="28">
        <f t="shared" si="11"/>
        <v>0</v>
      </c>
    </row>
    <row r="289" spans="1:8" s="4" customFormat="1" ht="20.100000000000001" customHeight="1">
      <c r="A289" s="120" t="s">
        <v>1319</v>
      </c>
      <c r="B289" s="21"/>
      <c r="C289" s="46" t="s">
        <v>1099</v>
      </c>
      <c r="D289" s="21"/>
      <c r="E289" s="21"/>
      <c r="F289" s="21"/>
      <c r="G289" s="28">
        <f t="shared" si="11"/>
        <v>0</v>
      </c>
    </row>
    <row r="290" spans="1:8" s="4" customFormat="1" ht="20.100000000000001" customHeight="1">
      <c r="A290" s="120" t="s">
        <v>1320</v>
      </c>
      <c r="B290" s="21"/>
      <c r="C290" s="46" t="s">
        <v>1099</v>
      </c>
      <c r="D290" s="21"/>
      <c r="E290" s="21"/>
      <c r="F290" s="21"/>
      <c r="G290" s="28">
        <f t="shared" si="11"/>
        <v>0</v>
      </c>
    </row>
    <row r="291" spans="1:8" s="4" customFormat="1" ht="20.100000000000001" customHeight="1">
      <c r="A291" s="120" t="s">
        <v>1321</v>
      </c>
      <c r="B291" s="21"/>
      <c r="C291" s="46" t="s">
        <v>1099</v>
      </c>
      <c r="D291" s="21"/>
      <c r="E291" s="21"/>
      <c r="F291" s="21"/>
      <c r="G291" s="28">
        <f t="shared" si="11"/>
        <v>0</v>
      </c>
    </row>
    <row r="292" spans="1:8" s="4" customFormat="1" ht="20.100000000000001" customHeight="1">
      <c r="A292" s="120" t="s">
        <v>1322</v>
      </c>
      <c r="B292" s="21"/>
      <c r="C292" s="46" t="s">
        <v>1099</v>
      </c>
      <c r="D292" s="21"/>
      <c r="E292" s="21"/>
      <c r="F292" s="21"/>
      <c r="G292" s="28">
        <f t="shared" si="11"/>
        <v>0</v>
      </c>
    </row>
    <row r="293" spans="1:8" s="4" customFormat="1" ht="20.100000000000001" customHeight="1">
      <c r="A293" s="120" t="s">
        <v>1323</v>
      </c>
      <c r="B293" s="21"/>
      <c r="C293" s="46" t="s">
        <v>1099</v>
      </c>
      <c r="D293" s="21"/>
      <c r="E293" s="21"/>
      <c r="F293" s="21"/>
      <c r="G293" s="28">
        <f t="shared" si="11"/>
        <v>0</v>
      </c>
    </row>
    <row r="294" spans="1:8" s="4" customFormat="1" ht="39.75" customHeight="1">
      <c r="A294" s="120" t="s">
        <v>1324</v>
      </c>
      <c r="B294" s="152"/>
      <c r="C294" s="46" t="s">
        <v>1099</v>
      </c>
      <c r="D294" s="23"/>
      <c r="E294" s="23"/>
      <c r="F294" s="23"/>
      <c r="G294" s="28">
        <f t="shared" si="11"/>
        <v>0</v>
      </c>
    </row>
    <row r="295" spans="1:8" s="178" customFormat="1" ht="15" customHeight="1">
      <c r="A295" s="58"/>
      <c r="B295" s="209"/>
      <c r="C295" s="210"/>
      <c r="D295" s="5"/>
      <c r="E295" s="5"/>
      <c r="F295" s="5"/>
      <c r="G295" s="28"/>
    </row>
    <row r="296" spans="1:8" s="4" customFormat="1" ht="40.15" customHeight="1">
      <c r="A296" s="229"/>
      <c r="B296" s="223" t="s">
        <v>764</v>
      </c>
      <c r="C296" s="75"/>
      <c r="D296" s="5"/>
      <c r="E296" s="5"/>
      <c r="F296" s="5"/>
      <c r="G296" s="29">
        <f>SUM(G9:G294)</f>
        <v>0</v>
      </c>
    </row>
    <row r="297" spans="1:8" s="4" customFormat="1" ht="13.5" customHeight="1">
      <c r="A297" s="8"/>
      <c r="B297" s="7"/>
      <c r="C297" s="8"/>
      <c r="D297" s="8"/>
      <c r="E297" s="8"/>
      <c r="F297" s="8"/>
      <c r="G297" s="30"/>
    </row>
    <row r="298" spans="1:8" s="4" customFormat="1" ht="13.5" customHeight="1">
      <c r="A298" s="148" t="s">
        <v>277</v>
      </c>
      <c r="B298" s="16"/>
      <c r="C298" s="16"/>
      <c r="D298" s="16"/>
      <c r="E298" s="16"/>
      <c r="F298" s="16"/>
      <c r="G298" s="31"/>
    </row>
    <row r="299" spans="1:8" s="4" customFormat="1" ht="13.5" customHeight="1">
      <c r="A299" s="405" t="s">
        <v>356</v>
      </c>
      <c r="B299" s="405"/>
      <c r="C299" s="405"/>
      <c r="D299" s="405"/>
      <c r="E299" s="405"/>
      <c r="F299" s="405"/>
      <c r="G299" s="405"/>
    </row>
    <row r="300" spans="1:8" s="4" customFormat="1" ht="13.5" customHeight="1">
      <c r="A300" s="405"/>
      <c r="B300" s="405"/>
      <c r="C300" s="405"/>
      <c r="D300" s="405"/>
      <c r="E300" s="405"/>
      <c r="F300" s="405"/>
      <c r="G300" s="405"/>
    </row>
    <row r="301" spans="1:8" s="4" customFormat="1" ht="13.5" customHeight="1">
      <c r="A301" s="7" t="s">
        <v>715</v>
      </c>
      <c r="B301" s="148" t="s">
        <v>982</v>
      </c>
      <c r="C301" s="8"/>
      <c r="D301" s="8"/>
      <c r="E301" s="8"/>
      <c r="F301" s="8"/>
      <c r="G301" s="30"/>
    </row>
    <row r="302" spans="1:8" s="4" customFormat="1" ht="13.5" customHeight="1">
      <c r="A302" s="7"/>
      <c r="B302" s="7"/>
      <c r="C302" s="8"/>
      <c r="D302" s="8"/>
      <c r="E302" s="8"/>
      <c r="F302" s="8"/>
      <c r="G302" s="30"/>
    </row>
    <row r="303" spans="1:8" s="4" customFormat="1" ht="13.5" customHeight="1">
      <c r="A303" s="95"/>
      <c r="B303" s="96" t="s">
        <v>278</v>
      </c>
      <c r="C303" s="97"/>
      <c r="D303" s="97"/>
      <c r="E303" s="97"/>
      <c r="F303" s="97"/>
      <c r="G303" s="98"/>
      <c r="H303" s="160"/>
    </row>
    <row r="304" spans="1:8" s="4" customFormat="1" ht="13.5" customHeight="1">
      <c r="A304" s="95"/>
      <c r="B304" s="96" t="s">
        <v>279</v>
      </c>
      <c r="C304" s="97"/>
      <c r="D304" s="97"/>
      <c r="E304" s="97"/>
      <c r="F304" s="97"/>
      <c r="G304" s="98"/>
      <c r="H304" s="160"/>
    </row>
    <row r="305" spans="1:8" s="4" customFormat="1" ht="13.5" customHeight="1">
      <c r="A305" s="95"/>
      <c r="B305" s="96" t="s">
        <v>280</v>
      </c>
      <c r="C305" s="97"/>
      <c r="D305" s="97"/>
      <c r="E305" s="97"/>
      <c r="F305" s="97"/>
      <c r="G305" s="98"/>
      <c r="H305" s="160"/>
    </row>
    <row r="306" spans="1:8">
      <c r="A306" s="211"/>
      <c r="B306" s="211"/>
      <c r="C306" s="211"/>
      <c r="D306" s="211"/>
      <c r="E306" s="211"/>
      <c r="F306" s="211"/>
      <c r="G306" s="212"/>
      <c r="H306" s="211"/>
    </row>
    <row r="307" spans="1:8">
      <c r="A307" s="211"/>
      <c r="B307" s="211"/>
      <c r="C307" s="211"/>
      <c r="D307" s="211"/>
      <c r="E307" s="211"/>
      <c r="F307" s="211"/>
      <c r="G307" s="212"/>
      <c r="H307" s="211"/>
    </row>
    <row r="308" spans="1:8">
      <c r="A308" s="211"/>
      <c r="B308" s="211"/>
      <c r="C308" s="211"/>
      <c r="D308" s="211"/>
      <c r="E308" s="211"/>
      <c r="F308" s="211"/>
      <c r="G308" s="212"/>
      <c r="H308" s="211"/>
    </row>
    <row r="309" spans="1:8">
      <c r="A309" s="211"/>
      <c r="B309" s="211"/>
      <c r="C309" s="211"/>
      <c r="D309" s="211"/>
      <c r="E309" s="211"/>
      <c r="F309" s="211"/>
      <c r="G309" s="212"/>
      <c r="H309" s="211"/>
    </row>
    <row r="310" spans="1:8">
      <c r="A310" s="211"/>
      <c r="B310" s="211"/>
      <c r="C310" s="211"/>
      <c r="D310" s="211"/>
      <c r="E310" s="211"/>
      <c r="F310" s="211"/>
      <c r="G310" s="212"/>
      <c r="H310" s="211"/>
    </row>
    <row r="311" spans="1:8">
      <c r="A311" s="211"/>
      <c r="B311" s="211"/>
      <c r="C311" s="211"/>
      <c r="D311" s="211"/>
      <c r="E311" s="211"/>
      <c r="F311" s="211"/>
      <c r="G311" s="212"/>
      <c r="H311" s="211"/>
    </row>
    <row r="312" spans="1:8">
      <c r="A312" s="211"/>
      <c r="B312" s="211"/>
      <c r="C312" s="211"/>
      <c r="D312" s="211"/>
      <c r="E312" s="211"/>
      <c r="F312" s="211"/>
      <c r="G312" s="212"/>
      <c r="H312" s="211"/>
    </row>
    <row r="313" spans="1:8">
      <c r="A313" s="211"/>
      <c r="B313" s="211"/>
      <c r="C313" s="211"/>
      <c r="D313" s="211"/>
      <c r="E313" s="211"/>
      <c r="F313" s="211"/>
      <c r="G313" s="212"/>
      <c r="H313" s="211"/>
    </row>
    <row r="314" spans="1:8">
      <c r="A314" s="211"/>
      <c r="B314" s="211"/>
      <c r="C314" s="211"/>
      <c r="D314" s="211"/>
      <c r="E314" s="211"/>
      <c r="F314" s="211"/>
      <c r="G314" s="212"/>
      <c r="H314" s="211"/>
    </row>
    <row r="315" spans="1:8">
      <c r="A315" s="211"/>
      <c r="B315" s="211"/>
      <c r="C315" s="211"/>
      <c r="D315" s="211"/>
      <c r="E315" s="211"/>
      <c r="F315" s="211"/>
      <c r="G315" s="212"/>
      <c r="H315" s="211"/>
    </row>
    <row r="316" spans="1:8">
      <c r="A316" s="211"/>
      <c r="B316" s="211"/>
      <c r="C316" s="211"/>
      <c r="D316" s="211"/>
      <c r="E316" s="211"/>
      <c r="F316" s="211"/>
      <c r="G316" s="212"/>
      <c r="H316" s="211"/>
    </row>
    <row r="317" spans="1:8">
      <c r="A317" s="211"/>
      <c r="B317" s="211"/>
      <c r="C317" s="211"/>
      <c r="D317" s="211"/>
      <c r="E317" s="211"/>
      <c r="F317" s="211"/>
      <c r="G317" s="212"/>
      <c r="H317" s="211"/>
    </row>
    <row r="318" spans="1:8">
      <c r="A318" s="211"/>
      <c r="B318" s="211"/>
      <c r="C318" s="211"/>
      <c r="D318" s="211"/>
      <c r="E318" s="211"/>
      <c r="F318" s="211"/>
      <c r="G318" s="212"/>
      <c r="H318" s="211"/>
    </row>
    <row r="319" spans="1:8">
      <c r="A319" s="211"/>
      <c r="B319" s="211"/>
      <c r="C319" s="211"/>
      <c r="D319" s="211"/>
      <c r="E319" s="211"/>
      <c r="F319" s="211"/>
      <c r="G319" s="212"/>
      <c r="H319" s="211"/>
    </row>
  </sheetData>
  <sheetProtection sheet="1" objects="1" scenarios="1"/>
  <mergeCells count="4">
    <mergeCell ref="A299:G299"/>
    <mergeCell ref="A300:G300"/>
    <mergeCell ref="A1:G2"/>
    <mergeCell ref="A3:G3"/>
  </mergeCells>
  <printOptions horizontalCentered="1"/>
  <pageMargins left="0.70866141732283472" right="0.70866141732283472" top="0.94488188976377963" bottom="0.94488188976377963" header="0.70866141732283472" footer="0.70866141732283472"/>
  <pageSetup paperSize="9" scale="69" fitToHeight="12" orientation="landscape" r:id="rId1"/>
  <headerFooter>
    <oddHeader>&amp;L&amp;"Times New Roman,Regular"&amp;9Bengaluru Water Supply and Sewerage Project (III)&amp;R&amp;"Times New Roman,Regular"&amp;9Volume-3-Price Proposal</oddHeader>
    <oddFooter>&amp;L&amp;"Times New Roman,Regular"&amp;9Contract No CP-26-Pillaganahalli STP&amp;R&amp;"Times New Roman,Regular"&amp;9&amp;P of &amp;N</oddFooter>
  </headerFooter>
  <rowBreaks count="2" manualBreakCount="2">
    <brk id="228" max="6" man="1"/>
    <brk id="280" max="6" man="1"/>
  </rowBreaks>
</worksheet>
</file>

<file path=xl/worksheets/sheet11.xml><?xml version="1.0" encoding="utf-8"?>
<worksheet xmlns="http://schemas.openxmlformats.org/spreadsheetml/2006/main" xmlns:r="http://schemas.openxmlformats.org/officeDocument/2006/relationships">
  <sheetPr codeName="Sheet11"/>
  <dimension ref="A1:I24"/>
  <sheetViews>
    <sheetView zoomScale="75" zoomScaleNormal="75" workbookViewId="0">
      <selection activeCell="A2" sqref="A2:F2"/>
    </sheetView>
  </sheetViews>
  <sheetFormatPr defaultColWidth="8.7109375" defaultRowHeight="25.15" customHeight="1"/>
  <cols>
    <col min="1" max="1" width="31.28515625" style="150" customWidth="1"/>
    <col min="2" max="2" width="20.7109375" style="150" customWidth="1"/>
    <col min="3" max="3" width="23.7109375" style="150" customWidth="1"/>
    <col min="4" max="4" width="15.7109375" style="150" customWidth="1"/>
    <col min="5" max="5" width="21.7109375" style="150" customWidth="1"/>
    <col min="6" max="6" width="32.7109375" style="150" customWidth="1"/>
    <col min="7" max="16384" width="8.7109375" style="150"/>
  </cols>
  <sheetData>
    <row r="1" spans="1:6" s="4" customFormat="1" ht="25.15" customHeight="1">
      <c r="A1" s="409" t="s">
        <v>728</v>
      </c>
      <c r="B1" s="410"/>
      <c r="C1" s="410"/>
      <c r="D1" s="410"/>
      <c r="E1" s="410"/>
      <c r="F1" s="411"/>
    </row>
    <row r="2" spans="1:6" s="4" customFormat="1" ht="64.5" customHeight="1">
      <c r="A2" s="412" t="s">
        <v>915</v>
      </c>
      <c r="B2" s="396"/>
      <c r="C2" s="396"/>
      <c r="D2" s="396"/>
      <c r="E2" s="396"/>
      <c r="F2" s="413"/>
    </row>
    <row r="3" spans="1:6" s="4" customFormat="1" ht="25.15" customHeight="1">
      <c r="A3" s="414" t="s">
        <v>418</v>
      </c>
      <c r="B3" s="370" t="s">
        <v>419</v>
      </c>
      <c r="C3" s="370" t="s">
        <v>420</v>
      </c>
      <c r="D3" s="370" t="s">
        <v>421</v>
      </c>
      <c r="E3" s="370" t="s">
        <v>422</v>
      </c>
      <c r="F3" s="214" t="s">
        <v>423</v>
      </c>
    </row>
    <row r="4" spans="1:6" s="4" customFormat="1" ht="25.15" customHeight="1">
      <c r="A4" s="414"/>
      <c r="B4" s="370"/>
      <c r="C4" s="370"/>
      <c r="D4" s="370"/>
      <c r="E4" s="370"/>
      <c r="F4" s="214" t="s">
        <v>424</v>
      </c>
    </row>
    <row r="5" spans="1:6" s="4" customFormat="1" ht="25.15" customHeight="1">
      <c r="A5" s="241" t="s">
        <v>1332</v>
      </c>
      <c r="B5" s="21"/>
      <c r="C5" s="21"/>
      <c r="D5" s="21"/>
      <c r="E5" s="21"/>
      <c r="F5" s="236"/>
    </row>
    <row r="6" spans="1:6" s="4" customFormat="1" ht="25.15" customHeight="1">
      <c r="A6" s="241" t="s">
        <v>1333</v>
      </c>
      <c r="B6" s="21"/>
      <c r="C6" s="21"/>
      <c r="D6" s="21"/>
      <c r="E6" s="21"/>
      <c r="F6" s="236"/>
    </row>
    <row r="7" spans="1:6" s="4" customFormat="1" ht="25.15" customHeight="1">
      <c r="A7" s="241" t="s">
        <v>1334</v>
      </c>
      <c r="B7" s="21"/>
      <c r="C7" s="21"/>
      <c r="D7" s="21"/>
      <c r="E7" s="21"/>
      <c r="F7" s="236"/>
    </row>
    <row r="8" spans="1:6" s="4" customFormat="1" ht="25.15" customHeight="1">
      <c r="A8" s="242"/>
      <c r="B8" s="21"/>
      <c r="C8" s="21"/>
      <c r="D8" s="21"/>
      <c r="E8" s="21"/>
      <c r="F8" s="236"/>
    </row>
    <row r="9" spans="1:6" s="4" customFormat="1" ht="25.15" customHeight="1">
      <c r="A9" s="242"/>
      <c r="B9" s="21"/>
      <c r="C9" s="21"/>
      <c r="D9" s="21"/>
      <c r="E9" s="21"/>
      <c r="F9" s="236"/>
    </row>
    <row r="10" spans="1:6" s="4" customFormat="1" ht="25.15" customHeight="1">
      <c r="A10" s="242"/>
      <c r="B10" s="21"/>
      <c r="C10" s="21"/>
      <c r="D10" s="21"/>
      <c r="E10" s="21"/>
      <c r="F10" s="236"/>
    </row>
    <row r="11" spans="1:6" s="4" customFormat="1" ht="25.15" customHeight="1">
      <c r="A11" s="242"/>
      <c r="B11" s="21"/>
      <c r="C11" s="21"/>
      <c r="D11" s="21"/>
      <c r="E11" s="21"/>
      <c r="F11" s="236"/>
    </row>
    <row r="12" spans="1:6" s="4" customFormat="1" ht="25.15" customHeight="1">
      <c r="A12" s="242"/>
      <c r="B12" s="21"/>
      <c r="C12" s="21"/>
      <c r="D12" s="21"/>
      <c r="E12" s="21"/>
      <c r="F12" s="236"/>
    </row>
    <row r="13" spans="1:6" s="4" customFormat="1" ht="25.15" customHeight="1">
      <c r="A13" s="242"/>
      <c r="B13" s="21"/>
      <c r="C13" s="21"/>
      <c r="D13" s="21"/>
      <c r="E13" s="21"/>
      <c r="F13" s="236"/>
    </row>
    <row r="14" spans="1:6" s="4" customFormat="1" ht="25.15" customHeight="1">
      <c r="A14" s="242"/>
      <c r="B14" s="21"/>
      <c r="C14" s="21"/>
      <c r="D14" s="21"/>
      <c r="E14" s="21"/>
      <c r="F14" s="236"/>
    </row>
    <row r="15" spans="1:6" s="4" customFormat="1" ht="25.15" customHeight="1">
      <c r="A15" s="243" t="s">
        <v>425</v>
      </c>
      <c r="B15" s="215"/>
      <c r="C15" s="215"/>
      <c r="D15" s="215"/>
      <c r="E15" s="215"/>
      <c r="F15" s="216"/>
    </row>
    <row r="16" spans="1:6" s="4" customFormat="1" ht="35.25" customHeight="1">
      <c r="A16" s="244" t="s">
        <v>426</v>
      </c>
      <c r="B16" s="233"/>
      <c r="C16" s="234">
        <v>1</v>
      </c>
      <c r="D16" s="235" t="s">
        <v>427</v>
      </c>
      <c r="E16" s="234">
        <v>1</v>
      </c>
      <c r="F16" s="216"/>
    </row>
    <row r="17" spans="1:9" s="4" customFormat="1" ht="25.15" customHeight="1">
      <c r="A17" s="115"/>
      <c r="B17" s="8"/>
      <c r="C17" s="8"/>
      <c r="D17" s="8"/>
      <c r="E17" s="8"/>
      <c r="F17" s="116"/>
    </row>
    <row r="18" spans="1:9" s="4" customFormat="1" ht="25.15" customHeight="1">
      <c r="A18" s="117" t="s">
        <v>727</v>
      </c>
      <c r="B18" s="95"/>
      <c r="C18" s="97"/>
      <c r="D18" s="97"/>
      <c r="E18" s="245"/>
      <c r="F18" s="246"/>
    </row>
    <row r="19" spans="1:9" s="4" customFormat="1" ht="25.15" customHeight="1" thickBot="1">
      <c r="A19" s="118" t="s">
        <v>280</v>
      </c>
      <c r="B19" s="247"/>
      <c r="C19" s="248"/>
      <c r="D19" s="248"/>
      <c r="E19" s="249"/>
      <c r="F19" s="250"/>
    </row>
    <row r="20" spans="1:9" s="4" customFormat="1" ht="25.15" customHeight="1">
      <c r="A20" s="17"/>
      <c r="B20" s="8"/>
      <c r="C20" s="7"/>
      <c r="D20" s="8"/>
      <c r="E20" s="8"/>
      <c r="F20" s="18"/>
    </row>
    <row r="21" spans="1:9" s="4" customFormat="1" ht="25.15" customHeight="1">
      <c r="A21" s="17"/>
      <c r="B21" s="8"/>
      <c r="C21" s="7"/>
      <c r="D21" s="8"/>
      <c r="E21" s="8"/>
      <c r="F21" s="18"/>
      <c r="G21" s="8"/>
      <c r="H21" s="8"/>
      <c r="I21" s="8"/>
    </row>
    <row r="22" spans="1:9" s="4" customFormat="1" ht="25.15" customHeight="1">
      <c r="A22" s="17"/>
      <c r="B22" s="8"/>
      <c r="C22" s="7"/>
      <c r="D22" s="8"/>
      <c r="E22" s="8"/>
      <c r="F22" s="18"/>
      <c r="G22" s="8"/>
      <c r="H22" s="8"/>
      <c r="I22" s="8"/>
    </row>
    <row r="23" spans="1:9" ht="25.15" customHeight="1">
      <c r="A23" s="217"/>
      <c r="B23" s="217"/>
      <c r="C23" s="217"/>
      <c r="D23" s="217"/>
      <c r="E23" s="217"/>
      <c r="F23" s="217"/>
      <c r="G23" s="217"/>
      <c r="H23" s="217"/>
      <c r="I23" s="217"/>
    </row>
    <row r="24" spans="1:9" ht="25.15" customHeight="1">
      <c r="A24" s="217"/>
      <c r="B24" s="217"/>
      <c r="C24" s="217"/>
      <c r="D24" s="217"/>
      <c r="E24" s="217"/>
      <c r="F24" s="217"/>
      <c r="G24" s="217"/>
      <c r="H24" s="217"/>
      <c r="I24" s="217"/>
    </row>
  </sheetData>
  <sheetProtection sheet="1" objects="1" scenarios="1"/>
  <mergeCells count="7">
    <mergeCell ref="A1:F1"/>
    <mergeCell ref="A2:F2"/>
    <mergeCell ref="A3:A4"/>
    <mergeCell ref="B3:B4"/>
    <mergeCell ref="C3:C4"/>
    <mergeCell ref="D3:D4"/>
    <mergeCell ref="E3:E4"/>
  </mergeCells>
  <printOptions horizontalCentered="1"/>
  <pageMargins left="0.70866141732283472" right="0.70866141732283472" top="0.94488188976377963" bottom="0.94488188976377963" header="0.70866141732283472" footer="0.70866141732283472"/>
  <pageSetup paperSize="9" scale="85" orientation="landscape" r:id="rId1"/>
  <headerFooter>
    <oddHeader>&amp;L&amp;"Times New Roman,Regular"&amp;9Bengaluru Water Supply and Sewerage Project (III)&amp;R&amp;"Times New Roman,Regular"&amp;9Volume-3-Price Proposal</oddHeader>
    <oddFooter>&amp;L&amp;"Times New Roman,Regular"&amp;9Contract No CP-26-Pillaganahalli STP&amp;R&amp;"Times New Roman,Regular"&amp;9&amp;P of &amp;N</oddFooter>
  </headerFooter>
</worksheet>
</file>

<file path=xl/worksheets/sheet2.xml><?xml version="1.0" encoding="utf-8"?>
<worksheet xmlns="http://schemas.openxmlformats.org/spreadsheetml/2006/main" xmlns:r="http://schemas.openxmlformats.org/officeDocument/2006/relationships">
  <sheetPr codeName="Sheet2"/>
  <dimension ref="A1:L184"/>
  <sheetViews>
    <sheetView view="pageBreakPreview" topLeftCell="A171" zoomScale="85" zoomScaleSheetLayoutView="85" workbookViewId="0">
      <selection activeCell="D135" sqref="D135"/>
    </sheetView>
  </sheetViews>
  <sheetFormatPr defaultColWidth="8.7109375" defaultRowHeight="12.75"/>
  <cols>
    <col min="1" max="1" width="12.28515625" style="41" customWidth="1"/>
    <col min="2" max="2" width="104.5703125" style="41" customWidth="1"/>
    <col min="3" max="3" width="19.7109375" style="40" customWidth="1"/>
    <col min="4" max="4" width="22" style="294" customWidth="1"/>
    <col min="5" max="6" width="24" style="294" customWidth="1"/>
    <col min="7" max="7" width="8.7109375" style="41"/>
    <col min="8" max="8" width="17.28515625" style="41" bestFit="1" customWidth="1"/>
    <col min="9" max="9" width="13.42578125" style="41" customWidth="1"/>
    <col min="10" max="11" width="8.7109375" style="41"/>
    <col min="12" max="12" width="15.42578125" style="41" bestFit="1" customWidth="1"/>
    <col min="13" max="16384" width="8.7109375" style="41"/>
  </cols>
  <sheetData>
    <row r="1" spans="1:9" s="2" customFormat="1" ht="30" customHeight="1">
      <c r="A1" s="376" t="s">
        <v>1138</v>
      </c>
      <c r="B1" s="376"/>
      <c r="C1" s="376"/>
      <c r="D1" s="376"/>
      <c r="E1" s="376"/>
      <c r="F1" s="376"/>
    </row>
    <row r="2" spans="1:9" s="2" customFormat="1" ht="30" customHeight="1">
      <c r="A2" s="135"/>
      <c r="B2" s="135" t="s">
        <v>1337</v>
      </c>
      <c r="C2" s="369"/>
      <c r="D2" s="369"/>
      <c r="E2" s="369"/>
      <c r="F2" s="369"/>
      <c r="H2" s="263"/>
    </row>
    <row r="3" spans="1:9" s="2" customFormat="1" ht="50.25" customHeight="1">
      <c r="A3" s="134" t="s">
        <v>428</v>
      </c>
      <c r="B3" s="137" t="s">
        <v>429</v>
      </c>
      <c r="C3" s="137" t="s">
        <v>245</v>
      </c>
      <c r="D3" s="19" t="s">
        <v>706</v>
      </c>
      <c r="E3" s="19" t="s">
        <v>704</v>
      </c>
      <c r="F3" s="27" t="s">
        <v>711</v>
      </c>
    </row>
    <row r="4" spans="1:9" s="2" customFormat="1" ht="18" customHeight="1">
      <c r="A4" s="134"/>
      <c r="B4" s="137"/>
      <c r="C4" s="65" t="s">
        <v>430</v>
      </c>
      <c r="D4" s="10" t="s">
        <v>467</v>
      </c>
      <c r="E4" s="10" t="s">
        <v>642</v>
      </c>
      <c r="F4" s="27" t="s">
        <v>431</v>
      </c>
    </row>
    <row r="5" spans="1:9" s="4" customFormat="1" ht="19.5" customHeight="1">
      <c r="A5" s="137">
        <v>2.1</v>
      </c>
      <c r="B5" s="50" t="s">
        <v>1016</v>
      </c>
      <c r="C5" s="137"/>
      <c r="D5" s="277"/>
      <c r="E5" s="277"/>
      <c r="F5" s="277"/>
    </row>
    <row r="6" spans="1:9" s="4" customFormat="1" ht="16.5" customHeight="1">
      <c r="A6" s="134"/>
      <c r="B6" s="50" t="s">
        <v>813</v>
      </c>
      <c r="C6" s="47"/>
      <c r="D6" s="277"/>
      <c r="E6" s="278"/>
      <c r="F6" s="277"/>
    </row>
    <row r="7" spans="1:9" s="4" customFormat="1" ht="45.75" customHeight="1">
      <c r="A7" s="45" t="s">
        <v>392</v>
      </c>
      <c r="B7" s="51" t="s">
        <v>1021</v>
      </c>
      <c r="C7" s="145" t="s">
        <v>1099</v>
      </c>
      <c r="D7" s="279">
        <v>15906313.85</v>
      </c>
      <c r="E7" s="279">
        <f t="shared" ref="E7:E54" si="0">D7*12%</f>
        <v>1908757.6619999998</v>
      </c>
      <c r="F7" s="279">
        <f t="shared" ref="F7:F54" si="1">D7+E7</f>
        <v>17815071.511999998</v>
      </c>
      <c r="H7" s="261"/>
      <c r="I7" s="261"/>
    </row>
    <row r="8" spans="1:9" s="4" customFormat="1" ht="18" customHeight="1">
      <c r="A8" s="45"/>
      <c r="B8" s="50" t="s">
        <v>783</v>
      </c>
      <c r="C8" s="137"/>
      <c r="D8" s="279">
        <v>0</v>
      </c>
      <c r="E8" s="279">
        <v>0</v>
      </c>
      <c r="F8" s="279">
        <f t="shared" si="1"/>
        <v>0</v>
      </c>
      <c r="H8" s="261"/>
      <c r="I8" s="261"/>
    </row>
    <row r="9" spans="1:9" s="4" customFormat="1" ht="27.75" customHeight="1">
      <c r="A9" s="45" t="s">
        <v>388</v>
      </c>
      <c r="B9" s="142" t="s">
        <v>1278</v>
      </c>
      <c r="C9" s="145" t="s">
        <v>1099</v>
      </c>
      <c r="D9" s="279">
        <v>2157952.5299999998</v>
      </c>
      <c r="E9" s="279">
        <f t="shared" si="0"/>
        <v>258954.30359999996</v>
      </c>
      <c r="F9" s="279">
        <f t="shared" si="1"/>
        <v>2416906.8335999995</v>
      </c>
      <c r="H9" s="261"/>
      <c r="I9" s="261"/>
    </row>
    <row r="10" spans="1:9" s="4" customFormat="1" ht="28.15" customHeight="1">
      <c r="A10" s="45" t="s">
        <v>389</v>
      </c>
      <c r="B10" s="142" t="s">
        <v>860</v>
      </c>
      <c r="C10" s="145" t="s">
        <v>1099</v>
      </c>
      <c r="D10" s="279">
        <v>1775185.5</v>
      </c>
      <c r="E10" s="279">
        <f t="shared" si="0"/>
        <v>213022.25999999998</v>
      </c>
      <c r="F10" s="279">
        <f t="shared" si="1"/>
        <v>1988207.76</v>
      </c>
      <c r="H10" s="261"/>
      <c r="I10" s="261"/>
    </row>
    <row r="11" spans="1:9" s="4" customFormat="1" ht="27.75" customHeight="1">
      <c r="A11" s="45" t="s">
        <v>390</v>
      </c>
      <c r="B11" s="142" t="s">
        <v>932</v>
      </c>
      <c r="C11" s="145" t="s">
        <v>1099</v>
      </c>
      <c r="D11" s="279">
        <v>797029.08</v>
      </c>
      <c r="E11" s="279">
        <f t="shared" si="0"/>
        <v>95643.489599999986</v>
      </c>
      <c r="F11" s="279">
        <f t="shared" si="1"/>
        <v>892672.56959999993</v>
      </c>
      <c r="H11" s="261"/>
      <c r="I11" s="261"/>
    </row>
    <row r="12" spans="1:9" s="4" customFormat="1" ht="17.25" customHeight="1">
      <c r="A12" s="45"/>
      <c r="B12" s="50" t="s">
        <v>368</v>
      </c>
      <c r="C12" s="137"/>
      <c r="D12" s="279">
        <v>0</v>
      </c>
      <c r="E12" s="279">
        <v>0</v>
      </c>
      <c r="F12" s="279">
        <f t="shared" si="1"/>
        <v>0</v>
      </c>
      <c r="H12" s="261"/>
      <c r="I12" s="261"/>
    </row>
    <row r="13" spans="1:9" s="4" customFormat="1" ht="44.25" customHeight="1">
      <c r="A13" s="45" t="s">
        <v>391</v>
      </c>
      <c r="B13" s="142" t="s">
        <v>1279</v>
      </c>
      <c r="C13" s="145" t="s">
        <v>1099</v>
      </c>
      <c r="D13" s="279">
        <v>28917424.710000001</v>
      </c>
      <c r="E13" s="279">
        <f t="shared" si="0"/>
        <v>3470090.9652</v>
      </c>
      <c r="F13" s="279">
        <f t="shared" si="1"/>
        <v>32387515.6752</v>
      </c>
      <c r="H13" s="261"/>
      <c r="I13" s="261"/>
    </row>
    <row r="14" spans="1:9" s="4" customFormat="1" ht="18" customHeight="1">
      <c r="A14" s="45"/>
      <c r="B14" s="136" t="s">
        <v>805</v>
      </c>
      <c r="C14" s="137"/>
      <c r="D14" s="279">
        <v>0</v>
      </c>
      <c r="E14" s="279">
        <v>0</v>
      </c>
      <c r="F14" s="279">
        <f t="shared" si="1"/>
        <v>0</v>
      </c>
      <c r="H14" s="261"/>
      <c r="I14" s="261"/>
    </row>
    <row r="15" spans="1:9" s="4" customFormat="1" ht="18" customHeight="1">
      <c r="A15" s="45" t="s">
        <v>393</v>
      </c>
      <c r="B15" s="142" t="s">
        <v>1280</v>
      </c>
      <c r="C15" s="145" t="s">
        <v>1099</v>
      </c>
      <c r="D15" s="279">
        <v>5848324.0499999998</v>
      </c>
      <c r="E15" s="279">
        <f t="shared" si="0"/>
        <v>701798.88599999994</v>
      </c>
      <c r="F15" s="279">
        <f t="shared" si="1"/>
        <v>6550122.9359999998</v>
      </c>
      <c r="H15" s="261"/>
      <c r="I15" s="261"/>
    </row>
    <row r="16" spans="1:9" s="4" customFormat="1" ht="21" customHeight="1">
      <c r="A16" s="45"/>
      <c r="B16" s="50" t="s">
        <v>470</v>
      </c>
      <c r="C16" s="137"/>
      <c r="D16" s="279">
        <v>0</v>
      </c>
      <c r="E16" s="279">
        <v>0</v>
      </c>
      <c r="F16" s="279">
        <f t="shared" si="1"/>
        <v>0</v>
      </c>
      <c r="H16" s="261"/>
      <c r="I16" s="261"/>
    </row>
    <row r="17" spans="1:9" s="4" customFormat="1" ht="33" customHeight="1">
      <c r="A17" s="45" t="s">
        <v>394</v>
      </c>
      <c r="B17" s="142" t="s">
        <v>940</v>
      </c>
      <c r="C17" s="145" t="s">
        <v>1099</v>
      </c>
      <c r="D17" s="279">
        <v>9115195.6199999992</v>
      </c>
      <c r="E17" s="279">
        <f t="shared" si="0"/>
        <v>1093823.4743999999</v>
      </c>
      <c r="F17" s="279">
        <f t="shared" si="1"/>
        <v>10209019.0944</v>
      </c>
      <c r="H17" s="261"/>
      <c r="I17" s="261"/>
    </row>
    <row r="18" spans="1:9" s="4" customFormat="1" ht="16.5" customHeight="1">
      <c r="A18" s="45" t="s">
        <v>395</v>
      </c>
      <c r="B18" s="142" t="s">
        <v>1281</v>
      </c>
      <c r="C18" s="145" t="s">
        <v>1099</v>
      </c>
      <c r="D18" s="279">
        <v>3524279.36</v>
      </c>
      <c r="E18" s="279">
        <f t="shared" si="0"/>
        <v>422913.5232</v>
      </c>
      <c r="F18" s="279">
        <f t="shared" si="1"/>
        <v>3947192.8832</v>
      </c>
      <c r="H18" s="261"/>
      <c r="I18" s="261"/>
    </row>
    <row r="19" spans="1:9" s="4" customFormat="1" ht="16.5" customHeight="1">
      <c r="A19" s="45"/>
      <c r="B19" s="136" t="s">
        <v>790</v>
      </c>
      <c r="C19" s="137"/>
      <c r="D19" s="279">
        <v>0</v>
      </c>
      <c r="E19" s="279">
        <v>0</v>
      </c>
      <c r="F19" s="279">
        <f t="shared" si="1"/>
        <v>0</v>
      </c>
      <c r="H19" s="261"/>
      <c r="I19" s="261"/>
    </row>
    <row r="20" spans="1:9" s="4" customFormat="1" ht="28.15" customHeight="1">
      <c r="A20" s="45" t="s">
        <v>396</v>
      </c>
      <c r="B20" s="142" t="s">
        <v>831</v>
      </c>
      <c r="C20" s="145" t="s">
        <v>1099</v>
      </c>
      <c r="D20" s="279">
        <v>2735541.36</v>
      </c>
      <c r="E20" s="279">
        <f t="shared" si="0"/>
        <v>328264.9632</v>
      </c>
      <c r="F20" s="279">
        <f t="shared" si="1"/>
        <v>3063806.3232</v>
      </c>
      <c r="H20" s="261"/>
      <c r="I20" s="261"/>
    </row>
    <row r="21" spans="1:9" s="4" customFormat="1" ht="28.15" customHeight="1">
      <c r="A21" s="45" t="s">
        <v>397</v>
      </c>
      <c r="B21" s="142" t="s">
        <v>1127</v>
      </c>
      <c r="C21" s="145" t="s">
        <v>1099</v>
      </c>
      <c r="D21" s="279">
        <v>6355106.79</v>
      </c>
      <c r="E21" s="279">
        <f t="shared" si="0"/>
        <v>762612.81479999993</v>
      </c>
      <c r="F21" s="279">
        <f t="shared" si="1"/>
        <v>7117719.6047999999</v>
      </c>
      <c r="H21" s="261"/>
      <c r="I21" s="261"/>
    </row>
    <row r="22" spans="1:9" s="4" customFormat="1" ht="17.25" customHeight="1">
      <c r="A22" s="45" t="s">
        <v>398</v>
      </c>
      <c r="B22" s="142" t="s">
        <v>827</v>
      </c>
      <c r="C22" s="145" t="s">
        <v>1099</v>
      </c>
      <c r="D22" s="279">
        <v>901562.37</v>
      </c>
      <c r="E22" s="279">
        <f t="shared" si="0"/>
        <v>108187.4844</v>
      </c>
      <c r="F22" s="279">
        <f t="shared" si="1"/>
        <v>1009749.8544</v>
      </c>
      <c r="H22" s="261"/>
      <c r="I22" s="261"/>
    </row>
    <row r="23" spans="1:9" s="4" customFormat="1" ht="15.75" customHeight="1">
      <c r="A23" s="45"/>
      <c r="B23" s="50" t="s">
        <v>765</v>
      </c>
      <c r="C23" s="137"/>
      <c r="D23" s="279">
        <v>0</v>
      </c>
      <c r="E23" s="279">
        <v>0</v>
      </c>
      <c r="F23" s="279">
        <f t="shared" si="1"/>
        <v>0</v>
      </c>
      <c r="H23" s="261"/>
      <c r="I23" s="261"/>
    </row>
    <row r="24" spans="1:9" s="4" customFormat="1" ht="28.15" customHeight="1">
      <c r="A24" s="45" t="s">
        <v>399</v>
      </c>
      <c r="B24" s="142" t="s">
        <v>816</v>
      </c>
      <c r="C24" s="145" t="s">
        <v>1099</v>
      </c>
      <c r="D24" s="279">
        <v>1174586.99</v>
      </c>
      <c r="E24" s="279">
        <f t="shared" si="0"/>
        <v>140950.4388</v>
      </c>
      <c r="F24" s="279">
        <f t="shared" si="1"/>
        <v>1315537.4287999999</v>
      </c>
      <c r="H24" s="261"/>
      <c r="I24" s="261"/>
    </row>
    <row r="25" spans="1:9" s="4" customFormat="1" ht="16.5" customHeight="1">
      <c r="A25" s="50"/>
      <c r="B25" s="50" t="s">
        <v>246</v>
      </c>
      <c r="C25" s="137"/>
      <c r="D25" s="279">
        <v>0</v>
      </c>
      <c r="E25" s="279">
        <v>0</v>
      </c>
      <c r="F25" s="279">
        <f t="shared" si="1"/>
        <v>0</v>
      </c>
      <c r="H25" s="261"/>
      <c r="I25" s="261"/>
    </row>
    <row r="26" spans="1:9" s="4" customFormat="1" ht="21" customHeight="1">
      <c r="A26" s="45" t="s">
        <v>400</v>
      </c>
      <c r="B26" s="142" t="s">
        <v>817</v>
      </c>
      <c r="C26" s="145" t="s">
        <v>1099</v>
      </c>
      <c r="D26" s="279">
        <v>3999752.28</v>
      </c>
      <c r="E26" s="279">
        <f t="shared" si="0"/>
        <v>479970.27359999996</v>
      </c>
      <c r="F26" s="279">
        <f t="shared" si="1"/>
        <v>4479722.5536000002</v>
      </c>
      <c r="H26" s="261"/>
      <c r="I26" s="261"/>
    </row>
    <row r="27" spans="1:9" s="4" customFormat="1" ht="15" customHeight="1">
      <c r="A27" s="45" t="s">
        <v>401</v>
      </c>
      <c r="B27" s="142" t="s">
        <v>818</v>
      </c>
      <c r="C27" s="145" t="s">
        <v>1099</v>
      </c>
      <c r="D27" s="279">
        <v>2827610.79</v>
      </c>
      <c r="E27" s="279">
        <f t="shared" si="0"/>
        <v>339313.29479999997</v>
      </c>
      <c r="F27" s="279">
        <f t="shared" si="1"/>
        <v>3166924.0847999998</v>
      </c>
      <c r="H27" s="261"/>
      <c r="I27" s="261"/>
    </row>
    <row r="28" spans="1:9" s="4" customFormat="1" ht="16.5" customHeight="1">
      <c r="A28" s="45" t="s">
        <v>402</v>
      </c>
      <c r="B28" s="142" t="s">
        <v>823</v>
      </c>
      <c r="C28" s="145" t="s">
        <v>1099</v>
      </c>
      <c r="D28" s="279">
        <v>166536.73000000001</v>
      </c>
      <c r="E28" s="279">
        <f t="shared" si="0"/>
        <v>19984.407600000002</v>
      </c>
      <c r="F28" s="279">
        <f t="shared" si="1"/>
        <v>186521.13760000002</v>
      </c>
      <c r="H28" s="261"/>
      <c r="I28" s="261"/>
    </row>
    <row r="29" spans="1:9" s="4" customFormat="1" ht="16.5" customHeight="1">
      <c r="A29" s="45" t="s">
        <v>403</v>
      </c>
      <c r="B29" s="142" t="s">
        <v>828</v>
      </c>
      <c r="C29" s="145" t="s">
        <v>1099</v>
      </c>
      <c r="D29" s="279">
        <v>217620</v>
      </c>
      <c r="E29" s="279">
        <f t="shared" si="0"/>
        <v>26114.399999999998</v>
      </c>
      <c r="F29" s="279">
        <f t="shared" si="1"/>
        <v>243734.39999999999</v>
      </c>
      <c r="H29" s="261"/>
      <c r="I29" s="261"/>
    </row>
    <row r="30" spans="1:9" s="4" customFormat="1" ht="20.25" customHeight="1">
      <c r="A30" s="45"/>
      <c r="B30" s="136" t="s">
        <v>247</v>
      </c>
      <c r="C30" s="46"/>
      <c r="D30" s="279">
        <v>0</v>
      </c>
      <c r="E30" s="279">
        <v>0</v>
      </c>
      <c r="F30" s="279">
        <f t="shared" si="1"/>
        <v>0</v>
      </c>
      <c r="H30" s="261"/>
      <c r="I30" s="261"/>
    </row>
    <row r="31" spans="1:9" s="4" customFormat="1" ht="21" customHeight="1">
      <c r="A31" s="45" t="s">
        <v>404</v>
      </c>
      <c r="B31" s="142" t="s">
        <v>780</v>
      </c>
      <c r="C31" s="145" t="s">
        <v>1099</v>
      </c>
      <c r="D31" s="279">
        <v>4959272.3600000003</v>
      </c>
      <c r="E31" s="279">
        <f t="shared" si="0"/>
        <v>595112.68319999997</v>
      </c>
      <c r="F31" s="279">
        <f t="shared" si="1"/>
        <v>5554385.0432000002</v>
      </c>
      <c r="H31" s="261"/>
      <c r="I31" s="261"/>
    </row>
    <row r="32" spans="1:9" s="4" customFormat="1" ht="18" customHeight="1">
      <c r="A32" s="45" t="s">
        <v>405</v>
      </c>
      <c r="B32" s="142" t="s">
        <v>469</v>
      </c>
      <c r="C32" s="145" t="s">
        <v>1099</v>
      </c>
      <c r="D32" s="279">
        <v>162990.88</v>
      </c>
      <c r="E32" s="279">
        <f t="shared" si="0"/>
        <v>19558.905599999998</v>
      </c>
      <c r="F32" s="279">
        <f t="shared" si="1"/>
        <v>182549.7856</v>
      </c>
      <c r="H32" s="261"/>
      <c r="I32" s="261"/>
    </row>
    <row r="33" spans="1:9" s="4" customFormat="1" ht="15.75" customHeight="1">
      <c r="A33" s="45"/>
      <c r="B33" s="136" t="s">
        <v>500</v>
      </c>
      <c r="C33" s="46"/>
      <c r="D33" s="279">
        <v>0</v>
      </c>
      <c r="E33" s="279">
        <v>0</v>
      </c>
      <c r="F33" s="279">
        <f t="shared" si="1"/>
        <v>0</v>
      </c>
      <c r="H33" s="261"/>
      <c r="I33" s="261"/>
    </row>
    <row r="34" spans="1:9" s="4" customFormat="1" ht="17.25" customHeight="1">
      <c r="A34" s="45" t="s">
        <v>406</v>
      </c>
      <c r="B34" s="142" t="s">
        <v>796</v>
      </c>
      <c r="C34" s="145" t="s">
        <v>1099</v>
      </c>
      <c r="D34" s="279">
        <v>2008078.82</v>
      </c>
      <c r="E34" s="279">
        <f t="shared" si="0"/>
        <v>240969.4584</v>
      </c>
      <c r="F34" s="279">
        <f t="shared" si="1"/>
        <v>2249048.2784000002</v>
      </c>
      <c r="H34" s="261"/>
      <c r="I34" s="261"/>
    </row>
    <row r="35" spans="1:9" s="4" customFormat="1" ht="36" customHeight="1">
      <c r="A35" s="45" t="s">
        <v>407</v>
      </c>
      <c r="B35" s="142" t="s">
        <v>1168</v>
      </c>
      <c r="C35" s="145" t="s">
        <v>1099</v>
      </c>
      <c r="D35" s="279">
        <v>6302191.6699999999</v>
      </c>
      <c r="E35" s="279">
        <f t="shared" si="0"/>
        <v>756263.00040000002</v>
      </c>
      <c r="F35" s="279">
        <f t="shared" si="1"/>
        <v>7058454.6704000002</v>
      </c>
      <c r="H35" s="261"/>
      <c r="I35" s="261"/>
    </row>
    <row r="36" spans="1:9" s="4" customFormat="1" ht="17.25" customHeight="1">
      <c r="A36" s="45" t="s">
        <v>408</v>
      </c>
      <c r="B36" s="142" t="s">
        <v>248</v>
      </c>
      <c r="C36" s="145" t="s">
        <v>1099</v>
      </c>
      <c r="D36" s="279">
        <v>752771.2</v>
      </c>
      <c r="E36" s="279">
        <f t="shared" si="0"/>
        <v>90332.543999999994</v>
      </c>
      <c r="F36" s="279">
        <f t="shared" si="1"/>
        <v>843103.74399999995</v>
      </c>
      <c r="H36" s="261"/>
      <c r="I36" s="261"/>
    </row>
    <row r="37" spans="1:9" s="4" customFormat="1" ht="14.25" customHeight="1">
      <c r="A37" s="45"/>
      <c r="B37" s="136" t="s">
        <v>249</v>
      </c>
      <c r="C37" s="46"/>
      <c r="D37" s="279">
        <v>0</v>
      </c>
      <c r="E37" s="279">
        <v>0</v>
      </c>
      <c r="F37" s="279">
        <f t="shared" si="1"/>
        <v>0</v>
      </c>
      <c r="H37" s="261"/>
      <c r="I37" s="261"/>
    </row>
    <row r="38" spans="1:9" s="4" customFormat="1" ht="18" customHeight="1">
      <c r="A38" s="45" t="s">
        <v>409</v>
      </c>
      <c r="B38" s="142" t="s">
        <v>931</v>
      </c>
      <c r="C38" s="145" t="s">
        <v>1099</v>
      </c>
      <c r="D38" s="279">
        <v>6468207.1799999997</v>
      </c>
      <c r="E38" s="279">
        <f t="shared" si="0"/>
        <v>776184.86159999995</v>
      </c>
      <c r="F38" s="279">
        <f t="shared" si="1"/>
        <v>7244392.0416000001</v>
      </c>
      <c r="H38" s="261"/>
      <c r="I38" s="261"/>
    </row>
    <row r="39" spans="1:9" s="4" customFormat="1" ht="18" customHeight="1">
      <c r="A39" s="45" t="s">
        <v>410</v>
      </c>
      <c r="B39" s="142" t="s">
        <v>933</v>
      </c>
      <c r="C39" s="145" t="s">
        <v>1099</v>
      </c>
      <c r="D39" s="279">
        <v>319024.18</v>
      </c>
      <c r="E39" s="279">
        <f t="shared" si="0"/>
        <v>38282.901599999997</v>
      </c>
      <c r="F39" s="279">
        <f t="shared" si="1"/>
        <v>357307.08159999998</v>
      </c>
      <c r="H39" s="261"/>
      <c r="I39" s="261"/>
    </row>
    <row r="40" spans="1:9" s="4" customFormat="1" ht="18" customHeight="1">
      <c r="A40" s="45" t="s">
        <v>798</v>
      </c>
      <c r="B40" s="142" t="s">
        <v>955</v>
      </c>
      <c r="C40" s="145" t="s">
        <v>1099</v>
      </c>
      <c r="D40" s="279">
        <v>673758.75</v>
      </c>
      <c r="E40" s="279">
        <f t="shared" si="0"/>
        <v>80851.05</v>
      </c>
      <c r="F40" s="279">
        <f t="shared" si="1"/>
        <v>754609.8</v>
      </c>
      <c r="H40" s="261"/>
      <c r="I40" s="261"/>
    </row>
    <row r="41" spans="1:9" s="4" customFormat="1" ht="20.25" customHeight="1">
      <c r="A41" s="45" t="s">
        <v>411</v>
      </c>
      <c r="B41" s="142" t="s">
        <v>835</v>
      </c>
      <c r="C41" s="145" t="s">
        <v>1099</v>
      </c>
      <c r="D41" s="279">
        <v>2217553.33</v>
      </c>
      <c r="E41" s="279">
        <f t="shared" si="0"/>
        <v>266106.3996</v>
      </c>
      <c r="F41" s="279">
        <f t="shared" si="1"/>
        <v>2483659.7296000002</v>
      </c>
      <c r="H41" s="261"/>
      <c r="I41" s="261"/>
    </row>
    <row r="42" spans="1:9" s="4" customFormat="1" ht="17.25" customHeight="1">
      <c r="A42" s="45" t="s">
        <v>412</v>
      </c>
      <c r="B42" s="142" t="s">
        <v>819</v>
      </c>
      <c r="C42" s="145" t="s">
        <v>1099</v>
      </c>
      <c r="D42" s="279">
        <v>8984347.3000000007</v>
      </c>
      <c r="E42" s="279">
        <f t="shared" si="0"/>
        <v>1078121.676</v>
      </c>
      <c r="F42" s="279">
        <f t="shared" si="1"/>
        <v>10062468.976</v>
      </c>
      <c r="H42" s="261"/>
      <c r="I42" s="261"/>
    </row>
    <row r="43" spans="1:9" s="4" customFormat="1" ht="18" customHeight="1">
      <c r="A43" s="45" t="s">
        <v>413</v>
      </c>
      <c r="B43" s="142" t="s">
        <v>820</v>
      </c>
      <c r="C43" s="145" t="s">
        <v>1099</v>
      </c>
      <c r="D43" s="279">
        <v>0</v>
      </c>
      <c r="E43" s="279">
        <v>0</v>
      </c>
      <c r="F43" s="279">
        <f t="shared" si="1"/>
        <v>0</v>
      </c>
      <c r="H43" s="261"/>
      <c r="I43" s="261"/>
    </row>
    <row r="44" spans="1:9" s="4" customFormat="1" ht="15.75" customHeight="1">
      <c r="A44" s="45" t="s">
        <v>414</v>
      </c>
      <c r="B44" s="142" t="s">
        <v>923</v>
      </c>
      <c r="C44" s="145" t="s">
        <v>1099</v>
      </c>
      <c r="D44" s="279">
        <v>4654187.12</v>
      </c>
      <c r="E44" s="279">
        <f t="shared" si="0"/>
        <v>558502.45440000005</v>
      </c>
      <c r="F44" s="279">
        <f t="shared" si="1"/>
        <v>5212689.5744000003</v>
      </c>
      <c r="H44" s="261"/>
      <c r="I44" s="261"/>
    </row>
    <row r="45" spans="1:9" s="4" customFormat="1" ht="15.75" customHeight="1">
      <c r="A45" s="45" t="s">
        <v>415</v>
      </c>
      <c r="B45" s="142" t="s">
        <v>975</v>
      </c>
      <c r="C45" s="145" t="s">
        <v>1099</v>
      </c>
      <c r="D45" s="279">
        <v>5744931.3300000001</v>
      </c>
      <c r="E45" s="279">
        <f t="shared" si="0"/>
        <v>689391.75959999999</v>
      </c>
      <c r="F45" s="279">
        <f t="shared" si="1"/>
        <v>6434323.0896000005</v>
      </c>
      <c r="H45" s="261"/>
      <c r="I45" s="261"/>
    </row>
    <row r="46" spans="1:9" s="4" customFormat="1" ht="16.5" customHeight="1">
      <c r="A46" s="45" t="s">
        <v>416</v>
      </c>
      <c r="B46" s="142" t="s">
        <v>250</v>
      </c>
      <c r="C46" s="145" t="s">
        <v>1099</v>
      </c>
      <c r="D46" s="279">
        <v>125827.95</v>
      </c>
      <c r="E46" s="279">
        <f t="shared" si="0"/>
        <v>15099.353999999999</v>
      </c>
      <c r="F46" s="279">
        <f t="shared" si="1"/>
        <v>140927.304</v>
      </c>
      <c r="H46" s="261"/>
      <c r="I46" s="261"/>
    </row>
    <row r="47" spans="1:9" s="4" customFormat="1" ht="30" customHeight="1">
      <c r="A47" s="45"/>
      <c r="B47" s="50" t="s">
        <v>288</v>
      </c>
      <c r="C47" s="137"/>
      <c r="D47" s="279">
        <v>0</v>
      </c>
      <c r="E47" s="279">
        <f t="shared" si="0"/>
        <v>0</v>
      </c>
      <c r="F47" s="279">
        <f t="shared" si="1"/>
        <v>0</v>
      </c>
      <c r="H47" s="261"/>
      <c r="I47" s="261"/>
    </row>
    <row r="48" spans="1:9" s="4" customFormat="1" ht="15.75" customHeight="1">
      <c r="A48" s="45" t="s">
        <v>1325</v>
      </c>
      <c r="B48" s="170" t="s">
        <v>1357</v>
      </c>
      <c r="C48" s="45" t="s">
        <v>1099</v>
      </c>
      <c r="D48" s="279">
        <v>1736746.5</v>
      </c>
      <c r="E48" s="279">
        <f t="shared" si="0"/>
        <v>208409.58</v>
      </c>
      <c r="F48" s="279">
        <f t="shared" si="1"/>
        <v>1945156.08</v>
      </c>
      <c r="H48" s="261"/>
      <c r="I48" s="261"/>
    </row>
    <row r="49" spans="1:12" s="4" customFormat="1" ht="17.25" customHeight="1">
      <c r="A49" s="45" t="s">
        <v>1326</v>
      </c>
      <c r="B49" s="170" t="s">
        <v>1358</v>
      </c>
      <c r="C49" s="45" t="s">
        <v>1099</v>
      </c>
      <c r="D49" s="279">
        <v>154180.78</v>
      </c>
      <c r="E49" s="279">
        <f t="shared" si="0"/>
        <v>18501.693599999999</v>
      </c>
      <c r="F49" s="279">
        <f t="shared" si="1"/>
        <v>172682.4736</v>
      </c>
      <c r="H49" s="261"/>
      <c r="I49" s="261"/>
    </row>
    <row r="50" spans="1:12" s="4" customFormat="1" ht="17.25" customHeight="1">
      <c r="A50" s="45" t="s">
        <v>1327</v>
      </c>
      <c r="B50" s="170" t="s">
        <v>1359</v>
      </c>
      <c r="C50" s="45" t="s">
        <v>1099</v>
      </c>
      <c r="D50" s="279">
        <v>491021.03</v>
      </c>
      <c r="E50" s="279">
        <f t="shared" si="0"/>
        <v>58922.5236</v>
      </c>
      <c r="F50" s="279">
        <f t="shared" si="1"/>
        <v>549943.55359999998</v>
      </c>
      <c r="H50" s="261"/>
      <c r="I50" s="261"/>
    </row>
    <row r="51" spans="1:12" s="4" customFormat="1" ht="17.25" customHeight="1">
      <c r="A51" s="45" t="s">
        <v>1353</v>
      </c>
      <c r="B51" s="170" t="s">
        <v>1360</v>
      </c>
      <c r="C51" s="45" t="s">
        <v>1099</v>
      </c>
      <c r="D51" s="279">
        <v>568018.48</v>
      </c>
      <c r="E51" s="279">
        <f t="shared" si="0"/>
        <v>68162.217599999989</v>
      </c>
      <c r="F51" s="279">
        <f t="shared" si="1"/>
        <v>636180.69759999996</v>
      </c>
      <c r="H51" s="261"/>
      <c r="I51" s="261"/>
    </row>
    <row r="52" spans="1:12" s="4" customFormat="1" ht="17.25" customHeight="1">
      <c r="A52" s="45" t="s">
        <v>1354</v>
      </c>
      <c r="B52" s="170" t="s">
        <v>1361</v>
      </c>
      <c r="C52" s="45" t="s">
        <v>1099</v>
      </c>
      <c r="D52" s="279">
        <v>403351.84</v>
      </c>
      <c r="E52" s="279">
        <f t="shared" si="0"/>
        <v>48402.220800000003</v>
      </c>
      <c r="F52" s="279">
        <f t="shared" si="1"/>
        <v>451754.06080000004</v>
      </c>
      <c r="H52" s="261"/>
      <c r="I52" s="261"/>
    </row>
    <row r="53" spans="1:12" s="4" customFormat="1" ht="17.25" customHeight="1">
      <c r="A53" s="45" t="s">
        <v>1355</v>
      </c>
      <c r="B53" s="170" t="s">
        <v>1363</v>
      </c>
      <c r="C53" s="45" t="s">
        <v>1099</v>
      </c>
      <c r="D53" s="279">
        <v>185316.77</v>
      </c>
      <c r="E53" s="279">
        <f t="shared" si="0"/>
        <v>22238.0124</v>
      </c>
      <c r="F53" s="279">
        <f t="shared" si="1"/>
        <v>207554.7824</v>
      </c>
      <c r="H53" s="261"/>
      <c r="I53" s="261"/>
    </row>
    <row r="54" spans="1:12" s="4" customFormat="1" ht="17.25" customHeight="1">
      <c r="A54" s="45" t="s">
        <v>1356</v>
      </c>
      <c r="B54" s="170" t="s">
        <v>1362</v>
      </c>
      <c r="C54" s="45" t="s">
        <v>1099</v>
      </c>
      <c r="D54" s="279">
        <v>822503.82</v>
      </c>
      <c r="E54" s="279">
        <f t="shared" si="0"/>
        <v>98700.458399999989</v>
      </c>
      <c r="F54" s="279">
        <f t="shared" si="1"/>
        <v>921204.27839999995</v>
      </c>
      <c r="H54" s="261"/>
      <c r="I54" s="261"/>
    </row>
    <row r="55" spans="1:12" s="119" customFormat="1" ht="15.75" customHeight="1" thickBot="1">
      <c r="A55" s="364" t="s">
        <v>1000</v>
      </c>
      <c r="B55" s="368"/>
      <c r="C55" s="46"/>
      <c r="D55" s="281">
        <f>SUM(D7:D54)</f>
        <v>134154303.30000001</v>
      </c>
      <c r="E55" s="281">
        <f t="shared" ref="D55:F55" si="2">SUM(E7:E54)</f>
        <v>16098516.395999998</v>
      </c>
      <c r="F55" s="281">
        <f t="shared" si="2"/>
        <v>150252819.69600004</v>
      </c>
      <c r="H55" s="261"/>
      <c r="I55" s="261"/>
    </row>
    <row r="56" spans="1:12" s="174" customFormat="1" ht="15.75" customHeight="1">
      <c r="A56" s="171"/>
      <c r="B56" s="172"/>
      <c r="C56" s="66"/>
      <c r="D56" s="282"/>
      <c r="E56" s="282"/>
      <c r="F56" s="282"/>
      <c r="H56" s="261"/>
      <c r="I56" s="261"/>
    </row>
    <row r="57" spans="1:12" s="4" customFormat="1" ht="15">
      <c r="A57" s="69">
        <v>2.2000000000000002</v>
      </c>
      <c r="B57" s="70" t="s">
        <v>644</v>
      </c>
      <c r="C57" s="71"/>
      <c r="D57" s="283"/>
      <c r="E57" s="283"/>
      <c r="F57" s="283"/>
      <c r="H57" s="261"/>
      <c r="I57" s="261"/>
    </row>
    <row r="58" spans="1:12" s="4" customFormat="1" ht="27.75" customHeight="1">
      <c r="A58" s="134"/>
      <c r="B58" s="72" t="s">
        <v>863</v>
      </c>
      <c r="C58" s="46"/>
      <c r="D58" s="277"/>
      <c r="E58" s="277"/>
      <c r="F58" s="277"/>
      <c r="H58" s="261"/>
      <c r="I58" s="261"/>
      <c r="L58" s="274"/>
    </row>
    <row r="59" spans="1:12" s="4" customFormat="1" ht="19.5" customHeight="1">
      <c r="A59" s="133"/>
      <c r="B59" s="77" t="s">
        <v>499</v>
      </c>
      <c r="C59" s="47"/>
      <c r="D59" s="277"/>
      <c r="E59" s="277"/>
      <c r="F59" s="277"/>
      <c r="H59" s="261"/>
      <c r="I59" s="261"/>
    </row>
    <row r="60" spans="1:12" s="4" customFormat="1" ht="48.75" customHeight="1">
      <c r="A60" s="45" t="s">
        <v>289</v>
      </c>
      <c r="B60" s="48" t="s">
        <v>1077</v>
      </c>
      <c r="C60" s="145" t="s">
        <v>1099</v>
      </c>
      <c r="D60" s="279">
        <v>319488.49</v>
      </c>
      <c r="E60" s="279">
        <f t="shared" ref="E60:E96" si="3">D60*12%</f>
        <v>38338.618799999997</v>
      </c>
      <c r="F60" s="279">
        <f t="shared" ref="F60:F96" si="4">D60+E60</f>
        <v>357827.10879999999</v>
      </c>
      <c r="H60" s="261"/>
      <c r="I60" s="261"/>
    </row>
    <row r="61" spans="1:12" s="4" customFormat="1" ht="28.15" customHeight="1">
      <c r="A61" s="45" t="s">
        <v>290</v>
      </c>
      <c r="B61" s="48" t="s">
        <v>1040</v>
      </c>
      <c r="C61" s="145" t="s">
        <v>1099</v>
      </c>
      <c r="D61" s="279">
        <v>94806.13</v>
      </c>
      <c r="E61" s="279">
        <f t="shared" si="3"/>
        <v>11376.7356</v>
      </c>
      <c r="F61" s="279">
        <f t="shared" si="4"/>
        <v>106182.8656</v>
      </c>
      <c r="H61" s="261"/>
      <c r="I61" s="261"/>
    </row>
    <row r="62" spans="1:12" s="4" customFormat="1" ht="28.15" customHeight="1">
      <c r="A62" s="45" t="s">
        <v>291</v>
      </c>
      <c r="B62" s="48" t="s">
        <v>822</v>
      </c>
      <c r="C62" s="145" t="s">
        <v>1099</v>
      </c>
      <c r="D62" s="279">
        <v>21464.36</v>
      </c>
      <c r="E62" s="279">
        <f t="shared" si="3"/>
        <v>2575.7231999999999</v>
      </c>
      <c r="F62" s="279">
        <f t="shared" si="4"/>
        <v>24040.083200000001</v>
      </c>
      <c r="H62" s="261"/>
      <c r="I62" s="261"/>
    </row>
    <row r="63" spans="1:12" s="175" customFormat="1" ht="39" customHeight="1">
      <c r="A63" s="45" t="s">
        <v>292</v>
      </c>
      <c r="B63" s="48" t="s">
        <v>1169</v>
      </c>
      <c r="C63" s="145" t="s">
        <v>1099</v>
      </c>
      <c r="D63" s="280"/>
      <c r="E63" s="279">
        <f t="shared" si="3"/>
        <v>0</v>
      </c>
      <c r="F63" s="279">
        <f t="shared" si="4"/>
        <v>0</v>
      </c>
      <c r="H63" s="261"/>
      <c r="I63" s="261"/>
    </row>
    <row r="64" spans="1:12" s="4" customFormat="1" ht="28.15" customHeight="1">
      <c r="A64" s="45" t="s">
        <v>293</v>
      </c>
      <c r="B64" s="50" t="s">
        <v>288</v>
      </c>
      <c r="C64" s="137"/>
      <c r="D64" s="277"/>
      <c r="E64" s="279">
        <f t="shared" si="3"/>
        <v>0</v>
      </c>
      <c r="F64" s="279">
        <f t="shared" si="4"/>
        <v>0</v>
      </c>
      <c r="H64" s="261"/>
      <c r="I64" s="261"/>
    </row>
    <row r="65" spans="1:9" s="4" customFormat="1" ht="17.25" customHeight="1">
      <c r="A65" s="45" t="s">
        <v>1328</v>
      </c>
      <c r="B65" s="170"/>
      <c r="C65" s="145" t="s">
        <v>1099</v>
      </c>
      <c r="D65" s="280"/>
      <c r="E65" s="279">
        <f t="shared" si="3"/>
        <v>0</v>
      </c>
      <c r="F65" s="279">
        <f t="shared" si="4"/>
        <v>0</v>
      </c>
      <c r="H65" s="261"/>
      <c r="I65" s="261"/>
    </row>
    <row r="66" spans="1:9" s="4" customFormat="1" ht="23.25" customHeight="1">
      <c r="A66" s="133"/>
      <c r="B66" s="47" t="s">
        <v>710</v>
      </c>
      <c r="C66" s="47"/>
      <c r="D66" s="277"/>
      <c r="E66" s="279">
        <f t="shared" si="3"/>
        <v>0</v>
      </c>
      <c r="F66" s="279">
        <f t="shared" si="4"/>
        <v>0</v>
      </c>
      <c r="H66" s="261"/>
      <c r="I66" s="261"/>
    </row>
    <row r="67" spans="1:9" s="4" customFormat="1" ht="45" customHeight="1">
      <c r="A67" s="45" t="s">
        <v>294</v>
      </c>
      <c r="B67" s="142" t="s">
        <v>925</v>
      </c>
      <c r="C67" s="145" t="s">
        <v>1099</v>
      </c>
      <c r="D67" s="279">
        <v>25848.44</v>
      </c>
      <c r="E67" s="279">
        <f t="shared" si="3"/>
        <v>3101.8127999999997</v>
      </c>
      <c r="F67" s="279">
        <f t="shared" si="4"/>
        <v>28950.252799999998</v>
      </c>
      <c r="H67" s="261"/>
      <c r="I67" s="261"/>
    </row>
    <row r="68" spans="1:9" s="4" customFormat="1" ht="28.15" customHeight="1">
      <c r="A68" s="45" t="s">
        <v>471</v>
      </c>
      <c r="B68" s="142" t="s">
        <v>1042</v>
      </c>
      <c r="C68" s="145" t="s">
        <v>1099</v>
      </c>
      <c r="D68" s="279">
        <v>209241.32</v>
      </c>
      <c r="E68" s="279">
        <f t="shared" si="3"/>
        <v>25108.9584</v>
      </c>
      <c r="F68" s="279">
        <f t="shared" si="4"/>
        <v>234350.27840000001</v>
      </c>
      <c r="H68" s="261"/>
      <c r="I68" s="261"/>
    </row>
    <row r="69" spans="1:9" s="4" customFormat="1" ht="31.5" customHeight="1">
      <c r="A69" s="45" t="s">
        <v>295</v>
      </c>
      <c r="B69" s="142" t="s">
        <v>1041</v>
      </c>
      <c r="C69" s="145" t="s">
        <v>1099</v>
      </c>
      <c r="D69" s="279">
        <v>211550.6</v>
      </c>
      <c r="E69" s="279">
        <f t="shared" si="3"/>
        <v>25386.072</v>
      </c>
      <c r="F69" s="279">
        <f t="shared" si="4"/>
        <v>236936.67200000002</v>
      </c>
      <c r="H69" s="261"/>
      <c r="I69" s="261"/>
    </row>
    <row r="70" spans="1:9" s="4" customFormat="1" ht="28.15" customHeight="1">
      <c r="A70" s="45" t="s">
        <v>296</v>
      </c>
      <c r="B70" s="142" t="s">
        <v>934</v>
      </c>
      <c r="C70" s="145" t="s">
        <v>1099</v>
      </c>
      <c r="D70" s="279">
        <v>215403.7</v>
      </c>
      <c r="E70" s="279">
        <f t="shared" si="3"/>
        <v>25848.444</v>
      </c>
      <c r="F70" s="279">
        <f t="shared" si="4"/>
        <v>241252.144</v>
      </c>
      <c r="H70" s="261"/>
      <c r="I70" s="261"/>
    </row>
    <row r="71" spans="1:9" s="4" customFormat="1" ht="28.15" customHeight="1">
      <c r="A71" s="45" t="s">
        <v>573</v>
      </c>
      <c r="B71" s="142" t="s">
        <v>927</v>
      </c>
      <c r="C71" s="145" t="s">
        <v>1099</v>
      </c>
      <c r="D71" s="279">
        <v>63102.01</v>
      </c>
      <c r="E71" s="279">
        <f t="shared" si="3"/>
        <v>7572.2412000000004</v>
      </c>
      <c r="F71" s="279">
        <f t="shared" si="4"/>
        <v>70674.251199999999</v>
      </c>
      <c r="H71" s="261"/>
      <c r="I71" s="261"/>
    </row>
    <row r="72" spans="1:9" s="4" customFormat="1" ht="28.15" customHeight="1">
      <c r="A72" s="45" t="s">
        <v>574</v>
      </c>
      <c r="B72" s="142" t="s">
        <v>1011</v>
      </c>
      <c r="C72" s="145" t="s">
        <v>1099</v>
      </c>
      <c r="D72" s="279">
        <v>150754.39000000001</v>
      </c>
      <c r="E72" s="279">
        <f t="shared" si="3"/>
        <v>18090.5268</v>
      </c>
      <c r="F72" s="279">
        <f t="shared" si="4"/>
        <v>168844.91680000001</v>
      </c>
      <c r="H72" s="261"/>
      <c r="I72" s="261"/>
    </row>
    <row r="73" spans="1:9" s="4" customFormat="1" ht="28.15" customHeight="1">
      <c r="A73" s="45" t="s">
        <v>575</v>
      </c>
      <c r="B73" s="142" t="s">
        <v>1044</v>
      </c>
      <c r="C73" s="145" t="s">
        <v>1099</v>
      </c>
      <c r="D73" s="279">
        <v>24179.97</v>
      </c>
      <c r="E73" s="279">
        <f t="shared" si="3"/>
        <v>2901.5963999999999</v>
      </c>
      <c r="F73" s="279">
        <f t="shared" si="4"/>
        <v>27081.5664</v>
      </c>
      <c r="H73" s="261"/>
      <c r="I73" s="261"/>
    </row>
    <row r="74" spans="1:9" s="4" customFormat="1" ht="48.75" customHeight="1">
      <c r="A74" s="45" t="s">
        <v>847</v>
      </c>
      <c r="B74" s="142" t="s">
        <v>1022</v>
      </c>
      <c r="C74" s="145" t="s">
        <v>1099</v>
      </c>
      <c r="D74" s="279">
        <v>303359.42</v>
      </c>
      <c r="E74" s="279">
        <f t="shared" si="3"/>
        <v>36403.130399999995</v>
      </c>
      <c r="F74" s="279">
        <f t="shared" si="4"/>
        <v>339762.55039999995</v>
      </c>
      <c r="H74" s="261"/>
      <c r="I74" s="261"/>
    </row>
    <row r="75" spans="1:9" s="175" customFormat="1" ht="49.5" customHeight="1">
      <c r="A75" s="45" t="s">
        <v>576</v>
      </c>
      <c r="B75" s="142" t="s">
        <v>1170</v>
      </c>
      <c r="C75" s="145" t="s">
        <v>1099</v>
      </c>
      <c r="D75" s="279">
        <v>207380.68</v>
      </c>
      <c r="E75" s="279">
        <f t="shared" si="3"/>
        <v>24885.6816</v>
      </c>
      <c r="F75" s="279">
        <f t="shared" si="4"/>
        <v>232266.3616</v>
      </c>
      <c r="H75" s="261"/>
      <c r="I75" s="261"/>
    </row>
    <row r="76" spans="1:9" s="175" customFormat="1" ht="54.75" customHeight="1">
      <c r="A76" s="45" t="s">
        <v>800</v>
      </c>
      <c r="B76" s="142" t="s">
        <v>1171</v>
      </c>
      <c r="C76" s="145" t="s">
        <v>1099</v>
      </c>
      <c r="D76" s="279">
        <v>21381.52</v>
      </c>
      <c r="E76" s="279">
        <f t="shared" si="3"/>
        <v>2565.7824000000001</v>
      </c>
      <c r="F76" s="279">
        <f t="shared" si="4"/>
        <v>23947.3024</v>
      </c>
      <c r="H76" s="261"/>
      <c r="I76" s="261"/>
    </row>
    <row r="77" spans="1:9" s="4" customFormat="1" ht="45" customHeight="1">
      <c r="A77" s="45" t="s">
        <v>801</v>
      </c>
      <c r="B77" s="142" t="s">
        <v>929</v>
      </c>
      <c r="C77" s="145" t="s">
        <v>1099</v>
      </c>
      <c r="D77" s="279">
        <v>17232.29</v>
      </c>
      <c r="E77" s="279">
        <f t="shared" si="3"/>
        <v>2067.8748000000001</v>
      </c>
      <c r="F77" s="279">
        <f t="shared" si="4"/>
        <v>19300.164800000002</v>
      </c>
      <c r="H77" s="261"/>
      <c r="I77" s="261"/>
    </row>
    <row r="78" spans="1:9" s="4" customFormat="1" ht="50.25" customHeight="1">
      <c r="A78" s="45" t="s">
        <v>848</v>
      </c>
      <c r="B78" s="142" t="s">
        <v>930</v>
      </c>
      <c r="C78" s="145" t="s">
        <v>1099</v>
      </c>
      <c r="D78" s="279">
        <v>220503.33</v>
      </c>
      <c r="E78" s="279">
        <f t="shared" si="3"/>
        <v>26460.399599999997</v>
      </c>
      <c r="F78" s="279">
        <f t="shared" si="4"/>
        <v>246963.72959999999</v>
      </c>
      <c r="H78" s="261"/>
      <c r="I78" s="261"/>
    </row>
    <row r="79" spans="1:9" s="4" customFormat="1" ht="48" customHeight="1">
      <c r="A79" s="45" t="s">
        <v>849</v>
      </c>
      <c r="B79" s="142" t="s">
        <v>1047</v>
      </c>
      <c r="C79" s="145" t="s">
        <v>1099</v>
      </c>
      <c r="D79" s="279">
        <v>101519.58</v>
      </c>
      <c r="E79" s="279">
        <f t="shared" si="3"/>
        <v>12182.3496</v>
      </c>
      <c r="F79" s="279">
        <f t="shared" si="4"/>
        <v>113701.9296</v>
      </c>
      <c r="H79" s="261"/>
      <c r="I79" s="261"/>
    </row>
    <row r="80" spans="1:9" s="175" customFormat="1" ht="44.25" customHeight="1">
      <c r="A80" s="45" t="s">
        <v>857</v>
      </c>
      <c r="B80" s="142" t="s">
        <v>1172</v>
      </c>
      <c r="C80" s="145" t="s">
        <v>1099</v>
      </c>
      <c r="D80" s="279">
        <v>194479.18</v>
      </c>
      <c r="E80" s="279">
        <f t="shared" si="3"/>
        <v>23337.5016</v>
      </c>
      <c r="F80" s="279">
        <f t="shared" si="4"/>
        <v>217816.68159999998</v>
      </c>
      <c r="H80" s="261"/>
      <c r="I80" s="261"/>
    </row>
    <row r="81" spans="1:9" s="175" customFormat="1" ht="31.5" customHeight="1">
      <c r="A81" s="45" t="s">
        <v>858</v>
      </c>
      <c r="B81" s="111" t="s">
        <v>1173</v>
      </c>
      <c r="C81" s="145" t="s">
        <v>1099</v>
      </c>
      <c r="D81" s="279">
        <v>123700.64</v>
      </c>
      <c r="E81" s="279">
        <f t="shared" si="3"/>
        <v>14844.076799999999</v>
      </c>
      <c r="F81" s="279">
        <f t="shared" si="4"/>
        <v>138544.71679999999</v>
      </c>
      <c r="H81" s="261"/>
      <c r="I81" s="261"/>
    </row>
    <row r="82" spans="1:9" s="4" customFormat="1" ht="30" customHeight="1">
      <c r="A82" s="45" t="s">
        <v>859</v>
      </c>
      <c r="B82" s="142" t="s">
        <v>1048</v>
      </c>
      <c r="C82" s="145" t="s">
        <v>1099</v>
      </c>
      <c r="D82" s="279">
        <v>4308.08</v>
      </c>
      <c r="E82" s="279">
        <f t="shared" si="3"/>
        <v>516.96960000000001</v>
      </c>
      <c r="F82" s="279">
        <f t="shared" si="4"/>
        <v>4825.0496000000003</v>
      </c>
      <c r="H82" s="261"/>
      <c r="I82" s="261"/>
    </row>
    <row r="83" spans="1:9" s="4" customFormat="1" ht="48.75" customHeight="1">
      <c r="A83" s="45" t="s">
        <v>850</v>
      </c>
      <c r="B83" s="142" t="s">
        <v>946</v>
      </c>
      <c r="C83" s="145" t="s">
        <v>1099</v>
      </c>
      <c r="D83" s="279">
        <v>311061.69</v>
      </c>
      <c r="E83" s="279">
        <f t="shared" si="3"/>
        <v>37327.402799999996</v>
      </c>
      <c r="F83" s="279">
        <f t="shared" si="4"/>
        <v>348389.09279999998</v>
      </c>
      <c r="H83" s="261"/>
      <c r="I83" s="261"/>
    </row>
    <row r="84" spans="1:9" s="4" customFormat="1" ht="49.5" customHeight="1">
      <c r="A84" s="45" t="s">
        <v>851</v>
      </c>
      <c r="B84" s="142" t="s">
        <v>945</v>
      </c>
      <c r="C84" s="145" t="s">
        <v>1099</v>
      </c>
      <c r="D84" s="279">
        <v>114246.35</v>
      </c>
      <c r="E84" s="279">
        <f t="shared" si="3"/>
        <v>13709.562</v>
      </c>
      <c r="F84" s="279">
        <f t="shared" si="4"/>
        <v>127955.91200000001</v>
      </c>
      <c r="H84" s="261"/>
      <c r="I84" s="261"/>
    </row>
    <row r="85" spans="1:9" s="4" customFormat="1" ht="48" customHeight="1">
      <c r="A85" s="45" t="s">
        <v>852</v>
      </c>
      <c r="B85" s="142" t="s">
        <v>947</v>
      </c>
      <c r="C85" s="145" t="s">
        <v>1099</v>
      </c>
      <c r="D85" s="279">
        <v>43653.75</v>
      </c>
      <c r="E85" s="279">
        <f t="shared" si="3"/>
        <v>5238.45</v>
      </c>
      <c r="F85" s="279">
        <f t="shared" si="4"/>
        <v>48892.2</v>
      </c>
      <c r="H85" s="261"/>
      <c r="I85" s="261"/>
    </row>
    <row r="86" spans="1:9" s="175" customFormat="1" ht="35.25" customHeight="1">
      <c r="A86" s="45" t="s">
        <v>853</v>
      </c>
      <c r="B86" s="142" t="s">
        <v>1174</v>
      </c>
      <c r="C86" s="145" t="s">
        <v>1099</v>
      </c>
      <c r="D86" s="279">
        <v>16319.11</v>
      </c>
      <c r="E86" s="279">
        <f t="shared" si="3"/>
        <v>1958.2932000000001</v>
      </c>
      <c r="F86" s="279">
        <f t="shared" si="4"/>
        <v>18277.403200000001</v>
      </c>
      <c r="H86" s="261"/>
      <c r="I86" s="261"/>
    </row>
    <row r="87" spans="1:9" s="175" customFormat="1" ht="36.75" customHeight="1">
      <c r="A87" s="45" t="s">
        <v>854</v>
      </c>
      <c r="B87" s="142" t="s">
        <v>1175</v>
      </c>
      <c r="C87" s="145" t="s">
        <v>1099</v>
      </c>
      <c r="D87" s="279">
        <v>8616.15</v>
      </c>
      <c r="E87" s="279">
        <f t="shared" si="3"/>
        <v>1033.9379999999999</v>
      </c>
      <c r="F87" s="279">
        <f t="shared" si="4"/>
        <v>9650.0879999999997</v>
      </c>
      <c r="H87" s="261"/>
      <c r="I87" s="261"/>
    </row>
    <row r="88" spans="1:9" s="175" customFormat="1" ht="36.75" customHeight="1">
      <c r="A88" s="45" t="s">
        <v>855</v>
      </c>
      <c r="B88" s="142" t="s">
        <v>1176</v>
      </c>
      <c r="C88" s="145" t="s">
        <v>1099</v>
      </c>
      <c r="D88" s="279">
        <v>29186.52</v>
      </c>
      <c r="E88" s="279">
        <f t="shared" si="3"/>
        <v>3502.3824</v>
      </c>
      <c r="F88" s="279">
        <f t="shared" si="4"/>
        <v>32688.902399999999</v>
      </c>
      <c r="H88" s="261"/>
      <c r="I88" s="261"/>
    </row>
    <row r="89" spans="1:9" s="4" customFormat="1" ht="28.15" customHeight="1">
      <c r="A89" s="45" t="s">
        <v>856</v>
      </c>
      <c r="B89" s="142" t="s">
        <v>839</v>
      </c>
      <c r="C89" s="145" t="s">
        <v>1099</v>
      </c>
      <c r="D89" s="279">
        <v>14870.89</v>
      </c>
      <c r="E89" s="279">
        <f t="shared" si="3"/>
        <v>1784.5067999999999</v>
      </c>
      <c r="F89" s="279">
        <f t="shared" si="4"/>
        <v>16655.396799999999</v>
      </c>
      <c r="H89" s="261"/>
      <c r="I89" s="261"/>
    </row>
    <row r="90" spans="1:9" s="4" customFormat="1" ht="28.15" customHeight="1">
      <c r="A90" s="45" t="s">
        <v>861</v>
      </c>
      <c r="B90" s="142" t="s">
        <v>846</v>
      </c>
      <c r="C90" s="145" t="s">
        <v>1099</v>
      </c>
      <c r="D90" s="279">
        <v>14870.89</v>
      </c>
      <c r="E90" s="279">
        <f t="shared" si="3"/>
        <v>1784.5067999999999</v>
      </c>
      <c r="F90" s="279">
        <f t="shared" si="4"/>
        <v>16655.396799999999</v>
      </c>
      <c r="H90" s="261"/>
      <c r="I90" s="261"/>
    </row>
    <row r="91" spans="1:9" s="4" customFormat="1" ht="42.75" customHeight="1">
      <c r="A91" s="45" t="s">
        <v>1017</v>
      </c>
      <c r="B91" s="142" t="s">
        <v>1177</v>
      </c>
      <c r="C91" s="145" t="s">
        <v>1099</v>
      </c>
      <c r="D91" s="279">
        <v>14870.89</v>
      </c>
      <c r="E91" s="279">
        <f t="shared" si="3"/>
        <v>1784.5067999999999</v>
      </c>
      <c r="F91" s="279">
        <f t="shared" si="4"/>
        <v>16655.396799999999</v>
      </c>
      <c r="H91" s="261"/>
      <c r="I91" s="261"/>
    </row>
    <row r="92" spans="1:9" s="4" customFormat="1" ht="53.25" customHeight="1">
      <c r="A92" s="45" t="s">
        <v>1035</v>
      </c>
      <c r="B92" s="142" t="s">
        <v>1034</v>
      </c>
      <c r="C92" s="145" t="s">
        <v>1099</v>
      </c>
      <c r="D92" s="279">
        <v>291790.75</v>
      </c>
      <c r="E92" s="279">
        <f t="shared" si="3"/>
        <v>35014.89</v>
      </c>
      <c r="F92" s="279">
        <f t="shared" si="4"/>
        <v>326805.64</v>
      </c>
      <c r="H92" s="261"/>
      <c r="I92" s="261"/>
    </row>
    <row r="93" spans="1:9" s="4" customFormat="1" ht="38.25" customHeight="1">
      <c r="A93" s="45" t="s">
        <v>1043</v>
      </c>
      <c r="B93" s="50" t="s">
        <v>448</v>
      </c>
      <c r="C93" s="137"/>
      <c r="D93" s="279">
        <v>0</v>
      </c>
      <c r="E93" s="279">
        <f t="shared" si="3"/>
        <v>0</v>
      </c>
      <c r="F93" s="279">
        <f t="shared" si="4"/>
        <v>0</v>
      </c>
      <c r="H93" s="261"/>
      <c r="I93" s="261"/>
    </row>
    <row r="94" spans="1:9" s="4" customFormat="1" ht="20.25" customHeight="1">
      <c r="A94" s="45" t="s">
        <v>1296</v>
      </c>
      <c r="B94" s="21"/>
      <c r="C94" s="145" t="s">
        <v>1099</v>
      </c>
      <c r="D94" s="279">
        <v>0</v>
      </c>
      <c r="E94" s="279">
        <f t="shared" si="3"/>
        <v>0</v>
      </c>
      <c r="F94" s="279">
        <f t="shared" si="4"/>
        <v>0</v>
      </c>
      <c r="H94" s="261"/>
      <c r="I94" s="261"/>
    </row>
    <row r="95" spans="1:9" s="4" customFormat="1" ht="19.5" customHeight="1">
      <c r="A95" s="45" t="s">
        <v>1297</v>
      </c>
      <c r="B95" s="21"/>
      <c r="C95" s="145" t="s">
        <v>1099</v>
      </c>
      <c r="D95" s="279">
        <v>0</v>
      </c>
      <c r="E95" s="279">
        <f t="shared" si="3"/>
        <v>0</v>
      </c>
      <c r="F95" s="279">
        <f t="shared" si="4"/>
        <v>0</v>
      </c>
      <c r="H95" s="261"/>
      <c r="I95" s="261"/>
    </row>
    <row r="96" spans="1:9" s="4" customFormat="1" ht="16.5" customHeight="1">
      <c r="A96" s="45" t="s">
        <v>1298</v>
      </c>
      <c r="B96" s="21"/>
      <c r="C96" s="145" t="s">
        <v>1099</v>
      </c>
      <c r="D96" s="279">
        <v>0</v>
      </c>
      <c r="E96" s="279">
        <f t="shared" si="3"/>
        <v>0</v>
      </c>
      <c r="F96" s="279">
        <f t="shared" si="4"/>
        <v>0</v>
      </c>
      <c r="H96" s="261"/>
      <c r="I96" s="261"/>
    </row>
    <row r="97" spans="1:9" s="4" customFormat="1" ht="20.25" customHeight="1">
      <c r="A97" s="366" t="s">
        <v>1001</v>
      </c>
      <c r="B97" s="377"/>
      <c r="C97" s="46"/>
      <c r="D97" s="281">
        <f t="shared" ref="D97:F97" si="5">SUM(D60:D96)</f>
        <v>3389191.1200000006</v>
      </c>
      <c r="E97" s="281">
        <f t="shared" si="5"/>
        <v>406702.93439999991</v>
      </c>
      <c r="F97" s="281">
        <f t="shared" si="5"/>
        <v>3795894.0544000007</v>
      </c>
      <c r="H97" s="261"/>
      <c r="I97" s="261"/>
    </row>
    <row r="98" spans="1:9" s="178" customFormat="1" ht="20.25" customHeight="1">
      <c r="A98" s="67"/>
      <c r="B98" s="176"/>
      <c r="C98" s="177"/>
      <c r="D98" s="282"/>
      <c r="E98" s="282"/>
      <c r="F98" s="282"/>
      <c r="H98" s="261"/>
      <c r="I98" s="261"/>
    </row>
    <row r="99" spans="1:9" s="4" customFormat="1" ht="21.75" customHeight="1">
      <c r="A99" s="137">
        <v>2.2999999999999998</v>
      </c>
      <c r="B99" s="136" t="s">
        <v>862</v>
      </c>
      <c r="C99" s="46"/>
      <c r="D99" s="277"/>
      <c r="E99" s="277"/>
      <c r="F99" s="277"/>
      <c r="H99" s="261"/>
      <c r="I99" s="261"/>
    </row>
    <row r="100" spans="1:9" s="4" customFormat="1" ht="39" customHeight="1">
      <c r="A100" s="137"/>
      <c r="B100" s="136" t="s">
        <v>864</v>
      </c>
      <c r="C100" s="46"/>
      <c r="D100" s="277"/>
      <c r="E100" s="277"/>
      <c r="F100" s="277"/>
      <c r="H100" s="261"/>
      <c r="I100" s="261"/>
    </row>
    <row r="101" spans="1:9" s="4" customFormat="1" ht="31.5" customHeight="1">
      <c r="A101" s="137" t="s">
        <v>578</v>
      </c>
      <c r="B101" s="49" t="s">
        <v>367</v>
      </c>
      <c r="C101" s="46"/>
      <c r="D101" s="277"/>
      <c r="E101" s="277"/>
      <c r="F101" s="277"/>
      <c r="H101" s="261"/>
      <c r="I101" s="261"/>
    </row>
    <row r="102" spans="1:9" s="4" customFormat="1" ht="20.25" customHeight="1">
      <c r="A102" s="145" t="s">
        <v>579</v>
      </c>
      <c r="B102" s="142" t="s">
        <v>802</v>
      </c>
      <c r="C102" s="145" t="s">
        <v>1099</v>
      </c>
      <c r="D102" s="279">
        <v>2529.8200000000002</v>
      </c>
      <c r="E102" s="279">
        <f t="shared" ref="E102:E113" si="6">D102*12%</f>
        <v>303.57839999999999</v>
      </c>
      <c r="F102" s="279">
        <f t="shared" ref="F102:F113" si="7">D102+E102</f>
        <v>2833.3984</v>
      </c>
      <c r="H102" s="261"/>
      <c r="I102" s="261"/>
    </row>
    <row r="103" spans="1:9" s="4" customFormat="1" ht="27.75" customHeight="1">
      <c r="A103" s="145" t="s">
        <v>580</v>
      </c>
      <c r="B103" s="142" t="s">
        <v>436</v>
      </c>
      <c r="C103" s="145" t="s">
        <v>1099</v>
      </c>
      <c r="D103" s="279">
        <v>3884.02</v>
      </c>
      <c r="E103" s="279">
        <f t="shared" si="6"/>
        <v>466.08240000000001</v>
      </c>
      <c r="F103" s="279">
        <f t="shared" si="7"/>
        <v>4350.1023999999998</v>
      </c>
      <c r="H103" s="261"/>
      <c r="I103" s="261"/>
    </row>
    <row r="104" spans="1:9" s="4" customFormat="1" ht="31.5" customHeight="1">
      <c r="A104" s="145" t="s">
        <v>581</v>
      </c>
      <c r="B104" s="142" t="s">
        <v>1064</v>
      </c>
      <c r="C104" s="145" t="s">
        <v>1099</v>
      </c>
      <c r="D104" s="279">
        <v>2529.8200000000002</v>
      </c>
      <c r="E104" s="279">
        <f t="shared" si="6"/>
        <v>303.57839999999999</v>
      </c>
      <c r="F104" s="279">
        <f t="shared" si="7"/>
        <v>2833.3984</v>
      </c>
      <c r="H104" s="261"/>
      <c r="I104" s="261"/>
    </row>
    <row r="105" spans="1:9" s="4" customFormat="1" ht="28.15" customHeight="1">
      <c r="A105" s="145" t="s">
        <v>582</v>
      </c>
      <c r="B105" s="142" t="s">
        <v>1063</v>
      </c>
      <c r="C105" s="145" t="s">
        <v>1099</v>
      </c>
      <c r="D105" s="279">
        <v>14981.99</v>
      </c>
      <c r="E105" s="279">
        <f t="shared" si="6"/>
        <v>1797.8388</v>
      </c>
      <c r="F105" s="279">
        <f t="shared" si="7"/>
        <v>16779.828799999999</v>
      </c>
      <c r="H105" s="261"/>
      <c r="I105" s="261"/>
    </row>
    <row r="106" spans="1:9" s="4" customFormat="1" ht="34.5" customHeight="1">
      <c r="A106" s="145" t="s">
        <v>583</v>
      </c>
      <c r="B106" s="142" t="s">
        <v>435</v>
      </c>
      <c r="C106" s="145" t="s">
        <v>1099</v>
      </c>
      <c r="D106" s="279">
        <v>14981.99</v>
      </c>
      <c r="E106" s="279">
        <f t="shared" si="6"/>
        <v>1797.8388</v>
      </c>
      <c r="F106" s="279">
        <f t="shared" si="7"/>
        <v>16779.828799999999</v>
      </c>
      <c r="H106" s="261"/>
      <c r="I106" s="261"/>
    </row>
    <row r="107" spans="1:9" s="4" customFormat="1" ht="31.5" customHeight="1">
      <c r="A107" s="45" t="s">
        <v>584</v>
      </c>
      <c r="B107" s="142" t="s">
        <v>1083</v>
      </c>
      <c r="C107" s="145" t="s">
        <v>1099</v>
      </c>
      <c r="D107" s="284"/>
      <c r="E107" s="279">
        <f t="shared" si="6"/>
        <v>0</v>
      </c>
      <c r="F107" s="279">
        <f t="shared" si="7"/>
        <v>0</v>
      </c>
      <c r="H107" s="261"/>
      <c r="I107" s="261"/>
    </row>
    <row r="108" spans="1:9" s="4" customFormat="1" ht="39" customHeight="1">
      <c r="A108" s="45" t="s">
        <v>1081</v>
      </c>
      <c r="B108" s="142" t="s">
        <v>1082</v>
      </c>
      <c r="C108" s="145" t="s">
        <v>1099</v>
      </c>
      <c r="D108" s="284"/>
      <c r="E108" s="279">
        <f t="shared" si="6"/>
        <v>0</v>
      </c>
      <c r="F108" s="279">
        <f t="shared" si="7"/>
        <v>0</v>
      </c>
      <c r="H108" s="261"/>
      <c r="I108" s="261"/>
    </row>
    <row r="109" spans="1:9" s="4" customFormat="1" ht="19.5" customHeight="1">
      <c r="A109" s="145" t="s">
        <v>1085</v>
      </c>
      <c r="B109" s="142" t="s">
        <v>585</v>
      </c>
      <c r="C109" s="145" t="s">
        <v>1099</v>
      </c>
      <c r="D109" s="284"/>
      <c r="E109" s="279">
        <f t="shared" si="6"/>
        <v>0</v>
      </c>
      <c r="F109" s="279">
        <f t="shared" si="7"/>
        <v>0</v>
      </c>
      <c r="H109" s="261"/>
      <c r="I109" s="261"/>
    </row>
    <row r="110" spans="1:9" s="4" customFormat="1" ht="49.5" customHeight="1">
      <c r="A110" s="137" t="s">
        <v>586</v>
      </c>
      <c r="B110" s="136" t="s">
        <v>1084</v>
      </c>
      <c r="C110" s="137"/>
      <c r="D110" s="285"/>
      <c r="E110" s="279">
        <f t="shared" si="6"/>
        <v>0</v>
      </c>
      <c r="F110" s="279">
        <f t="shared" si="7"/>
        <v>0</v>
      </c>
      <c r="H110" s="261"/>
      <c r="I110" s="261"/>
    </row>
    <row r="111" spans="1:9" s="4" customFormat="1" ht="21.75" customHeight="1">
      <c r="A111" s="145" t="s">
        <v>587</v>
      </c>
      <c r="B111" s="142" t="s">
        <v>1065</v>
      </c>
      <c r="C111" s="145" t="s">
        <v>1099</v>
      </c>
      <c r="D111" s="279">
        <v>30813.1</v>
      </c>
      <c r="E111" s="279">
        <f t="shared" si="6"/>
        <v>3697.5719999999997</v>
      </c>
      <c r="F111" s="279">
        <f t="shared" si="7"/>
        <v>34510.671999999999</v>
      </c>
      <c r="H111" s="261"/>
      <c r="I111" s="261"/>
    </row>
    <row r="112" spans="1:9" s="4" customFormat="1" ht="21.75" customHeight="1">
      <c r="A112" s="145" t="s">
        <v>588</v>
      </c>
      <c r="B112" s="142" t="s">
        <v>1074</v>
      </c>
      <c r="C112" s="145" t="s">
        <v>1099</v>
      </c>
      <c r="D112" s="279">
        <v>163636.25</v>
      </c>
      <c r="E112" s="279">
        <f t="shared" si="6"/>
        <v>19636.349999999999</v>
      </c>
      <c r="F112" s="279">
        <f t="shared" si="7"/>
        <v>183272.6</v>
      </c>
      <c r="H112" s="261"/>
      <c r="I112" s="261"/>
    </row>
    <row r="113" spans="1:9" s="4" customFormat="1" ht="21" customHeight="1">
      <c r="A113" s="145" t="s">
        <v>589</v>
      </c>
      <c r="B113" s="142" t="s">
        <v>637</v>
      </c>
      <c r="C113" s="145" t="s">
        <v>1099</v>
      </c>
      <c r="D113" s="279">
        <v>73210.3</v>
      </c>
      <c r="E113" s="279">
        <f t="shared" si="6"/>
        <v>8785.2360000000008</v>
      </c>
      <c r="F113" s="279">
        <f t="shared" si="7"/>
        <v>81995.536000000007</v>
      </c>
      <c r="H113" s="261"/>
      <c r="I113" s="261"/>
    </row>
    <row r="114" spans="1:9" s="4" customFormat="1" ht="21.75" customHeight="1">
      <c r="A114" s="145" t="s">
        <v>590</v>
      </c>
      <c r="B114" s="142" t="s">
        <v>450</v>
      </c>
      <c r="C114" s="145" t="s">
        <v>1099</v>
      </c>
      <c r="D114" s="279" t="s">
        <v>1365</v>
      </c>
      <c r="E114" s="279"/>
      <c r="F114" s="279"/>
      <c r="H114" s="261"/>
      <c r="I114" s="261"/>
    </row>
    <row r="115" spans="1:9" s="4" customFormat="1" ht="18" customHeight="1">
      <c r="A115" s="145" t="s">
        <v>591</v>
      </c>
      <c r="B115" s="142" t="s">
        <v>439</v>
      </c>
      <c r="C115" s="145" t="s">
        <v>1099</v>
      </c>
      <c r="D115" s="279">
        <v>179718.24</v>
      </c>
      <c r="E115" s="279">
        <f t="shared" ref="E115:E151" si="8">D115*12%</f>
        <v>21566.1888</v>
      </c>
      <c r="F115" s="279">
        <f t="shared" ref="F115:F151" si="9">D115+E115</f>
        <v>201284.42879999999</v>
      </c>
      <c r="H115" s="261"/>
      <c r="I115" s="261"/>
    </row>
    <row r="116" spans="1:9" s="4" customFormat="1" ht="19.5" customHeight="1">
      <c r="A116" s="145" t="s">
        <v>592</v>
      </c>
      <c r="B116" s="142" t="s">
        <v>594</v>
      </c>
      <c r="C116" s="145" t="s">
        <v>1099</v>
      </c>
      <c r="D116" s="279">
        <v>15966.79</v>
      </c>
      <c r="E116" s="279">
        <f t="shared" si="8"/>
        <v>1916.0147999999999</v>
      </c>
      <c r="F116" s="279">
        <f t="shared" si="9"/>
        <v>17882.804800000002</v>
      </c>
      <c r="H116" s="261"/>
      <c r="I116" s="261"/>
    </row>
    <row r="117" spans="1:9" s="4" customFormat="1" ht="15.75" customHeight="1">
      <c r="A117" s="145" t="s">
        <v>593</v>
      </c>
      <c r="B117" s="142" t="s">
        <v>1066</v>
      </c>
      <c r="C117" s="145" t="s">
        <v>1099</v>
      </c>
      <c r="D117" s="279">
        <v>42543.09</v>
      </c>
      <c r="E117" s="279">
        <f t="shared" si="8"/>
        <v>5105.170799999999</v>
      </c>
      <c r="F117" s="279">
        <f t="shared" si="9"/>
        <v>47648.260799999996</v>
      </c>
      <c r="H117" s="261"/>
      <c r="I117" s="261"/>
    </row>
    <row r="118" spans="1:9" s="4" customFormat="1" ht="50.65" customHeight="1">
      <c r="A118" s="137" t="s">
        <v>595</v>
      </c>
      <c r="B118" s="136" t="s">
        <v>865</v>
      </c>
      <c r="C118" s="137"/>
      <c r="D118" s="279">
        <v>0</v>
      </c>
      <c r="E118" s="279">
        <f t="shared" si="8"/>
        <v>0</v>
      </c>
      <c r="F118" s="279">
        <f t="shared" si="9"/>
        <v>0</v>
      </c>
      <c r="H118" s="261"/>
      <c r="I118" s="261"/>
    </row>
    <row r="119" spans="1:9" s="4" customFormat="1" ht="16.5" customHeight="1">
      <c r="A119" s="145" t="s">
        <v>596</v>
      </c>
      <c r="B119" s="142" t="s">
        <v>868</v>
      </c>
      <c r="C119" s="145" t="s">
        <v>1099</v>
      </c>
      <c r="D119" s="279">
        <v>93405.96</v>
      </c>
      <c r="E119" s="279">
        <f t="shared" si="8"/>
        <v>11208.715200000001</v>
      </c>
      <c r="F119" s="279">
        <f t="shared" si="9"/>
        <v>104614.67520000001</v>
      </c>
      <c r="H119" s="261"/>
      <c r="I119" s="261"/>
    </row>
    <row r="120" spans="1:9" s="4" customFormat="1" ht="17.25" customHeight="1">
      <c r="A120" s="145" t="s">
        <v>597</v>
      </c>
      <c r="B120" s="142" t="s">
        <v>1067</v>
      </c>
      <c r="C120" s="145" t="s">
        <v>1099</v>
      </c>
      <c r="D120" s="279">
        <v>152673.91</v>
      </c>
      <c r="E120" s="279">
        <f t="shared" si="8"/>
        <v>18320.869200000001</v>
      </c>
      <c r="F120" s="279">
        <f t="shared" si="9"/>
        <v>170994.77919999999</v>
      </c>
      <c r="H120" s="261"/>
      <c r="I120" s="261"/>
    </row>
    <row r="121" spans="1:9" s="4" customFormat="1" ht="16.5" customHeight="1">
      <c r="A121" s="145" t="s">
        <v>598</v>
      </c>
      <c r="B121" s="142" t="s">
        <v>1068</v>
      </c>
      <c r="C121" s="145" t="s">
        <v>1099</v>
      </c>
      <c r="D121" s="279">
        <v>46001.98</v>
      </c>
      <c r="E121" s="279">
        <f t="shared" si="8"/>
        <v>5520.2376000000004</v>
      </c>
      <c r="F121" s="279">
        <f t="shared" si="9"/>
        <v>51522.217600000004</v>
      </c>
      <c r="H121" s="261"/>
      <c r="I121" s="261"/>
    </row>
    <row r="122" spans="1:9" s="4" customFormat="1" ht="17.25" customHeight="1">
      <c r="A122" s="145" t="s">
        <v>599</v>
      </c>
      <c r="B122" s="142" t="s">
        <v>1069</v>
      </c>
      <c r="C122" s="145" t="s">
        <v>1099</v>
      </c>
      <c r="D122" s="279">
        <v>123804.48</v>
      </c>
      <c r="E122" s="279">
        <f t="shared" si="8"/>
        <v>14856.5376</v>
      </c>
      <c r="F122" s="279">
        <f t="shared" si="9"/>
        <v>138661.01759999999</v>
      </c>
      <c r="H122" s="261"/>
      <c r="I122" s="261"/>
    </row>
    <row r="123" spans="1:9" s="4" customFormat="1" ht="14.25" customHeight="1">
      <c r="A123" s="145" t="s">
        <v>600</v>
      </c>
      <c r="B123" s="142" t="s">
        <v>1080</v>
      </c>
      <c r="C123" s="145" t="s">
        <v>1099</v>
      </c>
      <c r="D123" s="279">
        <v>75977.289999999994</v>
      </c>
      <c r="E123" s="279">
        <f t="shared" si="8"/>
        <v>9117.2747999999992</v>
      </c>
      <c r="F123" s="279">
        <f t="shared" si="9"/>
        <v>85094.564799999993</v>
      </c>
      <c r="H123" s="261"/>
      <c r="I123" s="261"/>
    </row>
    <row r="124" spans="1:9" s="4" customFormat="1" ht="18" customHeight="1">
      <c r="A124" s="145" t="s">
        <v>601</v>
      </c>
      <c r="B124" s="142" t="s">
        <v>1070</v>
      </c>
      <c r="C124" s="145" t="s">
        <v>1099</v>
      </c>
      <c r="D124" s="279">
        <v>56793.1</v>
      </c>
      <c r="E124" s="279">
        <f t="shared" si="8"/>
        <v>6815.1719999999996</v>
      </c>
      <c r="F124" s="279">
        <f t="shared" si="9"/>
        <v>63608.271999999997</v>
      </c>
      <c r="H124" s="261"/>
      <c r="I124" s="261"/>
    </row>
    <row r="125" spans="1:9" s="4" customFormat="1" ht="18" customHeight="1">
      <c r="A125" s="145" t="s">
        <v>602</v>
      </c>
      <c r="B125" s="142" t="s">
        <v>605</v>
      </c>
      <c r="C125" s="145" t="s">
        <v>1099</v>
      </c>
      <c r="D125" s="279">
        <v>14111</v>
      </c>
      <c r="E125" s="279">
        <f t="shared" si="8"/>
        <v>1693.32</v>
      </c>
      <c r="F125" s="279">
        <f t="shared" si="9"/>
        <v>15804.32</v>
      </c>
      <c r="H125" s="261"/>
      <c r="I125" s="261"/>
    </row>
    <row r="126" spans="1:9" s="4" customFormat="1" ht="16.5" customHeight="1">
      <c r="A126" s="145" t="s">
        <v>603</v>
      </c>
      <c r="B126" s="142" t="s">
        <v>1091</v>
      </c>
      <c r="C126" s="145" t="s">
        <v>1099</v>
      </c>
      <c r="D126" s="279">
        <v>56740.09</v>
      </c>
      <c r="E126" s="279">
        <f t="shared" si="8"/>
        <v>6808.8107999999993</v>
      </c>
      <c r="F126" s="279">
        <f t="shared" si="9"/>
        <v>63548.900799999996</v>
      </c>
      <c r="H126" s="261"/>
      <c r="I126" s="261"/>
    </row>
    <row r="127" spans="1:9" s="4" customFormat="1" ht="15.75" customHeight="1">
      <c r="A127" s="145" t="s">
        <v>604</v>
      </c>
      <c r="B127" s="142" t="s">
        <v>767</v>
      </c>
      <c r="C127" s="145" t="s">
        <v>1099</v>
      </c>
      <c r="D127" s="279">
        <v>36779.64</v>
      </c>
      <c r="E127" s="279">
        <f t="shared" si="8"/>
        <v>4413.5567999999994</v>
      </c>
      <c r="F127" s="279">
        <f t="shared" si="9"/>
        <v>41193.196799999998</v>
      </c>
      <c r="H127" s="261"/>
      <c r="I127" s="261"/>
    </row>
    <row r="128" spans="1:9" s="4" customFormat="1" ht="19.5" customHeight="1">
      <c r="A128" s="145" t="s">
        <v>1075</v>
      </c>
      <c r="B128" s="142" t="s">
        <v>986</v>
      </c>
      <c r="C128" s="145" t="s">
        <v>1099</v>
      </c>
      <c r="D128" s="279">
        <v>48553.98</v>
      </c>
      <c r="E128" s="279">
        <f t="shared" si="8"/>
        <v>5826.4776000000002</v>
      </c>
      <c r="F128" s="279">
        <f t="shared" si="9"/>
        <v>54380.457600000002</v>
      </c>
      <c r="H128" s="261"/>
      <c r="I128" s="261"/>
    </row>
    <row r="129" spans="1:9" s="4" customFormat="1" ht="44.25" customHeight="1">
      <c r="A129" s="137" t="s">
        <v>606</v>
      </c>
      <c r="B129" s="136" t="s">
        <v>869</v>
      </c>
      <c r="C129" s="137"/>
      <c r="D129" s="279">
        <v>0</v>
      </c>
      <c r="E129" s="279">
        <f t="shared" si="8"/>
        <v>0</v>
      </c>
      <c r="F129" s="279">
        <f t="shared" si="9"/>
        <v>0</v>
      </c>
      <c r="H129" s="261"/>
      <c r="I129" s="261"/>
    </row>
    <row r="130" spans="1:9" s="4" customFormat="1" ht="20.25" customHeight="1">
      <c r="A130" s="145" t="s">
        <v>607</v>
      </c>
      <c r="B130" s="142" t="s">
        <v>608</v>
      </c>
      <c r="C130" s="145" t="s">
        <v>1099</v>
      </c>
      <c r="D130" s="279">
        <v>110333.32</v>
      </c>
      <c r="E130" s="279">
        <f t="shared" si="8"/>
        <v>13239.9984</v>
      </c>
      <c r="F130" s="279">
        <f t="shared" si="9"/>
        <v>123573.3184</v>
      </c>
      <c r="H130" s="261"/>
      <c r="I130" s="261"/>
    </row>
    <row r="131" spans="1:9" s="4" customFormat="1" ht="17.25" customHeight="1">
      <c r="A131" s="145" t="s">
        <v>609</v>
      </c>
      <c r="B131" s="142" t="s">
        <v>610</v>
      </c>
      <c r="C131" s="145" t="s">
        <v>1099</v>
      </c>
      <c r="D131" s="279">
        <v>68395.75</v>
      </c>
      <c r="E131" s="279">
        <f t="shared" si="8"/>
        <v>8207.49</v>
      </c>
      <c r="F131" s="279">
        <f t="shared" si="9"/>
        <v>76603.240000000005</v>
      </c>
      <c r="H131" s="261"/>
      <c r="I131" s="261"/>
    </row>
    <row r="132" spans="1:9" s="4" customFormat="1" ht="19.5" customHeight="1">
      <c r="A132" s="145" t="s">
        <v>611</v>
      </c>
      <c r="B132" s="142" t="s">
        <v>1071</v>
      </c>
      <c r="C132" s="145" t="s">
        <v>1099</v>
      </c>
      <c r="D132" s="279">
        <v>21651.46</v>
      </c>
      <c r="E132" s="279">
        <f t="shared" si="8"/>
        <v>2598.1751999999997</v>
      </c>
      <c r="F132" s="279">
        <f t="shared" si="9"/>
        <v>24249.635199999997</v>
      </c>
      <c r="H132" s="261"/>
      <c r="I132" s="261"/>
    </row>
    <row r="133" spans="1:9" s="4" customFormat="1" ht="14.25" customHeight="1">
      <c r="A133" s="145" t="s">
        <v>612</v>
      </c>
      <c r="B133" s="142" t="s">
        <v>647</v>
      </c>
      <c r="C133" s="145" t="s">
        <v>1099</v>
      </c>
      <c r="D133" s="279">
        <v>110652.3</v>
      </c>
      <c r="E133" s="279">
        <f t="shared" si="8"/>
        <v>13278.276</v>
      </c>
      <c r="F133" s="279">
        <f t="shared" si="9"/>
        <v>123930.576</v>
      </c>
      <c r="H133" s="261"/>
      <c r="I133" s="261"/>
    </row>
    <row r="134" spans="1:9" s="4" customFormat="1" ht="22.5" customHeight="1">
      <c r="A134" s="145" t="s">
        <v>613</v>
      </c>
      <c r="B134" s="142" t="s">
        <v>614</v>
      </c>
      <c r="C134" s="145" t="s">
        <v>1099</v>
      </c>
      <c r="D134" s="279">
        <v>190174.63</v>
      </c>
      <c r="E134" s="279">
        <f t="shared" si="8"/>
        <v>22820.955600000001</v>
      </c>
      <c r="F134" s="279">
        <f t="shared" si="9"/>
        <v>212995.58559999999</v>
      </c>
      <c r="H134" s="261"/>
      <c r="I134" s="261"/>
    </row>
    <row r="135" spans="1:9" s="4" customFormat="1" ht="44.25" customHeight="1">
      <c r="A135" s="137" t="s">
        <v>615</v>
      </c>
      <c r="B135" s="136" t="s">
        <v>871</v>
      </c>
      <c r="C135" s="137"/>
      <c r="D135" s="279">
        <v>0</v>
      </c>
      <c r="E135" s="279">
        <f t="shared" si="8"/>
        <v>0</v>
      </c>
      <c r="F135" s="279">
        <f t="shared" si="9"/>
        <v>0</v>
      </c>
      <c r="H135" s="261"/>
      <c r="I135" s="261"/>
    </row>
    <row r="136" spans="1:9" s="4" customFormat="1" ht="16.5" customHeight="1">
      <c r="A136" s="145" t="s">
        <v>616</v>
      </c>
      <c r="B136" s="142" t="s">
        <v>617</v>
      </c>
      <c r="C136" s="145" t="s">
        <v>1099</v>
      </c>
      <c r="D136" s="279">
        <v>202988.32</v>
      </c>
      <c r="E136" s="279">
        <f t="shared" si="8"/>
        <v>24358.598399999999</v>
      </c>
      <c r="F136" s="279">
        <f t="shared" si="9"/>
        <v>227346.9184</v>
      </c>
      <c r="H136" s="261"/>
      <c r="I136" s="261"/>
    </row>
    <row r="137" spans="1:9" s="4" customFormat="1" ht="14.25" customHeight="1">
      <c r="A137" s="145" t="s">
        <v>618</v>
      </c>
      <c r="B137" s="142" t="s">
        <v>619</v>
      </c>
      <c r="C137" s="145" t="s">
        <v>1099</v>
      </c>
      <c r="D137" s="279">
        <v>21051.31</v>
      </c>
      <c r="E137" s="279">
        <f t="shared" si="8"/>
        <v>2526.1572000000001</v>
      </c>
      <c r="F137" s="279">
        <f t="shared" si="9"/>
        <v>23577.467200000003</v>
      </c>
      <c r="H137" s="261"/>
      <c r="I137" s="261"/>
    </row>
    <row r="138" spans="1:9" s="4" customFormat="1" ht="17.25" customHeight="1">
      <c r="A138" s="145" t="s">
        <v>620</v>
      </c>
      <c r="B138" s="142" t="s">
        <v>622</v>
      </c>
      <c r="C138" s="145" t="s">
        <v>1099</v>
      </c>
      <c r="D138" s="279">
        <v>168677.23</v>
      </c>
      <c r="E138" s="279">
        <f t="shared" si="8"/>
        <v>20241.267599999999</v>
      </c>
      <c r="F138" s="279">
        <f t="shared" si="9"/>
        <v>188918.4976</v>
      </c>
      <c r="H138" s="261"/>
      <c r="I138" s="261"/>
    </row>
    <row r="139" spans="1:9" s="4" customFormat="1" ht="17.25" customHeight="1">
      <c r="A139" s="145" t="s">
        <v>621</v>
      </c>
      <c r="B139" s="142" t="s">
        <v>908</v>
      </c>
      <c r="C139" s="145" t="s">
        <v>1099</v>
      </c>
      <c r="D139" s="279">
        <v>29623.47</v>
      </c>
      <c r="E139" s="279">
        <f t="shared" si="8"/>
        <v>3554.8164000000002</v>
      </c>
      <c r="F139" s="279">
        <f t="shared" si="9"/>
        <v>33178.286400000005</v>
      </c>
      <c r="H139" s="261"/>
      <c r="I139" s="261"/>
    </row>
    <row r="140" spans="1:9" s="4" customFormat="1" ht="42" customHeight="1">
      <c r="A140" s="137" t="s">
        <v>623</v>
      </c>
      <c r="B140" s="136" t="s">
        <v>866</v>
      </c>
      <c r="C140" s="137"/>
      <c r="D140" s="279">
        <v>0</v>
      </c>
      <c r="E140" s="279">
        <f t="shared" si="8"/>
        <v>0</v>
      </c>
      <c r="F140" s="279">
        <f t="shared" si="9"/>
        <v>0</v>
      </c>
      <c r="H140" s="261"/>
      <c r="I140" s="261"/>
    </row>
    <row r="141" spans="1:9" s="4" customFormat="1" ht="17.25" customHeight="1">
      <c r="A141" s="145" t="s">
        <v>624</v>
      </c>
      <c r="B141" s="142" t="s">
        <v>625</v>
      </c>
      <c r="C141" s="145" t="s">
        <v>1099</v>
      </c>
      <c r="D141" s="279">
        <v>16475.09</v>
      </c>
      <c r="E141" s="279">
        <f t="shared" si="8"/>
        <v>1977.0108</v>
      </c>
      <c r="F141" s="279">
        <f t="shared" si="9"/>
        <v>18452.1008</v>
      </c>
      <c r="H141" s="261"/>
      <c r="I141" s="261"/>
    </row>
    <row r="142" spans="1:9" s="4" customFormat="1" ht="19.5" customHeight="1">
      <c r="A142" s="145" t="s">
        <v>626</v>
      </c>
      <c r="B142" s="142" t="s">
        <v>1072</v>
      </c>
      <c r="C142" s="145" t="s">
        <v>1099</v>
      </c>
      <c r="D142" s="279">
        <v>16475.09</v>
      </c>
      <c r="E142" s="279">
        <f t="shared" si="8"/>
        <v>1977.0108</v>
      </c>
      <c r="F142" s="279">
        <f t="shared" si="9"/>
        <v>18452.1008</v>
      </c>
      <c r="H142" s="261"/>
      <c r="I142" s="261"/>
    </row>
    <row r="143" spans="1:9" s="4" customFormat="1" ht="17.25" customHeight="1">
      <c r="A143" s="145" t="s">
        <v>627</v>
      </c>
      <c r="B143" s="142" t="s">
        <v>1073</v>
      </c>
      <c r="C143" s="145" t="s">
        <v>1099</v>
      </c>
      <c r="D143" s="279">
        <v>16475.09</v>
      </c>
      <c r="E143" s="279">
        <f t="shared" si="8"/>
        <v>1977.0108</v>
      </c>
      <c r="F143" s="279">
        <f t="shared" si="9"/>
        <v>18452.1008</v>
      </c>
      <c r="H143" s="261"/>
      <c r="I143" s="261"/>
    </row>
    <row r="144" spans="1:9" s="4" customFormat="1" ht="14.25" customHeight="1">
      <c r="A144" s="145" t="s">
        <v>628</v>
      </c>
      <c r="B144" s="142" t="s">
        <v>870</v>
      </c>
      <c r="C144" s="145" t="s">
        <v>1099</v>
      </c>
      <c r="D144" s="279">
        <v>16475.09</v>
      </c>
      <c r="E144" s="279">
        <f t="shared" si="8"/>
        <v>1977.0108</v>
      </c>
      <c r="F144" s="279">
        <f t="shared" si="9"/>
        <v>18452.1008</v>
      </c>
      <c r="H144" s="261"/>
      <c r="I144" s="261"/>
    </row>
    <row r="145" spans="1:9" s="4" customFormat="1" ht="19.5" customHeight="1">
      <c r="A145" s="145" t="s">
        <v>629</v>
      </c>
      <c r="B145" s="142" t="s">
        <v>1076</v>
      </c>
      <c r="C145" s="145" t="s">
        <v>1099</v>
      </c>
      <c r="D145" s="279">
        <v>16475.09</v>
      </c>
      <c r="E145" s="279">
        <f t="shared" si="8"/>
        <v>1977.0108</v>
      </c>
      <c r="F145" s="279">
        <f t="shared" si="9"/>
        <v>18452.1008</v>
      </c>
      <c r="H145" s="261"/>
      <c r="I145" s="261"/>
    </row>
    <row r="146" spans="1:9" s="4" customFormat="1" ht="14.25" customHeight="1">
      <c r="A146" s="145" t="s">
        <v>630</v>
      </c>
      <c r="B146" s="142" t="s">
        <v>631</v>
      </c>
      <c r="C146" s="145" t="s">
        <v>1099</v>
      </c>
      <c r="D146" s="279">
        <v>16475.09</v>
      </c>
      <c r="E146" s="279">
        <f t="shared" si="8"/>
        <v>1977.0108</v>
      </c>
      <c r="F146" s="279">
        <f t="shared" si="9"/>
        <v>18452.1008</v>
      </c>
      <c r="H146" s="261"/>
      <c r="I146" s="261"/>
    </row>
    <row r="147" spans="1:9" s="4" customFormat="1" ht="43.5" customHeight="1">
      <c r="A147" s="137" t="s">
        <v>632</v>
      </c>
      <c r="B147" s="136" t="s">
        <v>1088</v>
      </c>
      <c r="C147" s="137"/>
      <c r="D147" s="279">
        <v>0</v>
      </c>
      <c r="E147" s="279">
        <f t="shared" si="8"/>
        <v>0</v>
      </c>
      <c r="F147" s="279">
        <f t="shared" si="9"/>
        <v>0</v>
      </c>
      <c r="H147" s="261"/>
      <c r="I147" s="261"/>
    </row>
    <row r="148" spans="1:9" s="4" customFormat="1" ht="27.75" customHeight="1">
      <c r="A148" s="137" t="s">
        <v>463</v>
      </c>
      <c r="B148" s="50" t="s">
        <v>633</v>
      </c>
      <c r="C148" s="137"/>
      <c r="D148" s="279">
        <v>0</v>
      </c>
      <c r="E148" s="279">
        <f t="shared" si="8"/>
        <v>0</v>
      </c>
      <c r="F148" s="279">
        <f t="shared" si="9"/>
        <v>0</v>
      </c>
      <c r="H148" s="261"/>
      <c r="I148" s="261"/>
    </row>
    <row r="149" spans="1:9" s="4" customFormat="1" ht="16.5" customHeight="1">
      <c r="A149" s="145" t="s">
        <v>1093</v>
      </c>
      <c r="B149" s="179"/>
      <c r="C149" s="145" t="s">
        <v>1099</v>
      </c>
      <c r="D149" s="279">
        <v>0</v>
      </c>
      <c r="E149" s="279">
        <f t="shared" si="8"/>
        <v>0</v>
      </c>
      <c r="F149" s="279">
        <f t="shared" si="9"/>
        <v>0</v>
      </c>
      <c r="H149" s="261"/>
      <c r="I149" s="261"/>
    </row>
    <row r="150" spans="1:9" s="4" customFormat="1" ht="16.5" customHeight="1">
      <c r="A150" s="180" t="s">
        <v>1094</v>
      </c>
      <c r="B150" s="181"/>
      <c r="C150" s="145" t="s">
        <v>1099</v>
      </c>
      <c r="D150" s="279">
        <v>0</v>
      </c>
      <c r="E150" s="279">
        <f t="shared" si="8"/>
        <v>0</v>
      </c>
      <c r="F150" s="279">
        <f t="shared" si="9"/>
        <v>0</v>
      </c>
      <c r="H150" s="261"/>
      <c r="I150" s="261"/>
    </row>
    <row r="151" spans="1:9" s="4" customFormat="1" ht="16.5" customHeight="1">
      <c r="A151" s="145" t="s">
        <v>1095</v>
      </c>
      <c r="B151" s="181"/>
      <c r="C151" s="145" t="s">
        <v>1099</v>
      </c>
      <c r="D151" s="279">
        <v>0</v>
      </c>
      <c r="E151" s="279">
        <f t="shared" si="8"/>
        <v>0</v>
      </c>
      <c r="F151" s="279">
        <f t="shared" si="9"/>
        <v>0</v>
      </c>
      <c r="H151" s="261"/>
      <c r="I151" s="261"/>
    </row>
    <row r="152" spans="1:9" s="119" customFormat="1" ht="18" customHeight="1" thickBot="1">
      <c r="A152" s="378" t="s">
        <v>1002</v>
      </c>
      <c r="B152" s="379"/>
      <c r="C152" s="84"/>
      <c r="D152" s="286">
        <f>SUM(D102:D151)</f>
        <v>2272035.1699999995</v>
      </c>
      <c r="E152" s="286">
        <f>SUM(E102:E151)</f>
        <v>272644.22039999999</v>
      </c>
      <c r="F152" s="286">
        <f>SUM(F102:F151)</f>
        <v>2544679.3904000004</v>
      </c>
      <c r="H152" s="261"/>
      <c r="I152" s="261"/>
    </row>
    <row r="153" spans="1:9" s="174" customFormat="1" ht="18" customHeight="1">
      <c r="A153" s="68"/>
      <c r="B153" s="182"/>
      <c r="C153" s="80"/>
      <c r="D153" s="287"/>
      <c r="E153" s="287"/>
      <c r="F153" s="287"/>
      <c r="H153" s="261"/>
      <c r="I153" s="261"/>
    </row>
    <row r="154" spans="1:9" s="4" customFormat="1" ht="20.25" customHeight="1">
      <c r="A154" s="183">
        <v>2.4</v>
      </c>
      <c r="B154" s="82" t="s">
        <v>417</v>
      </c>
      <c r="C154" s="71"/>
      <c r="D154" s="288"/>
      <c r="E154" s="288"/>
      <c r="F154" s="288"/>
      <c r="H154" s="261"/>
      <c r="I154" s="261"/>
    </row>
    <row r="155" spans="1:9" s="4" customFormat="1" ht="30.75" customHeight="1">
      <c r="A155" s="183" t="s">
        <v>1178</v>
      </c>
      <c r="B155" s="110" t="s">
        <v>1179</v>
      </c>
      <c r="C155" s="145" t="s">
        <v>1099</v>
      </c>
      <c r="D155" s="279">
        <v>992088.53</v>
      </c>
      <c r="E155" s="279">
        <f t="shared" ref="E155:E166" si="10">D155*12%</f>
        <v>119050.62359999999</v>
      </c>
      <c r="F155" s="279">
        <f t="shared" ref="F155:F166" si="11">D155+E155</f>
        <v>1111139.1536000001</v>
      </c>
      <c r="H155" s="261"/>
      <c r="I155" s="261"/>
    </row>
    <row r="156" spans="1:9" s="4" customFormat="1" ht="27.75" customHeight="1">
      <c r="A156" s="183" t="s">
        <v>1180</v>
      </c>
      <c r="B156" s="110" t="s">
        <v>1181</v>
      </c>
      <c r="C156" s="145" t="s">
        <v>1099</v>
      </c>
      <c r="D156" s="279">
        <v>303462.38</v>
      </c>
      <c r="E156" s="279">
        <f t="shared" si="10"/>
        <v>36415.4856</v>
      </c>
      <c r="F156" s="279">
        <f t="shared" si="11"/>
        <v>339877.86560000002</v>
      </c>
      <c r="H156" s="261"/>
      <c r="I156" s="261"/>
    </row>
    <row r="157" spans="1:9" s="4" customFormat="1" ht="16.5" customHeight="1">
      <c r="A157" s="183"/>
      <c r="B157" s="184" t="s">
        <v>1182</v>
      </c>
      <c r="C157" s="145"/>
      <c r="D157" s="279">
        <v>0</v>
      </c>
      <c r="E157" s="279">
        <f t="shared" si="10"/>
        <v>0</v>
      </c>
      <c r="F157" s="279">
        <f t="shared" si="11"/>
        <v>0</v>
      </c>
      <c r="H157" s="261"/>
      <c r="I157" s="261"/>
    </row>
    <row r="158" spans="1:9" s="4" customFormat="1" ht="28.5" customHeight="1">
      <c r="A158" s="183" t="s">
        <v>1183</v>
      </c>
      <c r="B158" s="89" t="s">
        <v>1184</v>
      </c>
      <c r="C158" s="145" t="s">
        <v>1099</v>
      </c>
      <c r="D158" s="279">
        <v>525223.32999999996</v>
      </c>
      <c r="E158" s="279">
        <f t="shared" si="10"/>
        <v>63026.799599999991</v>
      </c>
      <c r="F158" s="279">
        <f t="shared" si="11"/>
        <v>588250.12959999999</v>
      </c>
      <c r="H158" s="261"/>
      <c r="I158" s="261"/>
    </row>
    <row r="159" spans="1:9" s="4" customFormat="1" ht="61.5" customHeight="1">
      <c r="A159" s="183" t="s">
        <v>1185</v>
      </c>
      <c r="B159" s="89" t="s">
        <v>1186</v>
      </c>
      <c r="C159" s="145" t="s">
        <v>1099</v>
      </c>
      <c r="D159" s="279">
        <v>245104.22</v>
      </c>
      <c r="E159" s="279">
        <f t="shared" si="10"/>
        <v>29412.506399999998</v>
      </c>
      <c r="F159" s="279">
        <f t="shared" si="11"/>
        <v>274516.72639999999</v>
      </c>
      <c r="H159" s="261"/>
      <c r="I159" s="261"/>
    </row>
    <row r="160" spans="1:9" s="4" customFormat="1" ht="26.25" customHeight="1">
      <c r="A160" s="183" t="s">
        <v>1187</v>
      </c>
      <c r="B160" s="110" t="s">
        <v>1188</v>
      </c>
      <c r="C160" s="145" t="s">
        <v>1099</v>
      </c>
      <c r="D160" s="284"/>
      <c r="E160" s="279">
        <f t="shared" si="10"/>
        <v>0</v>
      </c>
      <c r="F160" s="279">
        <f t="shared" si="11"/>
        <v>0</v>
      </c>
      <c r="H160" s="261"/>
      <c r="I160" s="261"/>
    </row>
    <row r="161" spans="1:12" s="4" customFormat="1" ht="27.75" customHeight="1">
      <c r="A161" s="137" t="s">
        <v>1282</v>
      </c>
      <c r="B161" s="136" t="s">
        <v>648</v>
      </c>
      <c r="C161" s="218"/>
      <c r="D161" s="285"/>
      <c r="E161" s="279">
        <f t="shared" si="10"/>
        <v>0</v>
      </c>
      <c r="F161" s="279">
        <f t="shared" si="11"/>
        <v>0</v>
      </c>
      <c r="H161" s="261"/>
      <c r="I161" s="261"/>
    </row>
    <row r="162" spans="1:12" s="4" customFormat="1" ht="13.5" customHeight="1">
      <c r="A162" s="145" t="s">
        <v>1299</v>
      </c>
      <c r="B162" s="35"/>
      <c r="C162" s="145" t="s">
        <v>1099</v>
      </c>
      <c r="D162" s="284"/>
      <c r="E162" s="279">
        <f t="shared" si="10"/>
        <v>0</v>
      </c>
      <c r="F162" s="279">
        <f t="shared" si="11"/>
        <v>0</v>
      </c>
      <c r="H162" s="261"/>
      <c r="I162" s="261"/>
    </row>
    <row r="163" spans="1:12" s="4" customFormat="1" ht="13.5" customHeight="1">
      <c r="A163" s="145" t="s">
        <v>1300</v>
      </c>
      <c r="B163" s="35"/>
      <c r="C163" s="145" t="s">
        <v>1099</v>
      </c>
      <c r="D163" s="284"/>
      <c r="E163" s="279">
        <f t="shared" si="10"/>
        <v>0</v>
      </c>
      <c r="F163" s="279">
        <f t="shared" si="11"/>
        <v>0</v>
      </c>
      <c r="H163" s="261"/>
      <c r="I163" s="261"/>
    </row>
    <row r="164" spans="1:12" s="39" customFormat="1" ht="14.25" customHeight="1">
      <c r="A164" s="145" t="s">
        <v>1301</v>
      </c>
      <c r="B164" s="21"/>
      <c r="C164" s="145" t="s">
        <v>1099</v>
      </c>
      <c r="D164" s="284"/>
      <c r="E164" s="279">
        <f t="shared" si="10"/>
        <v>0</v>
      </c>
      <c r="F164" s="279">
        <f t="shared" si="11"/>
        <v>0</v>
      </c>
      <c r="H164" s="261"/>
      <c r="I164" s="261"/>
    </row>
    <row r="165" spans="1:12" s="39" customFormat="1" ht="14.25" customHeight="1">
      <c r="A165" s="145" t="s">
        <v>1302</v>
      </c>
      <c r="B165" s="21"/>
      <c r="C165" s="145" t="s">
        <v>1099</v>
      </c>
      <c r="D165" s="284"/>
      <c r="E165" s="279">
        <f t="shared" si="10"/>
        <v>0</v>
      </c>
      <c r="F165" s="279">
        <f t="shared" si="11"/>
        <v>0</v>
      </c>
      <c r="H165" s="261"/>
      <c r="I165" s="261"/>
    </row>
    <row r="166" spans="1:12" s="39" customFormat="1" ht="18" customHeight="1">
      <c r="A166" s="145" t="s">
        <v>1303</v>
      </c>
      <c r="B166" s="21"/>
      <c r="C166" s="145" t="s">
        <v>1099</v>
      </c>
      <c r="D166" s="284"/>
      <c r="E166" s="279">
        <f t="shared" si="10"/>
        <v>0</v>
      </c>
      <c r="F166" s="279">
        <f t="shared" si="11"/>
        <v>0</v>
      </c>
      <c r="H166" s="261"/>
      <c r="I166" s="261"/>
    </row>
    <row r="167" spans="1:12" s="185" customFormat="1" ht="19.5" customHeight="1" thickBot="1">
      <c r="A167" s="378" t="s">
        <v>433</v>
      </c>
      <c r="B167" s="379"/>
      <c r="C167" s="84"/>
      <c r="D167" s="286">
        <f t="shared" ref="D167:F167" si="12">SUM(D155:D166)</f>
        <v>2065878.4600000002</v>
      </c>
      <c r="E167" s="286">
        <f t="shared" si="12"/>
        <v>247905.41519999999</v>
      </c>
      <c r="F167" s="286">
        <f t="shared" si="12"/>
        <v>2313783.8752000001</v>
      </c>
      <c r="H167" s="261"/>
      <c r="I167" s="261"/>
    </row>
    <row r="168" spans="1:12" s="174" customFormat="1" ht="19.5" customHeight="1">
      <c r="A168" s="68"/>
      <c r="B168" s="182"/>
      <c r="C168" s="80"/>
      <c r="D168" s="287"/>
      <c r="E168" s="287"/>
      <c r="F168" s="287"/>
      <c r="H168" s="261"/>
      <c r="I168" s="261"/>
    </row>
    <row r="169" spans="1:12" s="4" customFormat="1" ht="20.25" customHeight="1">
      <c r="A169" s="183">
        <v>2.5</v>
      </c>
      <c r="B169" s="82" t="s">
        <v>635</v>
      </c>
      <c r="C169" s="71"/>
      <c r="D169" s="288"/>
      <c r="E169" s="288"/>
      <c r="F169" s="288"/>
      <c r="H169" s="261"/>
      <c r="I169" s="261"/>
    </row>
    <row r="170" spans="1:12" s="4" customFormat="1" ht="31.5" customHeight="1">
      <c r="A170" s="145" t="s">
        <v>634</v>
      </c>
      <c r="B170" s="142" t="s">
        <v>636</v>
      </c>
      <c r="C170" s="145" t="s">
        <v>1099</v>
      </c>
      <c r="D170" s="284"/>
      <c r="E170" s="284"/>
      <c r="F170" s="284"/>
      <c r="H170" s="261"/>
      <c r="I170" s="261"/>
    </row>
    <row r="171" spans="1:12" s="4" customFormat="1" ht="19.5" customHeight="1">
      <c r="A171" s="145" t="s">
        <v>1304</v>
      </c>
      <c r="B171" s="21"/>
      <c r="C171" s="145" t="s">
        <v>1099</v>
      </c>
      <c r="D171" s="284"/>
      <c r="E171" s="284"/>
      <c r="F171" s="284"/>
      <c r="H171" s="261"/>
      <c r="I171" s="261"/>
    </row>
    <row r="172" spans="1:12" s="119" customFormat="1" ht="18" customHeight="1" thickBot="1">
      <c r="A172" s="378" t="s">
        <v>987</v>
      </c>
      <c r="B172" s="379"/>
      <c r="C172" s="84"/>
      <c r="D172" s="289"/>
      <c r="E172" s="289"/>
      <c r="F172" s="289"/>
      <c r="H172" s="261"/>
      <c r="I172" s="261"/>
    </row>
    <row r="173" spans="1:12" s="62" customFormat="1" ht="18" customHeight="1">
      <c r="A173" s="186"/>
      <c r="B173" s="187"/>
      <c r="C173" s="188"/>
      <c r="D173" s="290"/>
      <c r="E173" s="290"/>
      <c r="F173" s="290"/>
      <c r="H173" s="261"/>
      <c r="I173" s="261"/>
    </row>
    <row r="174" spans="1:12" s="4" customFormat="1" ht="21" customHeight="1">
      <c r="A174" s="183">
        <v>2.6</v>
      </c>
      <c r="B174" s="82" t="s">
        <v>944</v>
      </c>
      <c r="C174" s="252" t="s">
        <v>1099</v>
      </c>
      <c r="D174" s="279">
        <v>722240.45</v>
      </c>
      <c r="E174" s="279">
        <f>D174*12%</f>
        <v>86668.853999999992</v>
      </c>
      <c r="F174" s="279">
        <f>D174+E174</f>
        <v>808909.304</v>
      </c>
      <c r="H174" s="261"/>
      <c r="I174" s="261"/>
    </row>
    <row r="175" spans="1:12" s="4" customFormat="1" ht="20.25" customHeight="1">
      <c r="A175" s="366" t="s">
        <v>988</v>
      </c>
      <c r="B175" s="377"/>
      <c r="C175" s="46"/>
      <c r="D175" s="290">
        <f t="shared" ref="D175:F175" si="13">D174</f>
        <v>722240.45</v>
      </c>
      <c r="E175" s="290">
        <f t="shared" si="13"/>
        <v>86668.853999999992</v>
      </c>
      <c r="F175" s="290">
        <f t="shared" si="13"/>
        <v>808909.304</v>
      </c>
      <c r="H175" s="261"/>
      <c r="I175" s="261"/>
    </row>
    <row r="176" spans="1:12" s="178" customFormat="1" ht="20.25" customHeight="1">
      <c r="A176" s="67"/>
      <c r="B176" s="176"/>
      <c r="C176" s="177"/>
      <c r="D176" s="290"/>
      <c r="E176" s="290"/>
      <c r="F176" s="290"/>
      <c r="H176" s="261"/>
      <c r="I176" s="261"/>
      <c r="L176" s="295"/>
    </row>
    <row r="177" spans="1:9" s="4" customFormat="1" ht="28.15" customHeight="1">
      <c r="A177" s="375" t="s">
        <v>1344</v>
      </c>
      <c r="B177" s="375"/>
      <c r="C177" s="46"/>
      <c r="D177" s="290">
        <f>D55+D97+D152+D167+D172+D175</f>
        <v>142603648.5</v>
      </c>
      <c r="E177" s="290">
        <f>E55+E97+E152+E167+E172+E175</f>
        <v>17112437.819999993</v>
      </c>
      <c r="F177" s="290">
        <f>ROUND(F55+F97+F152+F167+F172+F175,0)</f>
        <v>159716086</v>
      </c>
      <c r="H177" s="261"/>
      <c r="I177" s="261"/>
    </row>
    <row r="178" spans="1:9" s="190" customFormat="1" ht="21" customHeight="1">
      <c r="A178" s="73"/>
      <c r="B178" s="73" t="s">
        <v>989</v>
      </c>
      <c r="C178" s="189"/>
      <c r="D178" s="292"/>
      <c r="E178" s="292"/>
      <c r="F178" s="292"/>
      <c r="H178" s="261"/>
      <c r="I178" s="261"/>
    </row>
    <row r="179" spans="1:9" s="97" customFormat="1" ht="15.75" customHeight="1">
      <c r="A179" s="95"/>
      <c r="B179" s="112" t="s">
        <v>1003</v>
      </c>
      <c r="C179" s="95"/>
      <c r="D179" s="293"/>
      <c r="E179" s="293"/>
      <c r="F179" s="293"/>
    </row>
    <row r="180" spans="1:9" s="8" customFormat="1" ht="16.5" customHeight="1">
      <c r="A180" s="95"/>
      <c r="B180" s="97"/>
      <c r="C180" s="95"/>
      <c r="D180" s="293"/>
      <c r="E180" s="293"/>
      <c r="F180" s="293"/>
    </row>
    <row r="181" spans="1:9" s="8" customFormat="1" ht="16.5" customHeight="1">
      <c r="A181" s="95"/>
      <c r="B181" s="96" t="s">
        <v>278</v>
      </c>
      <c r="C181" s="95"/>
      <c r="D181" s="293"/>
      <c r="E181" s="293"/>
      <c r="F181" s="293"/>
    </row>
    <row r="182" spans="1:9" s="8" customFormat="1" ht="16.5" customHeight="1">
      <c r="A182" s="95"/>
      <c r="B182" s="96" t="s">
        <v>279</v>
      </c>
      <c r="C182" s="95"/>
      <c r="D182" s="293"/>
      <c r="E182" s="293"/>
      <c r="F182" s="293"/>
    </row>
    <row r="183" spans="1:9" s="8" customFormat="1" ht="16.5" customHeight="1">
      <c r="A183" s="95"/>
      <c r="B183" s="96" t="s">
        <v>280</v>
      </c>
      <c r="C183" s="95"/>
      <c r="D183" s="293"/>
      <c r="E183" s="293"/>
      <c r="F183" s="293"/>
    </row>
    <row r="184" spans="1:9" s="8" customFormat="1" ht="23.25" customHeight="1">
      <c r="A184" s="95"/>
      <c r="B184" s="97"/>
      <c r="C184" s="95"/>
      <c r="D184" s="293"/>
      <c r="E184" s="293"/>
      <c r="F184" s="293"/>
    </row>
  </sheetData>
  <mergeCells count="9">
    <mergeCell ref="A177:B177"/>
    <mergeCell ref="A1:F1"/>
    <mergeCell ref="C2:F2"/>
    <mergeCell ref="A97:B97"/>
    <mergeCell ref="A152:B152"/>
    <mergeCell ref="A167:B167"/>
    <mergeCell ref="A172:B172"/>
    <mergeCell ref="A175:B175"/>
    <mergeCell ref="A55:B55"/>
  </mergeCells>
  <printOptions horizontalCentered="1"/>
  <pageMargins left="0.70866141732283472" right="0.70866141732283472" top="0.94488188976377963" bottom="0.94488188976377963" header="0.70866141732283472" footer="0.70866141732283472"/>
  <pageSetup paperSize="9" scale="56" fitToHeight="9" orientation="landscape" r:id="rId1"/>
  <headerFooter>
    <oddHeader>&amp;L&amp;"Times New Roman,Regular"&amp;9Bengaluru Water Supply and Sewerage Project (III)&amp;R&amp;"Times New Roman,Regular"&amp;9Volume-3-Price Proposal</oddHeader>
    <oddFooter>&amp;L&amp;"Times New Roman,Regular"&amp;9Contract No CP-26-Pillaganahalli STP&amp;R&amp;P of &amp;N</oddFooter>
  </headerFooter>
  <rowBreaks count="6" manualBreakCount="6">
    <brk id="34" max="7" man="1"/>
    <brk id="66" max="11" man="1"/>
    <brk id="84" max="7" man="1"/>
    <brk id="106" max="7" man="1"/>
    <brk id="135" max="7" man="1"/>
    <brk id="167" max="7" man="1"/>
  </rowBreaks>
</worksheet>
</file>

<file path=xl/worksheets/sheet3.xml><?xml version="1.0" encoding="utf-8"?>
<worksheet xmlns="http://schemas.openxmlformats.org/spreadsheetml/2006/main" xmlns:r="http://schemas.openxmlformats.org/officeDocument/2006/relationships">
  <sheetPr codeName="Sheet3"/>
  <dimension ref="A1:N171"/>
  <sheetViews>
    <sheetView view="pageBreakPreview" topLeftCell="B157" zoomScale="60" zoomScaleNormal="70" workbookViewId="0">
      <selection activeCell="J165" sqref="J165"/>
    </sheetView>
  </sheetViews>
  <sheetFormatPr defaultColWidth="8.7109375" defaultRowHeight="12.75"/>
  <cols>
    <col min="1" max="1" width="12.5703125" style="41" customWidth="1"/>
    <col min="2" max="2" width="101.7109375" style="41" customWidth="1"/>
    <col min="3" max="3" width="13.7109375" style="41" customWidth="1"/>
    <col min="4" max="4" width="12" style="40" customWidth="1"/>
    <col min="5" max="5" width="16.42578125" style="294" customWidth="1"/>
    <col min="6" max="6" width="14.5703125" style="294" customWidth="1"/>
    <col min="7" max="7" width="16.7109375" style="294" customWidth="1"/>
    <col min="8" max="8" width="19.5703125" style="335" customWidth="1"/>
    <col min="9" max="9" width="15.140625" style="335" bestFit="1" customWidth="1"/>
    <col min="10" max="10" width="18.140625" style="335" customWidth="1"/>
    <col min="11" max="11" width="15.5703125" style="335" customWidth="1"/>
    <col min="12" max="12" width="13.7109375" style="294" customWidth="1"/>
    <col min="13" max="13" width="16.7109375" style="294" customWidth="1"/>
    <col min="14" max="14" width="20.28515625" style="294" customWidth="1"/>
  </cols>
  <sheetData>
    <row r="1" spans="1:14" ht="30" customHeight="1">
      <c r="A1" s="369" t="s">
        <v>781</v>
      </c>
      <c r="B1" s="369"/>
      <c r="C1" s="369"/>
      <c r="D1" s="369"/>
      <c r="E1" s="369"/>
      <c r="F1" s="369"/>
      <c r="G1" s="369"/>
      <c r="H1" s="369"/>
      <c r="I1" s="369"/>
      <c r="J1" s="369"/>
      <c r="K1" s="369"/>
      <c r="L1" s="369"/>
      <c r="M1" s="369"/>
      <c r="N1" s="369"/>
    </row>
    <row r="2" spans="1:14" ht="19.5" customHeight="1">
      <c r="A2" s="141"/>
      <c r="B2" s="135" t="s">
        <v>1337</v>
      </c>
      <c r="C2" s="385"/>
      <c r="D2" s="386"/>
      <c r="E2" s="386"/>
      <c r="F2" s="386"/>
      <c r="G2" s="386"/>
      <c r="H2" s="386"/>
      <c r="I2" s="386"/>
      <c r="J2" s="386"/>
      <c r="K2" s="386"/>
      <c r="L2" s="386"/>
      <c r="M2" s="386"/>
      <c r="N2" s="387"/>
    </row>
    <row r="3" spans="1:14" ht="18.75" customHeight="1">
      <c r="A3" s="141"/>
      <c r="B3" s="141"/>
      <c r="C3" s="22"/>
      <c r="D3" s="12"/>
      <c r="E3" s="382" t="s">
        <v>936</v>
      </c>
      <c r="F3" s="382"/>
      <c r="G3" s="382" t="s">
        <v>714</v>
      </c>
      <c r="H3" s="382"/>
      <c r="I3" s="390"/>
      <c r="J3" s="390"/>
      <c r="K3" s="391"/>
      <c r="L3" s="385" t="s">
        <v>357</v>
      </c>
      <c r="M3" s="386"/>
      <c r="N3" s="387"/>
    </row>
    <row r="4" spans="1:14" ht="45">
      <c r="A4" s="141" t="s">
        <v>428</v>
      </c>
      <c r="B4" s="147" t="s">
        <v>429</v>
      </c>
      <c r="C4" s="36" t="s">
        <v>638</v>
      </c>
      <c r="D4" s="147" t="s">
        <v>245</v>
      </c>
      <c r="E4" s="272" t="s">
        <v>712</v>
      </c>
      <c r="F4" s="272" t="s">
        <v>713</v>
      </c>
      <c r="G4" s="272" t="s">
        <v>712</v>
      </c>
      <c r="H4" s="264" t="s">
        <v>713</v>
      </c>
      <c r="I4" s="392"/>
      <c r="J4" s="392"/>
      <c r="K4" s="393"/>
      <c r="L4" s="388" t="s">
        <v>716</v>
      </c>
      <c r="M4" s="389"/>
      <c r="N4" s="272" t="s">
        <v>708</v>
      </c>
    </row>
    <row r="5" spans="1:14" ht="42.75" customHeight="1">
      <c r="A5" s="141"/>
      <c r="B5" s="147"/>
      <c r="C5" s="36"/>
      <c r="D5" s="147"/>
      <c r="E5" s="39"/>
      <c r="F5" s="39"/>
      <c r="G5" s="39"/>
      <c r="H5" s="266"/>
      <c r="I5" s="264" t="s">
        <v>639</v>
      </c>
      <c r="J5" s="264" t="s">
        <v>715</v>
      </c>
      <c r="K5" s="264" t="s">
        <v>640</v>
      </c>
      <c r="L5" s="272" t="s">
        <v>937</v>
      </c>
      <c r="M5" s="272" t="s">
        <v>714</v>
      </c>
      <c r="N5" s="272" t="s">
        <v>641</v>
      </c>
    </row>
    <row r="6" spans="1:14" ht="38.25" customHeight="1">
      <c r="A6" s="15"/>
      <c r="B6" s="10"/>
      <c r="C6" s="20" t="s">
        <v>642</v>
      </c>
      <c r="D6" s="10" t="s">
        <v>468</v>
      </c>
      <c r="E6" s="10" t="s">
        <v>649</v>
      </c>
      <c r="F6" s="10" t="s">
        <v>718</v>
      </c>
      <c r="G6" s="10" t="s">
        <v>719</v>
      </c>
      <c r="H6" s="270" t="s">
        <v>720</v>
      </c>
      <c r="I6" s="270" t="s">
        <v>721</v>
      </c>
      <c r="J6" s="270" t="s">
        <v>722</v>
      </c>
      <c r="K6" s="270" t="s">
        <v>723</v>
      </c>
      <c r="L6" s="10" t="s">
        <v>724</v>
      </c>
      <c r="M6" s="10" t="s">
        <v>725</v>
      </c>
      <c r="N6" s="10" t="s">
        <v>726</v>
      </c>
    </row>
    <row r="7" spans="1:14" ht="21" customHeight="1">
      <c r="A7" s="383" t="s">
        <v>643</v>
      </c>
      <c r="B7" s="384"/>
      <c r="C7" s="13"/>
      <c r="D7" s="65"/>
      <c r="E7" s="314"/>
      <c r="F7" s="314"/>
      <c r="G7" s="314"/>
      <c r="H7" s="315"/>
      <c r="I7" s="315"/>
      <c r="J7" s="315"/>
      <c r="K7" s="315"/>
      <c r="L7" s="314"/>
      <c r="M7" s="314"/>
      <c r="N7" s="314"/>
    </row>
    <row r="8" spans="1:14" ht="20.25" customHeight="1">
      <c r="A8" s="383" t="s">
        <v>1189</v>
      </c>
      <c r="B8" s="384"/>
      <c r="C8" s="5"/>
      <c r="D8" s="46"/>
      <c r="E8" s="309"/>
      <c r="F8" s="309"/>
      <c r="G8" s="309"/>
      <c r="H8" s="316"/>
      <c r="I8" s="316"/>
      <c r="J8" s="316"/>
      <c r="K8" s="316"/>
      <c r="L8" s="309"/>
      <c r="M8" s="309"/>
      <c r="N8" s="309"/>
    </row>
    <row r="9" spans="1:14" ht="30" customHeight="1">
      <c r="A9" s="134">
        <v>3.1</v>
      </c>
      <c r="B9" s="136" t="s">
        <v>1190</v>
      </c>
      <c r="C9" s="138"/>
      <c r="D9" s="46"/>
      <c r="E9" s="309"/>
      <c r="F9" s="309"/>
      <c r="G9" s="309"/>
      <c r="H9" s="316"/>
      <c r="I9" s="316"/>
      <c r="J9" s="316"/>
      <c r="K9" s="317"/>
      <c r="L9" s="309"/>
      <c r="M9" s="309"/>
      <c r="N9" s="309"/>
    </row>
    <row r="10" spans="1:14" ht="23.25" customHeight="1">
      <c r="A10" s="134" t="s">
        <v>645</v>
      </c>
      <c r="B10" s="77" t="s">
        <v>499</v>
      </c>
      <c r="C10" s="5"/>
      <c r="D10" s="46"/>
      <c r="E10" s="309"/>
      <c r="F10" s="309"/>
      <c r="G10" s="309"/>
      <c r="H10" s="316"/>
      <c r="I10" s="316"/>
      <c r="J10" s="316"/>
      <c r="K10" s="316"/>
      <c r="L10" s="309"/>
      <c r="M10" s="309"/>
      <c r="N10" s="309"/>
    </row>
    <row r="11" spans="1:14" ht="42.75">
      <c r="A11" s="45" t="s">
        <v>646</v>
      </c>
      <c r="B11" s="48" t="s">
        <v>821</v>
      </c>
      <c r="C11" s="23"/>
      <c r="D11" s="75" t="s">
        <v>1099</v>
      </c>
      <c r="E11" s="299"/>
      <c r="F11" s="299"/>
      <c r="G11" s="299"/>
      <c r="H11" s="318"/>
      <c r="I11" s="318"/>
      <c r="J11" s="318"/>
      <c r="K11" s="318"/>
      <c r="L11" s="309">
        <v>0</v>
      </c>
      <c r="M11" s="309">
        <v>0</v>
      </c>
      <c r="N11" s="309">
        <v>0</v>
      </c>
    </row>
    <row r="12" spans="1:14" ht="28.5">
      <c r="A12" s="45" t="s">
        <v>872</v>
      </c>
      <c r="B12" s="48" t="s">
        <v>1049</v>
      </c>
      <c r="C12" s="23"/>
      <c r="D12" s="75" t="s">
        <v>1099</v>
      </c>
      <c r="E12" s="299"/>
      <c r="F12" s="299"/>
      <c r="G12" s="299"/>
      <c r="H12" s="318"/>
      <c r="I12" s="318"/>
      <c r="J12" s="318"/>
      <c r="K12" s="318"/>
      <c r="L12" s="309">
        <v>0</v>
      </c>
      <c r="M12" s="309">
        <v>0</v>
      </c>
      <c r="N12" s="309">
        <v>0</v>
      </c>
    </row>
    <row r="13" spans="1:14" ht="28.5">
      <c r="A13" s="45" t="s">
        <v>873</v>
      </c>
      <c r="B13" s="48" t="s">
        <v>822</v>
      </c>
      <c r="C13" s="23"/>
      <c r="D13" s="75" t="s">
        <v>1099</v>
      </c>
      <c r="E13" s="299"/>
      <c r="F13" s="299"/>
      <c r="G13" s="299"/>
      <c r="H13" s="318"/>
      <c r="I13" s="318"/>
      <c r="J13" s="318"/>
      <c r="K13" s="318"/>
      <c r="L13" s="309">
        <v>0</v>
      </c>
      <c r="M13" s="309">
        <v>0</v>
      </c>
      <c r="N13" s="309">
        <v>0</v>
      </c>
    </row>
    <row r="14" spans="1:14" ht="28.5">
      <c r="A14" s="45" t="s">
        <v>874</v>
      </c>
      <c r="B14" s="48" t="s">
        <v>1191</v>
      </c>
      <c r="C14" s="23"/>
      <c r="D14" s="75" t="s">
        <v>1099</v>
      </c>
      <c r="E14" s="299"/>
      <c r="F14" s="299"/>
      <c r="G14" s="299"/>
      <c r="H14" s="318"/>
      <c r="I14" s="318"/>
      <c r="J14" s="318"/>
      <c r="K14" s="318"/>
      <c r="L14" s="309">
        <v>0</v>
      </c>
      <c r="M14" s="309">
        <v>0</v>
      </c>
      <c r="N14" s="309">
        <v>0</v>
      </c>
    </row>
    <row r="15" spans="1:14" ht="18.75" customHeight="1">
      <c r="A15" s="136"/>
      <c r="B15" s="47" t="s">
        <v>710</v>
      </c>
      <c r="C15" s="5"/>
      <c r="D15" s="46"/>
      <c r="E15" s="309"/>
      <c r="F15" s="309"/>
      <c r="G15" s="309"/>
      <c r="H15" s="316"/>
      <c r="I15" s="316"/>
      <c r="J15" s="316"/>
      <c r="K15" s="316"/>
      <c r="L15" s="309"/>
      <c r="M15" s="309"/>
      <c r="N15" s="309"/>
    </row>
    <row r="16" spans="1:14" ht="42.75">
      <c r="A16" s="45" t="s">
        <v>875</v>
      </c>
      <c r="B16" s="142" t="s">
        <v>925</v>
      </c>
      <c r="C16" s="23"/>
      <c r="D16" s="75" t="s">
        <v>1099</v>
      </c>
      <c r="E16" s="299"/>
      <c r="F16" s="299"/>
      <c r="G16" s="299"/>
      <c r="H16" s="318"/>
      <c r="I16" s="318"/>
      <c r="J16" s="318"/>
      <c r="K16" s="318"/>
      <c r="L16" s="309">
        <v>0</v>
      </c>
      <c r="M16" s="309">
        <v>0</v>
      </c>
      <c r="N16" s="309">
        <v>0</v>
      </c>
    </row>
    <row r="17" spans="1:14" ht="28.5">
      <c r="A17" s="45" t="s">
        <v>876</v>
      </c>
      <c r="B17" s="142" t="s">
        <v>1050</v>
      </c>
      <c r="C17" s="23"/>
      <c r="D17" s="75" t="s">
        <v>1099</v>
      </c>
      <c r="E17" s="299"/>
      <c r="F17" s="299"/>
      <c r="G17" s="299"/>
      <c r="H17" s="318"/>
      <c r="I17" s="318"/>
      <c r="J17" s="318"/>
      <c r="K17" s="318"/>
      <c r="L17" s="309">
        <v>0</v>
      </c>
      <c r="M17" s="309">
        <v>0</v>
      </c>
      <c r="N17" s="309">
        <v>0</v>
      </c>
    </row>
    <row r="18" spans="1:14" ht="42" customHeight="1">
      <c r="A18" s="45" t="s">
        <v>877</v>
      </c>
      <c r="B18" s="142" t="s">
        <v>1041</v>
      </c>
      <c r="C18" s="23"/>
      <c r="D18" s="75" t="s">
        <v>1099</v>
      </c>
      <c r="E18" s="299"/>
      <c r="F18" s="299"/>
      <c r="G18" s="299"/>
      <c r="H18" s="318">
        <v>124975.54817630001</v>
      </c>
      <c r="I18" s="318">
        <v>568085.50866912853</v>
      </c>
      <c r="J18" s="318">
        <v>1248470.1296981287</v>
      </c>
      <c r="K18" s="318">
        <v>464797.23844944488</v>
      </c>
      <c r="L18" s="309">
        <f>E18+F18</f>
        <v>0</v>
      </c>
      <c r="M18" s="309">
        <f>G18+H18</f>
        <v>124975.54817630001</v>
      </c>
      <c r="N18" s="309">
        <f>I18+J18+K18</f>
        <v>2281352.8768167021</v>
      </c>
    </row>
    <row r="19" spans="1:14" ht="28.5">
      <c r="A19" s="45" t="s">
        <v>878</v>
      </c>
      <c r="B19" s="142" t="s">
        <v>926</v>
      </c>
      <c r="C19" s="23"/>
      <c r="D19" s="75" t="s">
        <v>1099</v>
      </c>
      <c r="E19" s="299"/>
      <c r="F19" s="299"/>
      <c r="G19" s="299"/>
      <c r="H19" s="318"/>
      <c r="I19" s="318"/>
      <c r="J19" s="318"/>
      <c r="K19" s="318"/>
      <c r="L19" s="309">
        <v>0</v>
      </c>
      <c r="M19" s="309">
        <v>0</v>
      </c>
      <c r="N19" s="309">
        <v>0</v>
      </c>
    </row>
    <row r="20" spans="1:14" ht="28.5">
      <c r="A20" s="45" t="s">
        <v>879</v>
      </c>
      <c r="B20" s="142" t="s">
        <v>927</v>
      </c>
      <c r="C20" s="23"/>
      <c r="D20" s="75" t="s">
        <v>1099</v>
      </c>
      <c r="E20" s="299"/>
      <c r="F20" s="299"/>
      <c r="G20" s="299"/>
      <c r="H20" s="318"/>
      <c r="I20" s="318"/>
      <c r="J20" s="318"/>
      <c r="K20" s="318"/>
      <c r="L20" s="309">
        <v>0</v>
      </c>
      <c r="M20" s="309">
        <v>0</v>
      </c>
      <c r="N20" s="309">
        <v>0</v>
      </c>
    </row>
    <row r="21" spans="1:14" ht="42" customHeight="1">
      <c r="A21" s="45" t="s">
        <v>880</v>
      </c>
      <c r="B21" s="142" t="s">
        <v>935</v>
      </c>
      <c r="C21" s="23"/>
      <c r="D21" s="75" t="s">
        <v>1099</v>
      </c>
      <c r="E21" s="299"/>
      <c r="F21" s="299"/>
      <c r="G21" s="299"/>
      <c r="H21" s="318"/>
      <c r="I21" s="318"/>
      <c r="J21" s="318"/>
      <c r="K21" s="318"/>
      <c r="L21" s="309">
        <v>0</v>
      </c>
      <c r="M21" s="309">
        <v>0</v>
      </c>
      <c r="N21" s="309">
        <v>0</v>
      </c>
    </row>
    <row r="22" spans="1:14" ht="42.75">
      <c r="A22" s="45" t="s">
        <v>881</v>
      </c>
      <c r="B22" s="142" t="s">
        <v>1051</v>
      </c>
      <c r="C22" s="23"/>
      <c r="D22" s="75" t="s">
        <v>1099</v>
      </c>
      <c r="E22" s="299"/>
      <c r="F22" s="299"/>
      <c r="G22" s="299"/>
      <c r="H22" s="318"/>
      <c r="I22" s="318"/>
      <c r="J22" s="318"/>
      <c r="K22" s="318"/>
      <c r="L22" s="309">
        <v>0</v>
      </c>
      <c r="M22" s="309">
        <v>0</v>
      </c>
      <c r="N22" s="309">
        <v>0</v>
      </c>
    </row>
    <row r="23" spans="1:14" ht="57.75" customHeight="1">
      <c r="A23" s="45" t="s">
        <v>882</v>
      </c>
      <c r="B23" s="142" t="s">
        <v>928</v>
      </c>
      <c r="C23" s="23"/>
      <c r="D23" s="75" t="s">
        <v>1099</v>
      </c>
      <c r="E23" s="299"/>
      <c r="F23" s="299"/>
      <c r="G23" s="299"/>
      <c r="H23" s="318"/>
      <c r="I23" s="318"/>
      <c r="J23" s="318"/>
      <c r="K23" s="318"/>
      <c r="L23" s="309">
        <v>0</v>
      </c>
      <c r="M23" s="309">
        <v>0</v>
      </c>
      <c r="N23" s="309">
        <v>0</v>
      </c>
    </row>
    <row r="24" spans="1:14" ht="42.75">
      <c r="A24" s="45" t="s">
        <v>883</v>
      </c>
      <c r="B24" s="142" t="s">
        <v>1192</v>
      </c>
      <c r="C24" s="23"/>
      <c r="D24" s="75" t="s">
        <v>1099</v>
      </c>
      <c r="E24" s="299"/>
      <c r="F24" s="299"/>
      <c r="G24" s="299"/>
      <c r="H24" s="318"/>
      <c r="I24" s="318"/>
      <c r="J24" s="318"/>
      <c r="K24" s="318"/>
      <c r="L24" s="309">
        <v>0</v>
      </c>
      <c r="M24" s="309">
        <v>0</v>
      </c>
      <c r="N24" s="309">
        <v>0</v>
      </c>
    </row>
    <row r="25" spans="1:14" ht="42.75">
      <c r="A25" s="45" t="s">
        <v>884</v>
      </c>
      <c r="B25" s="142" t="s">
        <v>1193</v>
      </c>
      <c r="C25" s="23"/>
      <c r="D25" s="75" t="s">
        <v>1099</v>
      </c>
      <c r="E25" s="299"/>
      <c r="F25" s="299"/>
      <c r="G25" s="299"/>
      <c r="H25" s="318"/>
      <c r="I25" s="318"/>
      <c r="J25" s="318"/>
      <c r="K25" s="318"/>
      <c r="L25" s="309">
        <v>0</v>
      </c>
      <c r="M25" s="309">
        <v>0</v>
      </c>
      <c r="N25" s="309">
        <v>0</v>
      </c>
    </row>
    <row r="26" spans="1:14" ht="42.75">
      <c r="A26" s="45" t="s">
        <v>885</v>
      </c>
      <c r="B26" s="142" t="s">
        <v>930</v>
      </c>
      <c r="C26" s="23"/>
      <c r="D26" s="75" t="s">
        <v>1099</v>
      </c>
      <c r="E26" s="299"/>
      <c r="F26" s="299"/>
      <c r="G26" s="299"/>
      <c r="H26" s="318"/>
      <c r="I26" s="318"/>
      <c r="J26" s="318"/>
      <c r="K26" s="318"/>
      <c r="L26" s="309">
        <v>0</v>
      </c>
      <c r="M26" s="309">
        <v>0</v>
      </c>
      <c r="N26" s="309">
        <v>0</v>
      </c>
    </row>
    <row r="27" spans="1:14" ht="42.75">
      <c r="A27" s="45" t="s">
        <v>886</v>
      </c>
      <c r="B27" s="142" t="s">
        <v>1052</v>
      </c>
      <c r="C27" s="23"/>
      <c r="D27" s="75" t="s">
        <v>1099</v>
      </c>
      <c r="E27" s="299"/>
      <c r="F27" s="299"/>
      <c r="G27" s="299"/>
      <c r="H27" s="318">
        <v>86737.5</v>
      </c>
      <c r="I27" s="318">
        <v>394271.66</v>
      </c>
      <c r="J27" s="318">
        <v>866482.89</v>
      </c>
      <c r="K27" s="318">
        <v>322585.90000000002</v>
      </c>
      <c r="L27" s="309">
        <f>E27+F27</f>
        <v>0</v>
      </c>
      <c r="M27" s="309">
        <f>G27+H27</f>
        <v>86737.5</v>
      </c>
      <c r="N27" s="309">
        <f>I27+J27+K27</f>
        <v>1583340.4500000002</v>
      </c>
    </row>
    <row r="28" spans="1:14" ht="57">
      <c r="A28" s="45" t="s">
        <v>887</v>
      </c>
      <c r="B28" s="142" t="s">
        <v>1275</v>
      </c>
      <c r="C28" s="23"/>
      <c r="D28" s="75" t="s">
        <v>1099</v>
      </c>
      <c r="E28" s="299"/>
      <c r="F28" s="299"/>
      <c r="G28" s="299"/>
      <c r="H28" s="318"/>
      <c r="I28" s="318"/>
      <c r="J28" s="318"/>
      <c r="K28" s="318"/>
      <c r="L28" s="309">
        <v>0</v>
      </c>
      <c r="M28" s="309">
        <v>0</v>
      </c>
      <c r="N28" s="309">
        <v>0</v>
      </c>
    </row>
    <row r="29" spans="1:14" ht="28.5">
      <c r="A29" s="45" t="s">
        <v>888</v>
      </c>
      <c r="B29" s="142" t="s">
        <v>1195</v>
      </c>
      <c r="C29" s="23"/>
      <c r="D29" s="75" t="s">
        <v>1099</v>
      </c>
      <c r="E29" s="299"/>
      <c r="F29" s="299"/>
      <c r="G29" s="299"/>
      <c r="H29" s="318"/>
      <c r="I29" s="318"/>
      <c r="J29" s="318"/>
      <c r="K29" s="318"/>
      <c r="L29" s="309">
        <v>0</v>
      </c>
      <c r="M29" s="309">
        <v>0</v>
      </c>
      <c r="N29" s="309">
        <v>0</v>
      </c>
    </row>
    <row r="30" spans="1:14" ht="28.5">
      <c r="A30" s="45" t="s">
        <v>889</v>
      </c>
      <c r="B30" s="142" t="s">
        <v>837</v>
      </c>
      <c r="C30" s="23"/>
      <c r="D30" s="75" t="s">
        <v>1099</v>
      </c>
      <c r="E30" s="299"/>
      <c r="F30" s="299"/>
      <c r="G30" s="299"/>
      <c r="H30" s="318"/>
      <c r="I30" s="318"/>
      <c r="J30" s="318"/>
      <c r="K30" s="318"/>
      <c r="L30" s="309">
        <v>0</v>
      </c>
      <c r="M30" s="309">
        <v>0</v>
      </c>
      <c r="N30" s="309">
        <v>0</v>
      </c>
    </row>
    <row r="31" spans="1:14" ht="42.75">
      <c r="A31" s="45" t="s">
        <v>890</v>
      </c>
      <c r="B31" s="142" t="s">
        <v>941</v>
      </c>
      <c r="C31" s="23"/>
      <c r="D31" s="75" t="s">
        <v>1099</v>
      </c>
      <c r="E31" s="299"/>
      <c r="F31" s="299"/>
      <c r="G31" s="299"/>
      <c r="H31" s="318"/>
      <c r="I31" s="318"/>
      <c r="J31" s="318"/>
      <c r="K31" s="318"/>
      <c r="L31" s="309">
        <v>0</v>
      </c>
      <c r="M31" s="309">
        <v>0</v>
      </c>
      <c r="N31" s="309">
        <v>0</v>
      </c>
    </row>
    <row r="32" spans="1:14" ht="42.75">
      <c r="A32" s="45" t="s">
        <v>891</v>
      </c>
      <c r="B32" s="142" t="s">
        <v>948</v>
      </c>
      <c r="C32" s="23"/>
      <c r="D32" s="75" t="s">
        <v>1099</v>
      </c>
      <c r="E32" s="299"/>
      <c r="F32" s="299"/>
      <c r="G32" s="299"/>
      <c r="H32" s="318"/>
      <c r="I32" s="318"/>
      <c r="J32" s="318"/>
      <c r="K32" s="318"/>
      <c r="L32" s="309">
        <v>0</v>
      </c>
      <c r="M32" s="309">
        <v>0</v>
      </c>
      <c r="N32" s="309">
        <v>0</v>
      </c>
    </row>
    <row r="33" spans="1:14" ht="42.75">
      <c r="A33" s="45" t="s">
        <v>892</v>
      </c>
      <c r="B33" s="142" t="s">
        <v>942</v>
      </c>
      <c r="C33" s="23"/>
      <c r="D33" s="75" t="s">
        <v>1099</v>
      </c>
      <c r="E33" s="299"/>
      <c r="F33" s="299"/>
      <c r="G33" s="299"/>
      <c r="H33" s="318"/>
      <c r="I33" s="318"/>
      <c r="J33" s="318"/>
      <c r="K33" s="318"/>
      <c r="L33" s="309">
        <v>0</v>
      </c>
      <c r="M33" s="309">
        <v>0</v>
      </c>
      <c r="N33" s="309">
        <v>0</v>
      </c>
    </row>
    <row r="34" spans="1:14" ht="28.5">
      <c r="A34" s="45" t="s">
        <v>893</v>
      </c>
      <c r="B34" s="142" t="s">
        <v>1196</v>
      </c>
      <c r="C34" s="23"/>
      <c r="D34" s="75" t="s">
        <v>1099</v>
      </c>
      <c r="E34" s="299"/>
      <c r="F34" s="299"/>
      <c r="G34" s="299"/>
      <c r="H34" s="318"/>
      <c r="I34" s="318"/>
      <c r="J34" s="318"/>
      <c r="K34" s="318"/>
      <c r="L34" s="309">
        <v>0</v>
      </c>
      <c r="M34" s="309">
        <v>0</v>
      </c>
      <c r="N34" s="309">
        <v>0</v>
      </c>
    </row>
    <row r="35" spans="1:14" ht="28.5">
      <c r="A35" s="45" t="s">
        <v>894</v>
      </c>
      <c r="B35" s="142" t="s">
        <v>1197</v>
      </c>
      <c r="C35" s="23"/>
      <c r="D35" s="75" t="s">
        <v>1099</v>
      </c>
      <c r="E35" s="299"/>
      <c r="F35" s="299"/>
      <c r="G35" s="299"/>
      <c r="H35" s="318"/>
      <c r="I35" s="318"/>
      <c r="J35" s="318"/>
      <c r="K35" s="318"/>
      <c r="L35" s="309">
        <v>0</v>
      </c>
      <c r="M35" s="309">
        <v>0</v>
      </c>
      <c r="N35" s="309">
        <v>0</v>
      </c>
    </row>
    <row r="36" spans="1:14" ht="28.5">
      <c r="A36" s="45" t="s">
        <v>895</v>
      </c>
      <c r="B36" s="142" t="s">
        <v>1198</v>
      </c>
      <c r="C36" s="23"/>
      <c r="D36" s="75" t="s">
        <v>1099</v>
      </c>
      <c r="E36" s="299"/>
      <c r="F36" s="299"/>
      <c r="G36" s="299"/>
      <c r="H36" s="318"/>
      <c r="I36" s="318"/>
      <c r="J36" s="318"/>
      <c r="K36" s="318"/>
      <c r="L36" s="309">
        <v>0</v>
      </c>
      <c r="M36" s="309">
        <v>0</v>
      </c>
      <c r="N36" s="309">
        <v>0</v>
      </c>
    </row>
    <row r="37" spans="1:14" ht="28.5">
      <c r="A37" s="45" t="s">
        <v>896</v>
      </c>
      <c r="B37" s="142" t="s">
        <v>839</v>
      </c>
      <c r="C37" s="23"/>
      <c r="D37" s="75" t="s">
        <v>1099</v>
      </c>
      <c r="E37" s="299"/>
      <c r="F37" s="299"/>
      <c r="G37" s="299"/>
      <c r="H37" s="318"/>
      <c r="I37" s="318"/>
      <c r="J37" s="318"/>
      <c r="K37" s="318"/>
      <c r="L37" s="309">
        <v>0</v>
      </c>
      <c r="M37" s="309">
        <v>0</v>
      </c>
      <c r="N37" s="309">
        <v>0</v>
      </c>
    </row>
    <row r="38" spans="1:14" ht="30">
      <c r="A38" s="45" t="s">
        <v>897</v>
      </c>
      <c r="B38" s="136" t="s">
        <v>448</v>
      </c>
      <c r="C38" s="222"/>
      <c r="D38" s="46"/>
      <c r="E38" s="309"/>
      <c r="F38" s="309"/>
      <c r="G38" s="309"/>
      <c r="H38" s="319"/>
      <c r="I38" s="319"/>
      <c r="J38" s="319"/>
      <c r="K38" s="319"/>
      <c r="L38" s="309"/>
      <c r="M38" s="309"/>
      <c r="N38" s="309"/>
    </row>
    <row r="39" spans="1:14" ht="18" customHeight="1">
      <c r="A39" s="45" t="s">
        <v>898</v>
      </c>
      <c r="B39" s="35"/>
      <c r="C39" s="23"/>
      <c r="D39" s="75" t="s">
        <v>1099</v>
      </c>
      <c r="E39" s="299"/>
      <c r="F39" s="299"/>
      <c r="G39" s="299"/>
      <c r="H39" s="318"/>
      <c r="I39" s="318"/>
      <c r="J39" s="318"/>
      <c r="K39" s="318"/>
      <c r="L39" s="309">
        <v>0</v>
      </c>
      <c r="M39" s="309">
        <v>0</v>
      </c>
      <c r="N39" s="309">
        <v>0</v>
      </c>
    </row>
    <row r="40" spans="1:14" ht="20.25" customHeight="1">
      <c r="A40" s="45" t="s">
        <v>899</v>
      </c>
      <c r="B40" s="35"/>
      <c r="C40" s="23"/>
      <c r="D40" s="75" t="s">
        <v>1099</v>
      </c>
      <c r="E40" s="299"/>
      <c r="F40" s="299"/>
      <c r="G40" s="299"/>
      <c r="H40" s="318"/>
      <c r="I40" s="318"/>
      <c r="J40" s="318"/>
      <c r="K40" s="318"/>
      <c r="L40" s="309">
        <v>0</v>
      </c>
      <c r="M40" s="309">
        <v>0</v>
      </c>
      <c r="N40" s="309">
        <v>0</v>
      </c>
    </row>
    <row r="41" spans="1:14" ht="15" customHeight="1">
      <c r="A41" s="45" t="s">
        <v>900</v>
      </c>
      <c r="B41" s="35"/>
      <c r="C41" s="23"/>
      <c r="D41" s="75" t="s">
        <v>1099</v>
      </c>
      <c r="E41" s="299"/>
      <c r="F41" s="299"/>
      <c r="G41" s="299"/>
      <c r="H41" s="318"/>
      <c r="I41" s="318"/>
      <c r="J41" s="318"/>
      <c r="K41" s="318"/>
      <c r="L41" s="309">
        <v>0</v>
      </c>
      <c r="M41" s="309">
        <v>0</v>
      </c>
      <c r="N41" s="309">
        <v>0</v>
      </c>
    </row>
    <row r="42" spans="1:14" ht="25.5" customHeight="1">
      <c r="A42" s="45" t="s">
        <v>901</v>
      </c>
      <c r="B42" s="38"/>
      <c r="C42" s="38"/>
      <c r="D42" s="75" t="s">
        <v>1099</v>
      </c>
      <c r="E42" s="299"/>
      <c r="F42" s="299"/>
      <c r="G42" s="299"/>
      <c r="H42" s="318"/>
      <c r="I42" s="318"/>
      <c r="J42" s="318"/>
      <c r="K42" s="320"/>
      <c r="L42" s="309">
        <v>0</v>
      </c>
      <c r="M42" s="309">
        <v>0</v>
      </c>
      <c r="N42" s="309">
        <v>0</v>
      </c>
    </row>
    <row r="43" spans="1:14" ht="20.25" customHeight="1" thickBot="1">
      <c r="A43" s="45"/>
      <c r="B43" s="83" t="s">
        <v>1004</v>
      </c>
      <c r="C43" s="230"/>
      <c r="D43" s="84"/>
      <c r="E43" s="321"/>
      <c r="F43" s="321"/>
      <c r="G43" s="321"/>
      <c r="H43" s="322"/>
      <c r="I43" s="322"/>
      <c r="J43" s="322">
        <v>2114953.02</v>
      </c>
      <c r="K43" s="322"/>
      <c r="L43" s="323">
        <f>SUM(L11:L42)</f>
        <v>0</v>
      </c>
      <c r="M43" s="323">
        <f t="shared" ref="M43" si="0">SUM(M11:M42)</f>
        <v>211713.04817630001</v>
      </c>
      <c r="N43" s="323">
        <f>SUM(N11:N42)</f>
        <v>3864693.3268167023</v>
      </c>
    </row>
    <row r="44" spans="1:14" ht="20.25" customHeight="1">
      <c r="A44" s="78"/>
      <c r="B44" s="79"/>
      <c r="C44" s="81"/>
      <c r="D44" s="80"/>
      <c r="E44" s="324"/>
      <c r="F44" s="324"/>
      <c r="G44" s="324"/>
      <c r="H44" s="325"/>
      <c r="I44" s="325"/>
      <c r="J44" s="325"/>
      <c r="K44" s="325"/>
      <c r="L44" s="326"/>
      <c r="M44" s="326"/>
      <c r="N44" s="326"/>
    </row>
    <row r="45" spans="1:14" ht="24" customHeight="1">
      <c r="A45" s="69">
        <v>3.2</v>
      </c>
      <c r="B45" s="82" t="s">
        <v>577</v>
      </c>
      <c r="C45" s="173"/>
      <c r="D45" s="71"/>
      <c r="E45" s="327"/>
      <c r="F45" s="327"/>
      <c r="G45" s="327"/>
      <c r="H45" s="328"/>
      <c r="I45" s="328"/>
      <c r="J45" s="328"/>
      <c r="K45" s="328"/>
      <c r="L45" s="327"/>
      <c r="M45" s="327"/>
      <c r="N45" s="327"/>
    </row>
    <row r="46" spans="1:14" ht="30" customHeight="1">
      <c r="A46" s="134" t="s">
        <v>297</v>
      </c>
      <c r="B46" s="136" t="s">
        <v>903</v>
      </c>
      <c r="C46" s="5"/>
      <c r="D46" s="46"/>
      <c r="E46" s="309"/>
      <c r="F46" s="309"/>
      <c r="G46" s="309"/>
      <c r="H46" s="316"/>
      <c r="I46" s="316"/>
      <c r="J46" s="316"/>
      <c r="K46" s="316"/>
      <c r="L46" s="309"/>
      <c r="M46" s="309"/>
      <c r="N46" s="309"/>
    </row>
    <row r="47" spans="1:14" ht="14.25">
      <c r="A47" s="45" t="s">
        <v>298</v>
      </c>
      <c r="B47" s="142" t="s">
        <v>802</v>
      </c>
      <c r="C47" s="23"/>
      <c r="D47" s="75" t="s">
        <v>1099</v>
      </c>
      <c r="E47" s="299"/>
      <c r="F47" s="299"/>
      <c r="G47" s="299"/>
      <c r="H47" s="318"/>
      <c r="I47" s="318"/>
      <c r="J47" s="318"/>
      <c r="K47" s="318"/>
      <c r="L47" s="309">
        <v>0</v>
      </c>
      <c r="M47" s="309">
        <v>0</v>
      </c>
      <c r="N47" s="309">
        <v>0</v>
      </c>
    </row>
    <row r="48" spans="1:14" ht="28.5">
      <c r="A48" s="45" t="s">
        <v>299</v>
      </c>
      <c r="B48" s="142" t="s">
        <v>436</v>
      </c>
      <c r="C48" s="23"/>
      <c r="D48" s="75" t="s">
        <v>1099</v>
      </c>
      <c r="E48" s="299"/>
      <c r="F48" s="299"/>
      <c r="G48" s="299"/>
      <c r="H48" s="318"/>
      <c r="I48" s="318"/>
      <c r="J48" s="318"/>
      <c r="K48" s="318"/>
      <c r="L48" s="309">
        <v>0</v>
      </c>
      <c r="M48" s="309">
        <v>0</v>
      </c>
      <c r="N48" s="309">
        <v>0</v>
      </c>
    </row>
    <row r="49" spans="1:14" ht="28.5">
      <c r="A49" s="45" t="s">
        <v>300</v>
      </c>
      <c r="B49" s="142" t="s">
        <v>1064</v>
      </c>
      <c r="C49" s="23"/>
      <c r="D49" s="75" t="s">
        <v>1099</v>
      </c>
      <c r="E49" s="299"/>
      <c r="F49" s="299"/>
      <c r="G49" s="299"/>
      <c r="H49" s="318"/>
      <c r="I49" s="318"/>
      <c r="J49" s="318"/>
      <c r="K49" s="318"/>
      <c r="L49" s="309">
        <v>0</v>
      </c>
      <c r="M49" s="309">
        <v>0</v>
      </c>
      <c r="N49" s="309">
        <v>0</v>
      </c>
    </row>
    <row r="50" spans="1:14" ht="28.5">
      <c r="A50" s="45" t="s">
        <v>301</v>
      </c>
      <c r="B50" s="142" t="s">
        <v>449</v>
      </c>
      <c r="C50" s="23"/>
      <c r="D50" s="75" t="s">
        <v>1099</v>
      </c>
      <c r="E50" s="299"/>
      <c r="F50" s="299"/>
      <c r="G50" s="299"/>
      <c r="H50" s="318"/>
      <c r="I50" s="318"/>
      <c r="J50" s="318"/>
      <c r="K50" s="318"/>
      <c r="L50" s="309">
        <v>0</v>
      </c>
      <c r="M50" s="309">
        <v>0</v>
      </c>
      <c r="N50" s="309">
        <v>0</v>
      </c>
    </row>
    <row r="51" spans="1:14" ht="28.5">
      <c r="A51" s="45" t="s">
        <v>302</v>
      </c>
      <c r="B51" s="142" t="s">
        <v>435</v>
      </c>
      <c r="C51" s="23"/>
      <c r="D51" s="75" t="s">
        <v>1099</v>
      </c>
      <c r="E51" s="299"/>
      <c r="F51" s="299"/>
      <c r="G51" s="299"/>
      <c r="H51" s="318"/>
      <c r="I51" s="318"/>
      <c r="J51" s="318"/>
      <c r="K51" s="318"/>
      <c r="L51" s="309">
        <v>0</v>
      </c>
      <c r="M51" s="309">
        <v>0</v>
      </c>
      <c r="N51" s="309">
        <v>0</v>
      </c>
    </row>
    <row r="52" spans="1:14" ht="30" customHeight="1">
      <c r="A52" s="45" t="s">
        <v>584</v>
      </c>
      <c r="B52" s="142" t="s">
        <v>1083</v>
      </c>
      <c r="C52" s="23"/>
      <c r="D52" s="75" t="s">
        <v>1099</v>
      </c>
      <c r="E52" s="299"/>
      <c r="F52" s="299"/>
      <c r="G52" s="299"/>
      <c r="H52" s="318"/>
      <c r="I52" s="318"/>
      <c r="J52" s="318"/>
      <c r="K52" s="318"/>
      <c r="L52" s="309">
        <v>0</v>
      </c>
      <c r="M52" s="309">
        <v>0</v>
      </c>
      <c r="N52" s="309">
        <v>0</v>
      </c>
    </row>
    <row r="53" spans="1:14" ht="28.5">
      <c r="A53" s="45" t="s">
        <v>1081</v>
      </c>
      <c r="B53" s="142" t="s">
        <v>1082</v>
      </c>
      <c r="C53" s="23"/>
      <c r="D53" s="75" t="s">
        <v>1099</v>
      </c>
      <c r="E53" s="299"/>
      <c r="F53" s="299"/>
      <c r="G53" s="299"/>
      <c r="H53" s="318"/>
      <c r="I53" s="318"/>
      <c r="J53" s="318"/>
      <c r="K53" s="318"/>
      <c r="L53" s="309">
        <v>0</v>
      </c>
      <c r="M53" s="309">
        <v>0</v>
      </c>
      <c r="N53" s="309">
        <v>0</v>
      </c>
    </row>
    <row r="54" spans="1:14" ht="14.25">
      <c r="A54" s="145" t="s">
        <v>1085</v>
      </c>
      <c r="B54" s="142" t="s">
        <v>585</v>
      </c>
      <c r="C54" s="23"/>
      <c r="D54" s="75" t="s">
        <v>1099</v>
      </c>
      <c r="E54" s="299"/>
      <c r="F54" s="299"/>
      <c r="G54" s="299"/>
      <c r="H54" s="318"/>
      <c r="I54" s="318"/>
      <c r="J54" s="318"/>
      <c r="K54" s="318"/>
      <c r="L54" s="309">
        <v>0</v>
      </c>
      <c r="M54" s="309">
        <v>0</v>
      </c>
      <c r="N54" s="309">
        <v>0</v>
      </c>
    </row>
    <row r="55" spans="1:14" ht="30">
      <c r="A55" s="134" t="s">
        <v>303</v>
      </c>
      <c r="B55" s="136" t="s">
        <v>904</v>
      </c>
      <c r="C55" s="5"/>
      <c r="D55" s="46"/>
      <c r="E55" s="309"/>
      <c r="F55" s="309"/>
      <c r="G55" s="309"/>
      <c r="H55" s="316"/>
      <c r="I55" s="316"/>
      <c r="J55" s="316"/>
      <c r="K55" s="316"/>
      <c r="L55" s="309"/>
      <c r="M55" s="309"/>
      <c r="N55" s="309"/>
    </row>
    <row r="56" spans="1:14" ht="14.25">
      <c r="A56" s="45" t="s">
        <v>304</v>
      </c>
      <c r="B56" s="142" t="s">
        <v>437</v>
      </c>
      <c r="C56" s="23"/>
      <c r="D56" s="75" t="s">
        <v>1099</v>
      </c>
      <c r="E56" s="299"/>
      <c r="F56" s="299"/>
      <c r="G56" s="299"/>
      <c r="H56" s="318"/>
      <c r="I56" s="318"/>
      <c r="J56" s="318"/>
      <c r="K56" s="318"/>
      <c r="L56" s="309">
        <v>0</v>
      </c>
      <c r="M56" s="309">
        <v>0</v>
      </c>
      <c r="N56" s="309">
        <v>0</v>
      </c>
    </row>
    <row r="57" spans="1:14" ht="14.25">
      <c r="A57" s="45" t="s">
        <v>305</v>
      </c>
      <c r="B57" s="142" t="s">
        <v>438</v>
      </c>
      <c r="C57" s="23"/>
      <c r="D57" s="75" t="s">
        <v>1099</v>
      </c>
      <c r="E57" s="299"/>
      <c r="F57" s="299"/>
      <c r="G57" s="299"/>
      <c r="H57" s="318"/>
      <c r="I57" s="318"/>
      <c r="J57" s="318"/>
      <c r="K57" s="318"/>
      <c r="L57" s="309">
        <v>0</v>
      </c>
      <c r="M57" s="309">
        <v>0</v>
      </c>
      <c r="N57" s="309">
        <v>0</v>
      </c>
    </row>
    <row r="58" spans="1:14" ht="14.25">
      <c r="A58" s="45" t="s">
        <v>306</v>
      </c>
      <c r="B58" s="142" t="s">
        <v>637</v>
      </c>
      <c r="C58" s="23"/>
      <c r="D58" s="75" t="s">
        <v>1099</v>
      </c>
      <c r="E58" s="299"/>
      <c r="F58" s="299"/>
      <c r="G58" s="299"/>
      <c r="H58" s="318"/>
      <c r="I58" s="318"/>
      <c r="J58" s="318"/>
      <c r="K58" s="318"/>
      <c r="L58" s="309">
        <v>0</v>
      </c>
      <c r="M58" s="309">
        <v>0</v>
      </c>
      <c r="N58" s="309">
        <v>0</v>
      </c>
    </row>
    <row r="59" spans="1:14" ht="14.25">
      <c r="A59" s="45" t="s">
        <v>307</v>
      </c>
      <c r="B59" s="142" t="s">
        <v>450</v>
      </c>
      <c r="C59" s="23"/>
      <c r="D59" s="75" t="s">
        <v>1099</v>
      </c>
      <c r="E59" s="299"/>
      <c r="F59" s="299"/>
      <c r="G59" s="299"/>
      <c r="H59" s="318"/>
      <c r="I59" s="318"/>
      <c r="J59" s="318"/>
      <c r="K59" s="318"/>
      <c r="L59" s="309">
        <v>0</v>
      </c>
      <c r="M59" s="309">
        <v>0</v>
      </c>
      <c r="N59" s="309">
        <v>0</v>
      </c>
    </row>
    <row r="60" spans="1:14" ht="14.25">
      <c r="A60" s="45" t="s">
        <v>308</v>
      </c>
      <c r="B60" s="142" t="s">
        <v>439</v>
      </c>
      <c r="C60" s="23"/>
      <c r="D60" s="75" t="s">
        <v>1099</v>
      </c>
      <c r="E60" s="299"/>
      <c r="F60" s="299"/>
      <c r="G60" s="299"/>
      <c r="H60" s="318"/>
      <c r="I60" s="318"/>
      <c r="J60" s="318"/>
      <c r="K60" s="318"/>
      <c r="L60" s="309">
        <v>0</v>
      </c>
      <c r="M60" s="309">
        <v>0</v>
      </c>
      <c r="N60" s="309">
        <v>0</v>
      </c>
    </row>
    <row r="61" spans="1:14" ht="14.25">
      <c r="A61" s="45" t="s">
        <v>309</v>
      </c>
      <c r="B61" s="142" t="s">
        <v>594</v>
      </c>
      <c r="C61" s="23"/>
      <c r="D61" s="75" t="s">
        <v>1099</v>
      </c>
      <c r="E61" s="299"/>
      <c r="F61" s="299"/>
      <c r="G61" s="299"/>
      <c r="H61" s="318"/>
      <c r="I61" s="318"/>
      <c r="J61" s="318"/>
      <c r="K61" s="318"/>
      <c r="L61" s="309">
        <v>0</v>
      </c>
      <c r="M61" s="309">
        <v>0</v>
      </c>
      <c r="N61" s="309">
        <v>0</v>
      </c>
    </row>
    <row r="62" spans="1:14" ht="14.25">
      <c r="A62" s="45" t="s">
        <v>310</v>
      </c>
      <c r="B62" s="142" t="s">
        <v>1066</v>
      </c>
      <c r="C62" s="23"/>
      <c r="D62" s="75" t="s">
        <v>1099</v>
      </c>
      <c r="E62" s="299"/>
      <c r="F62" s="299"/>
      <c r="G62" s="299"/>
      <c r="H62" s="318"/>
      <c r="I62" s="318"/>
      <c r="J62" s="318"/>
      <c r="K62" s="318"/>
      <c r="L62" s="309">
        <v>0</v>
      </c>
      <c r="M62" s="309">
        <v>0</v>
      </c>
      <c r="N62" s="309">
        <v>0</v>
      </c>
    </row>
    <row r="63" spans="1:14" ht="62.25" customHeight="1">
      <c r="A63" s="134" t="s">
        <v>311</v>
      </c>
      <c r="B63" s="136" t="s">
        <v>905</v>
      </c>
      <c r="C63" s="5"/>
      <c r="D63" s="46"/>
      <c r="E63" s="309"/>
      <c r="F63" s="309"/>
      <c r="G63" s="309"/>
      <c r="H63" s="316"/>
      <c r="I63" s="316"/>
      <c r="J63" s="316"/>
      <c r="K63" s="316"/>
      <c r="L63" s="309"/>
      <c r="M63" s="309"/>
      <c r="N63" s="309"/>
    </row>
    <row r="64" spans="1:14" ht="14.25">
      <c r="A64" s="45" t="s">
        <v>312</v>
      </c>
      <c r="B64" s="142" t="s">
        <v>868</v>
      </c>
      <c r="C64" s="23"/>
      <c r="D64" s="75" t="s">
        <v>1099</v>
      </c>
      <c r="E64" s="299"/>
      <c r="F64" s="299"/>
      <c r="G64" s="299"/>
      <c r="H64" s="318"/>
      <c r="I64" s="318"/>
      <c r="J64" s="318"/>
      <c r="K64" s="318"/>
      <c r="L64" s="309">
        <v>0</v>
      </c>
      <c r="M64" s="309">
        <v>0</v>
      </c>
      <c r="N64" s="309">
        <v>0</v>
      </c>
    </row>
    <row r="65" spans="1:14" ht="14.25">
      <c r="A65" s="45" t="s">
        <v>313</v>
      </c>
      <c r="B65" s="142" t="s">
        <v>1067</v>
      </c>
      <c r="C65" s="23"/>
      <c r="D65" s="75" t="s">
        <v>1099</v>
      </c>
      <c r="E65" s="299"/>
      <c r="F65" s="299"/>
      <c r="G65" s="299"/>
      <c r="H65" s="318"/>
      <c r="I65" s="318"/>
      <c r="J65" s="318"/>
      <c r="K65" s="318"/>
      <c r="L65" s="309">
        <v>0</v>
      </c>
      <c r="M65" s="309">
        <v>0</v>
      </c>
      <c r="N65" s="309">
        <v>0</v>
      </c>
    </row>
    <row r="66" spans="1:14" ht="14.25">
      <c r="A66" s="45" t="s">
        <v>314</v>
      </c>
      <c r="B66" s="142" t="s">
        <v>1068</v>
      </c>
      <c r="C66" s="23"/>
      <c r="D66" s="75" t="s">
        <v>1099</v>
      </c>
      <c r="E66" s="299"/>
      <c r="F66" s="299"/>
      <c r="G66" s="299"/>
      <c r="H66" s="318"/>
      <c r="I66" s="318"/>
      <c r="J66" s="318"/>
      <c r="K66" s="318"/>
      <c r="L66" s="309">
        <v>0</v>
      </c>
      <c r="M66" s="309">
        <v>0</v>
      </c>
      <c r="N66" s="309">
        <v>0</v>
      </c>
    </row>
    <row r="67" spans="1:14" ht="14.25">
      <c r="A67" s="45" t="s">
        <v>315</v>
      </c>
      <c r="B67" s="142" t="s">
        <v>1069</v>
      </c>
      <c r="C67" s="23"/>
      <c r="D67" s="75" t="s">
        <v>1099</v>
      </c>
      <c r="E67" s="299"/>
      <c r="F67" s="299"/>
      <c r="G67" s="299"/>
      <c r="H67" s="318"/>
      <c r="I67" s="318"/>
      <c r="J67" s="318"/>
      <c r="K67" s="318"/>
      <c r="L67" s="309">
        <v>0</v>
      </c>
      <c r="M67" s="309">
        <v>0</v>
      </c>
      <c r="N67" s="309">
        <v>0</v>
      </c>
    </row>
    <row r="68" spans="1:14" ht="14.25">
      <c r="A68" s="45" t="s">
        <v>316</v>
      </c>
      <c r="B68" s="142" t="s">
        <v>1080</v>
      </c>
      <c r="C68" s="23"/>
      <c r="D68" s="75" t="s">
        <v>1099</v>
      </c>
      <c r="E68" s="299"/>
      <c r="F68" s="299"/>
      <c r="G68" s="299"/>
      <c r="H68" s="318"/>
      <c r="I68" s="318"/>
      <c r="J68" s="318"/>
      <c r="K68" s="318"/>
      <c r="L68" s="309">
        <v>0</v>
      </c>
      <c r="M68" s="309">
        <v>0</v>
      </c>
      <c r="N68" s="309">
        <v>0</v>
      </c>
    </row>
    <row r="69" spans="1:14" ht="14.25">
      <c r="A69" s="45" t="s">
        <v>317</v>
      </c>
      <c r="B69" s="142" t="s">
        <v>1070</v>
      </c>
      <c r="C69" s="23"/>
      <c r="D69" s="75" t="s">
        <v>1099</v>
      </c>
      <c r="E69" s="299"/>
      <c r="F69" s="299"/>
      <c r="G69" s="299"/>
      <c r="H69" s="318"/>
      <c r="I69" s="318"/>
      <c r="J69" s="318"/>
      <c r="K69" s="318"/>
      <c r="L69" s="309">
        <v>0</v>
      </c>
      <c r="M69" s="309">
        <v>0</v>
      </c>
      <c r="N69" s="309">
        <v>0</v>
      </c>
    </row>
    <row r="70" spans="1:14" ht="14.25">
      <c r="A70" s="45" t="s">
        <v>318</v>
      </c>
      <c r="B70" s="142" t="s">
        <v>605</v>
      </c>
      <c r="C70" s="23"/>
      <c r="D70" s="75" t="s">
        <v>1099</v>
      </c>
      <c r="E70" s="299"/>
      <c r="F70" s="299"/>
      <c r="G70" s="299"/>
      <c r="H70" s="318"/>
      <c r="I70" s="318"/>
      <c r="J70" s="318"/>
      <c r="K70" s="318"/>
      <c r="L70" s="309">
        <v>0</v>
      </c>
      <c r="M70" s="309">
        <v>0</v>
      </c>
      <c r="N70" s="309">
        <v>0</v>
      </c>
    </row>
    <row r="71" spans="1:14" ht="14.25">
      <c r="A71" s="45" t="s">
        <v>319</v>
      </c>
      <c r="B71" s="142" t="s">
        <v>1092</v>
      </c>
      <c r="C71" s="23"/>
      <c r="D71" s="75" t="s">
        <v>1099</v>
      </c>
      <c r="E71" s="299"/>
      <c r="F71" s="299"/>
      <c r="G71" s="299"/>
      <c r="H71" s="318"/>
      <c r="I71" s="318"/>
      <c r="J71" s="318"/>
      <c r="K71" s="318"/>
      <c r="L71" s="309">
        <v>0</v>
      </c>
      <c r="M71" s="309">
        <v>0</v>
      </c>
      <c r="N71" s="309">
        <v>0</v>
      </c>
    </row>
    <row r="72" spans="1:14" ht="14.25">
      <c r="A72" s="145" t="s">
        <v>604</v>
      </c>
      <c r="B72" s="142" t="s">
        <v>767</v>
      </c>
      <c r="C72" s="23"/>
      <c r="D72" s="75" t="s">
        <v>1099</v>
      </c>
      <c r="E72" s="299"/>
      <c r="F72" s="299"/>
      <c r="G72" s="299"/>
      <c r="H72" s="318"/>
      <c r="I72" s="318"/>
      <c r="J72" s="318"/>
      <c r="K72" s="318"/>
      <c r="L72" s="309">
        <v>0</v>
      </c>
      <c r="M72" s="309">
        <v>0</v>
      </c>
      <c r="N72" s="309">
        <v>0</v>
      </c>
    </row>
    <row r="73" spans="1:14" ht="14.25">
      <c r="A73" s="45" t="s">
        <v>1078</v>
      </c>
      <c r="B73" s="142" t="s">
        <v>986</v>
      </c>
      <c r="C73" s="23"/>
      <c r="D73" s="75" t="s">
        <v>1099</v>
      </c>
      <c r="E73" s="299"/>
      <c r="F73" s="299"/>
      <c r="G73" s="299"/>
      <c r="H73" s="318"/>
      <c r="I73" s="318"/>
      <c r="J73" s="318"/>
      <c r="K73" s="318"/>
      <c r="L73" s="309">
        <v>0</v>
      </c>
      <c r="M73" s="309">
        <v>0</v>
      </c>
      <c r="N73" s="309">
        <v>0</v>
      </c>
    </row>
    <row r="74" spans="1:14" ht="30">
      <c r="A74" s="134" t="s">
        <v>320</v>
      </c>
      <c r="B74" s="136" t="s">
        <v>906</v>
      </c>
      <c r="C74" s="5"/>
      <c r="D74" s="46"/>
      <c r="E74" s="309"/>
      <c r="F74" s="309"/>
      <c r="G74" s="309"/>
      <c r="H74" s="316"/>
      <c r="I74" s="316"/>
      <c r="J74" s="316"/>
      <c r="K74" s="316"/>
      <c r="L74" s="309"/>
      <c r="M74" s="309"/>
      <c r="N74" s="309"/>
    </row>
    <row r="75" spans="1:14" ht="14.25">
      <c r="A75" s="45" t="s">
        <v>321</v>
      </c>
      <c r="B75" s="142" t="s">
        <v>608</v>
      </c>
      <c r="C75" s="23"/>
      <c r="D75" s="75" t="s">
        <v>1099</v>
      </c>
      <c r="E75" s="299"/>
      <c r="F75" s="299"/>
      <c r="G75" s="299"/>
      <c r="H75" s="318"/>
      <c r="I75" s="318"/>
      <c r="J75" s="318"/>
      <c r="K75" s="318"/>
      <c r="L75" s="309">
        <v>0</v>
      </c>
      <c r="M75" s="309">
        <v>0</v>
      </c>
      <c r="N75" s="309">
        <v>0</v>
      </c>
    </row>
    <row r="76" spans="1:14" ht="14.25">
      <c r="A76" s="45" t="s">
        <v>322</v>
      </c>
      <c r="B76" s="142" t="s">
        <v>610</v>
      </c>
      <c r="C76" s="23"/>
      <c r="D76" s="75" t="s">
        <v>1099</v>
      </c>
      <c r="E76" s="299"/>
      <c r="F76" s="299"/>
      <c r="G76" s="299"/>
      <c r="H76" s="318"/>
      <c r="I76" s="318"/>
      <c r="J76" s="318"/>
      <c r="K76" s="318"/>
      <c r="L76" s="309">
        <v>0</v>
      </c>
      <c r="M76" s="309">
        <v>0</v>
      </c>
      <c r="N76" s="309">
        <v>0</v>
      </c>
    </row>
    <row r="77" spans="1:14" ht="14.25">
      <c r="A77" s="45" t="s">
        <v>323</v>
      </c>
      <c r="B77" s="142" t="s">
        <v>572</v>
      </c>
      <c r="C77" s="23"/>
      <c r="D77" s="75" t="s">
        <v>1099</v>
      </c>
      <c r="E77" s="299"/>
      <c r="F77" s="299"/>
      <c r="G77" s="299"/>
      <c r="H77" s="318"/>
      <c r="I77" s="318"/>
      <c r="J77" s="318"/>
      <c r="K77" s="318"/>
      <c r="L77" s="309">
        <v>0</v>
      </c>
      <c r="M77" s="309">
        <v>0</v>
      </c>
      <c r="N77" s="309">
        <v>0</v>
      </c>
    </row>
    <row r="78" spans="1:14" ht="14.25">
      <c r="A78" s="45" t="s">
        <v>324</v>
      </c>
      <c r="B78" s="142" t="s">
        <v>647</v>
      </c>
      <c r="C78" s="23"/>
      <c r="D78" s="75" t="s">
        <v>1099</v>
      </c>
      <c r="E78" s="299"/>
      <c r="F78" s="299"/>
      <c r="G78" s="299"/>
      <c r="H78" s="318"/>
      <c r="I78" s="318"/>
      <c r="J78" s="318"/>
      <c r="K78" s="318"/>
      <c r="L78" s="309">
        <v>0</v>
      </c>
      <c r="M78" s="309">
        <v>0</v>
      </c>
      <c r="N78" s="309">
        <v>0</v>
      </c>
    </row>
    <row r="79" spans="1:14" ht="14.25">
      <c r="A79" s="45" t="s">
        <v>325</v>
      </c>
      <c r="B79" s="142" t="s">
        <v>614</v>
      </c>
      <c r="C79" s="23"/>
      <c r="D79" s="75" t="s">
        <v>1099</v>
      </c>
      <c r="E79" s="299"/>
      <c r="F79" s="299"/>
      <c r="G79" s="299"/>
      <c r="H79" s="318"/>
      <c r="I79" s="318"/>
      <c r="J79" s="318"/>
      <c r="K79" s="318"/>
      <c r="L79" s="309">
        <v>0</v>
      </c>
      <c r="M79" s="309">
        <v>0</v>
      </c>
      <c r="N79" s="309">
        <v>0</v>
      </c>
    </row>
    <row r="80" spans="1:14" ht="45">
      <c r="A80" s="134" t="s">
        <v>326</v>
      </c>
      <c r="B80" s="136" t="s">
        <v>907</v>
      </c>
      <c r="C80" s="5"/>
      <c r="D80" s="46"/>
      <c r="E80" s="309"/>
      <c r="F80" s="309"/>
      <c r="G80" s="309"/>
      <c r="H80" s="316"/>
      <c r="I80" s="316"/>
      <c r="J80" s="316"/>
      <c r="K80" s="316"/>
      <c r="L80" s="309"/>
      <c r="M80" s="309"/>
      <c r="N80" s="309"/>
    </row>
    <row r="81" spans="1:14" ht="14.25">
      <c r="A81" s="45" t="s">
        <v>327</v>
      </c>
      <c r="B81" s="142" t="s">
        <v>617</v>
      </c>
      <c r="C81" s="23"/>
      <c r="D81" s="75" t="s">
        <v>1099</v>
      </c>
      <c r="E81" s="299"/>
      <c r="F81" s="299"/>
      <c r="G81" s="299"/>
      <c r="H81" s="318"/>
      <c r="I81" s="318"/>
      <c r="J81" s="318"/>
      <c r="K81" s="318"/>
      <c r="L81" s="309">
        <v>0</v>
      </c>
      <c r="M81" s="309">
        <v>0</v>
      </c>
      <c r="N81" s="309">
        <v>0</v>
      </c>
    </row>
    <row r="82" spans="1:14" ht="14.25">
      <c r="A82" s="45" t="s">
        <v>328</v>
      </c>
      <c r="B82" s="142" t="s">
        <v>619</v>
      </c>
      <c r="C82" s="23"/>
      <c r="D82" s="75" t="s">
        <v>1099</v>
      </c>
      <c r="E82" s="299"/>
      <c r="F82" s="299"/>
      <c r="G82" s="299"/>
      <c r="H82" s="318"/>
      <c r="I82" s="318"/>
      <c r="J82" s="318"/>
      <c r="K82" s="318"/>
      <c r="L82" s="309">
        <v>0</v>
      </c>
      <c r="M82" s="309">
        <v>0</v>
      </c>
      <c r="N82" s="309">
        <v>0</v>
      </c>
    </row>
    <row r="83" spans="1:14" ht="14.25">
      <c r="A83" s="45" t="s">
        <v>329</v>
      </c>
      <c r="B83" s="142" t="s">
        <v>622</v>
      </c>
      <c r="C83" s="23"/>
      <c r="D83" s="75" t="s">
        <v>1099</v>
      </c>
      <c r="E83" s="299"/>
      <c r="F83" s="299"/>
      <c r="G83" s="299"/>
      <c r="H83" s="318"/>
      <c r="I83" s="318"/>
      <c r="J83" s="318"/>
      <c r="K83" s="318"/>
      <c r="L83" s="309">
        <v>0</v>
      </c>
      <c r="M83" s="309">
        <v>0</v>
      </c>
      <c r="N83" s="309">
        <v>0</v>
      </c>
    </row>
    <row r="84" spans="1:14" ht="14.25">
      <c r="A84" s="45" t="s">
        <v>330</v>
      </c>
      <c r="B84" s="142" t="s">
        <v>908</v>
      </c>
      <c r="C84" s="23"/>
      <c r="D84" s="75" t="s">
        <v>1099</v>
      </c>
      <c r="E84" s="299"/>
      <c r="F84" s="299"/>
      <c r="G84" s="299"/>
      <c r="H84" s="318"/>
      <c r="I84" s="318"/>
      <c r="J84" s="318"/>
      <c r="K84" s="318"/>
      <c r="L84" s="309">
        <v>0</v>
      </c>
      <c r="M84" s="309">
        <v>0</v>
      </c>
      <c r="N84" s="309">
        <v>0</v>
      </c>
    </row>
    <row r="85" spans="1:14" ht="45">
      <c r="A85" s="134" t="s">
        <v>331</v>
      </c>
      <c r="B85" s="136" t="s">
        <v>909</v>
      </c>
      <c r="C85" s="5"/>
      <c r="D85" s="75"/>
      <c r="E85" s="309"/>
      <c r="F85" s="309"/>
      <c r="G85" s="309"/>
      <c r="H85" s="316"/>
      <c r="I85" s="316"/>
      <c r="J85" s="316"/>
      <c r="K85" s="316"/>
      <c r="L85" s="309"/>
      <c r="M85" s="309"/>
      <c r="N85" s="309"/>
    </row>
    <row r="86" spans="1:14" ht="14.25">
      <c r="A86" s="45" t="s">
        <v>332</v>
      </c>
      <c r="B86" s="142" t="s">
        <v>625</v>
      </c>
      <c r="C86" s="23"/>
      <c r="D86" s="75" t="s">
        <v>1099</v>
      </c>
      <c r="E86" s="299"/>
      <c r="F86" s="299"/>
      <c r="G86" s="299"/>
      <c r="H86" s="318"/>
      <c r="I86" s="318"/>
      <c r="J86" s="318"/>
      <c r="K86" s="318"/>
      <c r="L86" s="309">
        <v>0</v>
      </c>
      <c r="M86" s="309">
        <v>0</v>
      </c>
      <c r="N86" s="309">
        <v>0</v>
      </c>
    </row>
    <row r="87" spans="1:14" ht="14.25">
      <c r="A87" s="45" t="s">
        <v>333</v>
      </c>
      <c r="B87" s="142" t="s">
        <v>1072</v>
      </c>
      <c r="C87" s="23"/>
      <c r="D87" s="75" t="s">
        <v>1099</v>
      </c>
      <c r="E87" s="299"/>
      <c r="F87" s="299"/>
      <c r="G87" s="299"/>
      <c r="H87" s="318"/>
      <c r="I87" s="318"/>
      <c r="J87" s="318"/>
      <c r="K87" s="318"/>
      <c r="L87" s="309">
        <v>0</v>
      </c>
      <c r="M87" s="309">
        <v>0</v>
      </c>
      <c r="N87" s="309">
        <v>0</v>
      </c>
    </row>
    <row r="88" spans="1:14" ht="14.25">
      <c r="A88" s="45" t="s">
        <v>334</v>
      </c>
      <c r="B88" s="142" t="s">
        <v>1073</v>
      </c>
      <c r="C88" s="23"/>
      <c r="D88" s="75" t="s">
        <v>1099</v>
      </c>
      <c r="E88" s="299"/>
      <c r="F88" s="299"/>
      <c r="G88" s="299"/>
      <c r="H88" s="318"/>
      <c r="I88" s="318"/>
      <c r="J88" s="318"/>
      <c r="K88" s="318"/>
      <c r="L88" s="309">
        <v>0</v>
      </c>
      <c r="M88" s="309">
        <v>0</v>
      </c>
      <c r="N88" s="309">
        <v>0</v>
      </c>
    </row>
    <row r="89" spans="1:14" ht="14.25">
      <c r="A89" s="45" t="s">
        <v>335</v>
      </c>
      <c r="B89" s="142" t="s">
        <v>870</v>
      </c>
      <c r="C89" s="23"/>
      <c r="D89" s="75" t="s">
        <v>1099</v>
      </c>
      <c r="E89" s="299"/>
      <c r="F89" s="299"/>
      <c r="G89" s="299"/>
      <c r="H89" s="318"/>
      <c r="I89" s="318"/>
      <c r="J89" s="318"/>
      <c r="K89" s="318"/>
      <c r="L89" s="309">
        <v>0</v>
      </c>
      <c r="M89" s="309">
        <v>0</v>
      </c>
      <c r="N89" s="309">
        <v>0</v>
      </c>
    </row>
    <row r="90" spans="1:14" ht="14.25">
      <c r="A90" s="45" t="s">
        <v>336</v>
      </c>
      <c r="B90" s="142" t="s">
        <v>1076</v>
      </c>
      <c r="C90" s="23"/>
      <c r="D90" s="75" t="s">
        <v>1099</v>
      </c>
      <c r="E90" s="299"/>
      <c r="F90" s="299"/>
      <c r="G90" s="299"/>
      <c r="H90" s="318"/>
      <c r="I90" s="318"/>
      <c r="J90" s="318"/>
      <c r="K90" s="318"/>
      <c r="L90" s="309">
        <v>0</v>
      </c>
      <c r="M90" s="309">
        <v>0</v>
      </c>
      <c r="N90" s="309">
        <v>0</v>
      </c>
    </row>
    <row r="91" spans="1:14" ht="14.25">
      <c r="A91" s="45" t="s">
        <v>337</v>
      </c>
      <c r="B91" s="142" t="s">
        <v>631</v>
      </c>
      <c r="C91" s="23"/>
      <c r="D91" s="75" t="s">
        <v>1099</v>
      </c>
      <c r="E91" s="299"/>
      <c r="F91" s="299"/>
      <c r="G91" s="299"/>
      <c r="H91" s="318"/>
      <c r="I91" s="318"/>
      <c r="J91" s="318"/>
      <c r="K91" s="318"/>
      <c r="L91" s="309">
        <v>0</v>
      </c>
      <c r="M91" s="309">
        <v>0</v>
      </c>
      <c r="N91" s="309">
        <v>0</v>
      </c>
    </row>
    <row r="92" spans="1:14" ht="45">
      <c r="A92" s="134" t="s">
        <v>338</v>
      </c>
      <c r="B92" s="136" t="s">
        <v>1086</v>
      </c>
      <c r="C92" s="5"/>
      <c r="D92" s="46"/>
      <c r="E92" s="309"/>
      <c r="F92" s="309"/>
      <c r="G92" s="309"/>
      <c r="H92" s="316"/>
      <c r="I92" s="316"/>
      <c r="J92" s="316"/>
      <c r="K92" s="316"/>
      <c r="L92" s="309"/>
      <c r="M92" s="309"/>
      <c r="N92" s="309"/>
    </row>
    <row r="93" spans="1:14" ht="26.25" customHeight="1">
      <c r="A93" s="134" t="s">
        <v>464</v>
      </c>
      <c r="B93" s="136" t="s">
        <v>633</v>
      </c>
      <c r="C93" s="5"/>
      <c r="D93" s="46"/>
      <c r="E93" s="309"/>
      <c r="F93" s="309"/>
      <c r="G93" s="309"/>
      <c r="H93" s="316"/>
      <c r="I93" s="316"/>
      <c r="J93" s="316"/>
      <c r="K93" s="316"/>
      <c r="L93" s="309"/>
      <c r="M93" s="309"/>
      <c r="N93" s="309"/>
    </row>
    <row r="94" spans="1:14" ht="15">
      <c r="A94" s="45" t="s">
        <v>1096</v>
      </c>
      <c r="B94" s="35"/>
      <c r="C94" s="23"/>
      <c r="D94" s="75" t="s">
        <v>1099</v>
      </c>
      <c r="E94" s="299"/>
      <c r="F94" s="299"/>
      <c r="G94" s="299"/>
      <c r="H94" s="318"/>
      <c r="I94" s="318"/>
      <c r="J94" s="318"/>
      <c r="K94" s="318"/>
      <c r="L94" s="309">
        <v>0</v>
      </c>
      <c r="M94" s="309">
        <v>0</v>
      </c>
      <c r="N94" s="309">
        <v>0</v>
      </c>
    </row>
    <row r="95" spans="1:14" ht="15">
      <c r="A95" s="45" t="s">
        <v>1097</v>
      </c>
      <c r="B95" s="35"/>
      <c r="C95" s="23"/>
      <c r="D95" s="75" t="s">
        <v>1099</v>
      </c>
      <c r="E95" s="299"/>
      <c r="F95" s="299"/>
      <c r="G95" s="299"/>
      <c r="H95" s="318"/>
      <c r="I95" s="318"/>
      <c r="J95" s="318"/>
      <c r="K95" s="318"/>
      <c r="L95" s="309">
        <v>0</v>
      </c>
      <c r="M95" s="309">
        <v>0</v>
      </c>
      <c r="N95" s="309">
        <v>0</v>
      </c>
    </row>
    <row r="96" spans="1:14" ht="14.25">
      <c r="A96" s="75" t="s">
        <v>1098</v>
      </c>
      <c r="B96" s="23"/>
      <c r="C96" s="23"/>
      <c r="D96" s="75" t="s">
        <v>1099</v>
      </c>
      <c r="E96" s="299"/>
      <c r="F96" s="299"/>
      <c r="G96" s="299"/>
      <c r="H96" s="318"/>
      <c r="I96" s="318"/>
      <c r="J96" s="318"/>
      <c r="K96" s="318"/>
      <c r="L96" s="309">
        <v>0</v>
      </c>
      <c r="M96" s="309">
        <v>0</v>
      </c>
      <c r="N96" s="309">
        <v>0</v>
      </c>
    </row>
    <row r="97" spans="1:14" ht="15.75" thickBot="1">
      <c r="A97" s="85"/>
      <c r="B97" s="83" t="s">
        <v>1005</v>
      </c>
      <c r="C97" s="84"/>
      <c r="D97" s="84"/>
      <c r="E97" s="321"/>
      <c r="F97" s="321"/>
      <c r="G97" s="321"/>
      <c r="H97" s="322"/>
      <c r="I97" s="322"/>
      <c r="J97" s="322"/>
      <c r="K97" s="322"/>
      <c r="L97" s="323">
        <v>0</v>
      </c>
      <c r="M97" s="323">
        <v>0</v>
      </c>
      <c r="N97" s="323">
        <v>0</v>
      </c>
    </row>
    <row r="98" spans="1:14" ht="15">
      <c r="A98" s="78"/>
      <c r="B98" s="79"/>
      <c r="C98" s="80"/>
      <c r="D98" s="80"/>
      <c r="E98" s="324"/>
      <c r="F98" s="324"/>
      <c r="G98" s="324"/>
      <c r="H98" s="325"/>
      <c r="I98" s="325"/>
      <c r="J98" s="325"/>
      <c r="K98" s="325"/>
      <c r="L98" s="326"/>
      <c r="M98" s="326"/>
      <c r="N98" s="326"/>
    </row>
    <row r="99" spans="1:14" ht="15">
      <c r="A99" s="69">
        <v>3.3</v>
      </c>
      <c r="B99" s="82" t="s">
        <v>417</v>
      </c>
      <c r="C99" s="173"/>
      <c r="D99" s="71"/>
      <c r="E99" s="327"/>
      <c r="F99" s="327"/>
      <c r="G99" s="327"/>
      <c r="H99" s="328"/>
      <c r="I99" s="328"/>
      <c r="J99" s="328"/>
      <c r="K99" s="328"/>
      <c r="L99" s="327"/>
      <c r="M99" s="327"/>
      <c r="N99" s="327"/>
    </row>
    <row r="100" spans="1:14" ht="15">
      <c r="A100" s="134" t="s">
        <v>339</v>
      </c>
      <c r="B100" s="136" t="s">
        <v>462</v>
      </c>
      <c r="C100" s="5"/>
      <c r="D100" s="46"/>
      <c r="E100" s="309"/>
      <c r="F100" s="309"/>
      <c r="G100" s="309"/>
      <c r="H100" s="316"/>
      <c r="I100" s="316"/>
      <c r="J100" s="316"/>
      <c r="K100" s="316"/>
      <c r="L100" s="309"/>
      <c r="M100" s="309"/>
      <c r="N100" s="309"/>
    </row>
    <row r="101" spans="1:14" ht="57">
      <c r="A101" s="45" t="s">
        <v>340</v>
      </c>
      <c r="B101" s="142" t="s">
        <v>1199</v>
      </c>
      <c r="C101" s="23"/>
      <c r="D101" s="75" t="s">
        <v>1099</v>
      </c>
      <c r="E101" s="299"/>
      <c r="F101" s="299"/>
      <c r="G101" s="299"/>
      <c r="H101" s="318"/>
      <c r="I101" s="318"/>
      <c r="J101" s="318"/>
      <c r="K101" s="318"/>
      <c r="L101" s="309">
        <v>0</v>
      </c>
      <c r="M101" s="309">
        <v>0</v>
      </c>
      <c r="N101" s="309">
        <v>0</v>
      </c>
    </row>
    <row r="102" spans="1:14" ht="85.5">
      <c r="A102" s="45" t="s">
        <v>341</v>
      </c>
      <c r="B102" s="89" t="s">
        <v>1200</v>
      </c>
      <c r="C102" s="23"/>
      <c r="D102" s="75" t="s">
        <v>1099</v>
      </c>
      <c r="E102" s="299"/>
      <c r="F102" s="299"/>
      <c r="G102" s="299"/>
      <c r="H102" s="318"/>
      <c r="I102" s="318"/>
      <c r="J102" s="318"/>
      <c r="K102" s="318"/>
      <c r="L102" s="309">
        <v>0</v>
      </c>
      <c r="M102" s="309">
        <v>0</v>
      </c>
      <c r="N102" s="309">
        <v>0</v>
      </c>
    </row>
    <row r="103" spans="1:14" ht="57">
      <c r="A103" s="45" t="s">
        <v>342</v>
      </c>
      <c r="B103" s="89" t="s">
        <v>1201</v>
      </c>
      <c r="C103" s="23"/>
      <c r="D103" s="75" t="s">
        <v>1099</v>
      </c>
      <c r="E103" s="299"/>
      <c r="F103" s="299"/>
      <c r="G103" s="299"/>
      <c r="H103" s="318"/>
      <c r="I103" s="318"/>
      <c r="J103" s="318"/>
      <c r="K103" s="318"/>
      <c r="L103" s="309">
        <v>0</v>
      </c>
      <c r="M103" s="309">
        <v>0</v>
      </c>
      <c r="N103" s="309">
        <v>0</v>
      </c>
    </row>
    <row r="104" spans="1:14" ht="57">
      <c r="A104" s="45" t="s">
        <v>343</v>
      </c>
      <c r="B104" s="142" t="s">
        <v>1202</v>
      </c>
      <c r="C104" s="23"/>
      <c r="D104" s="75" t="s">
        <v>1099</v>
      </c>
      <c r="E104" s="299"/>
      <c r="F104" s="299"/>
      <c r="G104" s="299"/>
      <c r="H104" s="318"/>
      <c r="I104" s="318"/>
      <c r="J104" s="318"/>
      <c r="K104" s="318"/>
      <c r="L104" s="309">
        <v>0</v>
      </c>
      <c r="M104" s="309">
        <v>0</v>
      </c>
      <c r="N104" s="309">
        <v>0</v>
      </c>
    </row>
    <row r="105" spans="1:14" ht="57">
      <c r="A105" s="45" t="s">
        <v>344</v>
      </c>
      <c r="B105" s="142" t="s">
        <v>1203</v>
      </c>
      <c r="C105" s="23"/>
      <c r="D105" s="75" t="s">
        <v>1099</v>
      </c>
      <c r="E105" s="299"/>
      <c r="F105" s="299"/>
      <c r="G105" s="299"/>
      <c r="H105" s="318"/>
      <c r="I105" s="318"/>
      <c r="J105" s="318"/>
      <c r="K105" s="318"/>
      <c r="L105" s="309">
        <v>0</v>
      </c>
      <c r="M105" s="309">
        <v>0</v>
      </c>
      <c r="N105" s="309">
        <v>0</v>
      </c>
    </row>
    <row r="106" spans="1:14" ht="71.25">
      <c r="A106" s="45" t="s">
        <v>345</v>
      </c>
      <c r="B106" s="142" t="s">
        <v>1204</v>
      </c>
      <c r="C106" s="23"/>
      <c r="D106" s="75" t="s">
        <v>1099</v>
      </c>
      <c r="E106" s="299"/>
      <c r="F106" s="299"/>
      <c r="G106" s="299"/>
      <c r="H106" s="318"/>
      <c r="I106" s="318"/>
      <c r="J106" s="318"/>
      <c r="K106" s="318"/>
      <c r="L106" s="309">
        <v>0</v>
      </c>
      <c r="M106" s="309">
        <v>0</v>
      </c>
      <c r="N106" s="309">
        <v>0</v>
      </c>
    </row>
    <row r="107" spans="1:14" ht="57">
      <c r="A107" s="45" t="s">
        <v>346</v>
      </c>
      <c r="B107" s="142" t="s">
        <v>1205</v>
      </c>
      <c r="C107" s="23"/>
      <c r="D107" s="75" t="s">
        <v>1099</v>
      </c>
      <c r="E107" s="299"/>
      <c r="F107" s="299"/>
      <c r="G107" s="299"/>
      <c r="H107" s="318"/>
      <c r="I107" s="318"/>
      <c r="J107" s="318"/>
      <c r="K107" s="318"/>
      <c r="L107" s="309">
        <v>0</v>
      </c>
      <c r="M107" s="309">
        <v>0</v>
      </c>
      <c r="N107" s="309">
        <v>0</v>
      </c>
    </row>
    <row r="108" spans="1:14" ht="57">
      <c r="A108" s="45" t="s">
        <v>347</v>
      </c>
      <c r="B108" s="142" t="s">
        <v>1206</v>
      </c>
      <c r="C108" s="23"/>
      <c r="D108" s="75" t="s">
        <v>1099</v>
      </c>
      <c r="E108" s="299"/>
      <c r="F108" s="299"/>
      <c r="G108" s="299"/>
      <c r="H108" s="318"/>
      <c r="I108" s="318"/>
      <c r="J108" s="318"/>
      <c r="K108" s="318"/>
      <c r="L108" s="309">
        <v>0</v>
      </c>
      <c r="M108" s="309">
        <v>0</v>
      </c>
      <c r="N108" s="309">
        <v>0</v>
      </c>
    </row>
    <row r="109" spans="1:14" ht="57">
      <c r="A109" s="45" t="s">
        <v>348</v>
      </c>
      <c r="B109" s="142" t="s">
        <v>1207</v>
      </c>
      <c r="C109" s="23"/>
      <c r="D109" s="75" t="s">
        <v>1099</v>
      </c>
      <c r="E109" s="299"/>
      <c r="F109" s="299"/>
      <c r="G109" s="299"/>
      <c r="H109" s="318"/>
      <c r="I109" s="318"/>
      <c r="J109" s="318"/>
      <c r="K109" s="318"/>
      <c r="L109" s="309">
        <v>0</v>
      </c>
      <c r="M109" s="309">
        <v>0</v>
      </c>
      <c r="N109" s="309">
        <v>0</v>
      </c>
    </row>
    <row r="110" spans="1:14" ht="57">
      <c r="A110" s="45" t="s">
        <v>349</v>
      </c>
      <c r="B110" s="142" t="s">
        <v>1208</v>
      </c>
      <c r="C110" s="23"/>
      <c r="D110" s="75" t="s">
        <v>1099</v>
      </c>
      <c r="E110" s="299"/>
      <c r="F110" s="299"/>
      <c r="G110" s="299"/>
      <c r="H110" s="318"/>
      <c r="I110" s="318"/>
      <c r="J110" s="318"/>
      <c r="K110" s="318"/>
      <c r="L110" s="309">
        <v>0</v>
      </c>
      <c r="M110" s="309">
        <v>0</v>
      </c>
      <c r="N110" s="309">
        <v>0</v>
      </c>
    </row>
    <row r="111" spans="1:14" ht="14.25">
      <c r="A111" s="45" t="s">
        <v>350</v>
      </c>
      <c r="B111" s="192" t="s">
        <v>1209</v>
      </c>
      <c r="C111" s="23"/>
      <c r="D111" s="75" t="s">
        <v>1099</v>
      </c>
      <c r="E111" s="299"/>
      <c r="F111" s="299"/>
      <c r="G111" s="299"/>
      <c r="H111" s="318"/>
      <c r="I111" s="318"/>
      <c r="J111" s="318"/>
      <c r="K111" s="318"/>
      <c r="L111" s="309">
        <v>0</v>
      </c>
      <c r="M111" s="309">
        <v>0</v>
      </c>
      <c r="N111" s="309">
        <v>0</v>
      </c>
    </row>
    <row r="112" spans="1:14" ht="14.25">
      <c r="A112" s="45" t="s">
        <v>351</v>
      </c>
      <c r="B112" s="192" t="s">
        <v>1210</v>
      </c>
      <c r="C112" s="23"/>
      <c r="D112" s="75" t="s">
        <v>1099</v>
      </c>
      <c r="E112" s="299"/>
      <c r="F112" s="299"/>
      <c r="G112" s="299"/>
      <c r="H112" s="318"/>
      <c r="I112" s="318"/>
      <c r="J112" s="318"/>
      <c r="K112" s="318"/>
      <c r="L112" s="309">
        <v>0</v>
      </c>
      <c r="M112" s="309">
        <v>0</v>
      </c>
      <c r="N112" s="309">
        <v>0</v>
      </c>
    </row>
    <row r="113" spans="1:14" ht="14.25">
      <c r="A113" s="45" t="s">
        <v>352</v>
      </c>
      <c r="B113" s="192" t="s">
        <v>1211</v>
      </c>
      <c r="C113" s="23"/>
      <c r="D113" s="75" t="s">
        <v>1099</v>
      </c>
      <c r="E113" s="299"/>
      <c r="F113" s="299"/>
      <c r="G113" s="299"/>
      <c r="H113" s="318"/>
      <c r="I113" s="318"/>
      <c r="J113" s="318"/>
      <c r="K113" s="318"/>
      <c r="L113" s="309">
        <v>0</v>
      </c>
      <c r="M113" s="309">
        <v>0</v>
      </c>
      <c r="N113" s="309">
        <v>0</v>
      </c>
    </row>
    <row r="114" spans="1:14" ht="42.75">
      <c r="A114" s="45" t="s">
        <v>353</v>
      </c>
      <c r="B114" s="142" t="s">
        <v>1212</v>
      </c>
      <c r="C114" s="23"/>
      <c r="D114" s="75" t="s">
        <v>1099</v>
      </c>
      <c r="E114" s="299"/>
      <c r="F114" s="299"/>
      <c r="G114" s="299"/>
      <c r="H114" s="318"/>
      <c r="I114" s="318"/>
      <c r="J114" s="318"/>
      <c r="K114" s="318"/>
      <c r="L114" s="309">
        <v>0</v>
      </c>
      <c r="M114" s="309">
        <v>0</v>
      </c>
      <c r="N114" s="309">
        <v>0</v>
      </c>
    </row>
    <row r="115" spans="1:14" ht="28.5">
      <c r="A115" s="45" t="s">
        <v>354</v>
      </c>
      <c r="B115" s="192" t="s">
        <v>1213</v>
      </c>
      <c r="C115" s="23"/>
      <c r="D115" s="75" t="s">
        <v>1099</v>
      </c>
      <c r="E115" s="299"/>
      <c r="F115" s="299"/>
      <c r="G115" s="299"/>
      <c r="H115" s="318"/>
      <c r="I115" s="318"/>
      <c r="J115" s="318"/>
      <c r="K115" s="318"/>
      <c r="L115" s="309">
        <v>0</v>
      </c>
      <c r="M115" s="309">
        <v>0</v>
      </c>
      <c r="N115" s="309">
        <v>0</v>
      </c>
    </row>
    <row r="116" spans="1:14" ht="28.5">
      <c r="A116" s="45" t="s">
        <v>465</v>
      </c>
      <c r="B116" s="192" t="s">
        <v>1214</v>
      </c>
      <c r="C116" s="38"/>
      <c r="D116" s="75" t="s">
        <v>1099</v>
      </c>
      <c r="E116" s="299"/>
      <c r="F116" s="299"/>
      <c r="G116" s="299"/>
      <c r="H116" s="318"/>
      <c r="I116" s="318"/>
      <c r="J116" s="318"/>
      <c r="K116" s="320"/>
      <c r="L116" s="309">
        <v>0</v>
      </c>
      <c r="M116" s="309">
        <v>0</v>
      </c>
      <c r="N116" s="309">
        <v>0</v>
      </c>
    </row>
    <row r="117" spans="1:14" ht="14.25">
      <c r="A117" s="45" t="s">
        <v>1215</v>
      </c>
      <c r="B117" s="192" t="s">
        <v>1216</v>
      </c>
      <c r="C117" s="23"/>
      <c r="D117" s="75" t="s">
        <v>1099</v>
      </c>
      <c r="E117" s="299"/>
      <c r="F117" s="299"/>
      <c r="G117" s="299"/>
      <c r="H117" s="318"/>
      <c r="I117" s="318"/>
      <c r="J117" s="318"/>
      <c r="K117" s="318"/>
      <c r="L117" s="309">
        <v>0</v>
      </c>
      <c r="M117" s="309">
        <v>0</v>
      </c>
      <c r="N117" s="309">
        <v>0</v>
      </c>
    </row>
    <row r="118" spans="1:14" ht="14.25">
      <c r="A118" s="45" t="s">
        <v>1217</v>
      </c>
      <c r="B118" s="192" t="s">
        <v>1218</v>
      </c>
      <c r="C118" s="23"/>
      <c r="D118" s="75" t="s">
        <v>1099</v>
      </c>
      <c r="E118" s="299"/>
      <c r="F118" s="299"/>
      <c r="G118" s="299"/>
      <c r="H118" s="318"/>
      <c r="I118" s="318"/>
      <c r="J118" s="318"/>
      <c r="K118" s="318"/>
      <c r="L118" s="309">
        <v>0</v>
      </c>
      <c r="M118" s="309">
        <v>0</v>
      </c>
      <c r="N118" s="309">
        <v>0</v>
      </c>
    </row>
    <row r="119" spans="1:14" ht="14.25">
      <c r="A119" s="45" t="s">
        <v>1219</v>
      </c>
      <c r="B119" s="192" t="s">
        <v>1220</v>
      </c>
      <c r="C119" s="23"/>
      <c r="D119" s="75" t="s">
        <v>1099</v>
      </c>
      <c r="E119" s="299"/>
      <c r="F119" s="299"/>
      <c r="G119" s="299"/>
      <c r="H119" s="318"/>
      <c r="I119" s="318"/>
      <c r="J119" s="318"/>
      <c r="K119" s="318"/>
      <c r="L119" s="309">
        <v>0</v>
      </c>
      <c r="M119" s="309">
        <v>0</v>
      </c>
      <c r="N119" s="309">
        <v>0</v>
      </c>
    </row>
    <row r="120" spans="1:14" ht="28.5">
      <c r="A120" s="45" t="s">
        <v>1221</v>
      </c>
      <c r="B120" s="142" t="s">
        <v>1222</v>
      </c>
      <c r="C120" s="23"/>
      <c r="D120" s="75" t="s">
        <v>1099</v>
      </c>
      <c r="E120" s="299"/>
      <c r="F120" s="299"/>
      <c r="G120" s="299"/>
      <c r="H120" s="318"/>
      <c r="I120" s="318"/>
      <c r="J120" s="318"/>
      <c r="K120" s="318"/>
      <c r="L120" s="309">
        <v>0</v>
      </c>
      <c r="M120" s="309">
        <v>0</v>
      </c>
      <c r="N120" s="309">
        <v>0</v>
      </c>
    </row>
    <row r="121" spans="1:14" ht="15">
      <c r="A121" s="46" t="s">
        <v>358</v>
      </c>
      <c r="B121" s="103" t="s">
        <v>1223</v>
      </c>
      <c r="C121" s="5"/>
      <c r="D121" s="75"/>
      <c r="E121" s="309"/>
      <c r="F121" s="309"/>
      <c r="G121" s="309"/>
      <c r="H121" s="316"/>
      <c r="I121" s="316"/>
      <c r="J121" s="316"/>
      <c r="K121" s="316"/>
      <c r="L121" s="309"/>
      <c r="M121" s="309"/>
      <c r="N121" s="309"/>
    </row>
    <row r="122" spans="1:14" ht="14.25">
      <c r="A122" s="75" t="s">
        <v>440</v>
      </c>
      <c r="B122" s="105" t="s">
        <v>1224</v>
      </c>
      <c r="C122" s="23"/>
      <c r="D122" s="75" t="s">
        <v>1099</v>
      </c>
      <c r="E122" s="299"/>
      <c r="F122" s="299"/>
      <c r="G122" s="299"/>
      <c r="H122" s="318"/>
      <c r="I122" s="318"/>
      <c r="J122" s="318"/>
      <c r="K122" s="318"/>
      <c r="L122" s="309">
        <v>0</v>
      </c>
      <c r="M122" s="309">
        <v>0</v>
      </c>
      <c r="N122" s="309">
        <v>0</v>
      </c>
    </row>
    <row r="123" spans="1:14" ht="14.25">
      <c r="A123" s="45" t="s">
        <v>441</v>
      </c>
      <c r="B123" s="142" t="s">
        <v>1225</v>
      </c>
      <c r="C123" s="23"/>
      <c r="D123" s="75" t="s">
        <v>1099</v>
      </c>
      <c r="E123" s="299"/>
      <c r="F123" s="299"/>
      <c r="G123" s="299"/>
      <c r="H123" s="318"/>
      <c r="I123" s="318"/>
      <c r="J123" s="318"/>
      <c r="K123" s="318"/>
      <c r="L123" s="309">
        <v>0</v>
      </c>
      <c r="M123" s="309">
        <v>0</v>
      </c>
      <c r="N123" s="309">
        <v>0</v>
      </c>
    </row>
    <row r="124" spans="1:14" ht="15">
      <c r="A124" s="75" t="s">
        <v>442</v>
      </c>
      <c r="B124" s="142" t="s">
        <v>1226</v>
      </c>
      <c r="C124" s="38"/>
      <c r="D124" s="75" t="s">
        <v>1099</v>
      </c>
      <c r="E124" s="299"/>
      <c r="F124" s="299"/>
      <c r="G124" s="299"/>
      <c r="H124" s="318"/>
      <c r="I124" s="318"/>
      <c r="J124" s="318"/>
      <c r="K124" s="318"/>
      <c r="L124" s="309">
        <v>0</v>
      </c>
      <c r="M124" s="309">
        <v>0</v>
      </c>
      <c r="N124" s="309">
        <v>0</v>
      </c>
    </row>
    <row r="125" spans="1:14" ht="14.25">
      <c r="A125" s="45" t="s">
        <v>799</v>
      </c>
      <c r="B125" s="142" t="s">
        <v>1227</v>
      </c>
      <c r="C125" s="23"/>
      <c r="D125" s="75" t="s">
        <v>1099</v>
      </c>
      <c r="E125" s="299"/>
      <c r="F125" s="299"/>
      <c r="G125" s="299"/>
      <c r="H125" s="318"/>
      <c r="I125" s="318"/>
      <c r="J125" s="318"/>
      <c r="K125" s="318"/>
      <c r="L125" s="309">
        <v>0</v>
      </c>
      <c r="M125" s="309">
        <v>0</v>
      </c>
      <c r="N125" s="309">
        <v>0</v>
      </c>
    </row>
    <row r="126" spans="1:14" ht="14.25">
      <c r="A126" s="75" t="s">
        <v>1228</v>
      </c>
      <c r="B126" s="142" t="s">
        <v>369</v>
      </c>
      <c r="C126" s="23"/>
      <c r="D126" s="75" t="s">
        <v>1099</v>
      </c>
      <c r="E126" s="299"/>
      <c r="F126" s="299"/>
      <c r="G126" s="299"/>
      <c r="H126" s="318"/>
      <c r="I126" s="318"/>
      <c r="J126" s="318"/>
      <c r="K126" s="318"/>
      <c r="L126" s="309">
        <v>0</v>
      </c>
      <c r="M126" s="309">
        <v>0</v>
      </c>
      <c r="N126" s="309">
        <v>0</v>
      </c>
    </row>
    <row r="127" spans="1:14" ht="14.25">
      <c r="A127" s="45" t="s">
        <v>1229</v>
      </c>
      <c r="B127" s="142" t="s">
        <v>1230</v>
      </c>
      <c r="C127" s="23"/>
      <c r="D127" s="75" t="s">
        <v>1099</v>
      </c>
      <c r="E127" s="299"/>
      <c r="F127" s="299"/>
      <c r="G127" s="299"/>
      <c r="H127" s="318"/>
      <c r="I127" s="318"/>
      <c r="J127" s="318"/>
      <c r="K127" s="318"/>
      <c r="L127" s="309">
        <v>0</v>
      </c>
      <c r="M127" s="309">
        <v>0</v>
      </c>
      <c r="N127" s="309">
        <v>0</v>
      </c>
    </row>
    <row r="128" spans="1:14" ht="30">
      <c r="A128" s="46" t="s">
        <v>359</v>
      </c>
      <c r="B128" s="223" t="s">
        <v>1231</v>
      </c>
      <c r="C128" s="5"/>
      <c r="D128" s="75"/>
      <c r="E128" s="309"/>
      <c r="F128" s="309"/>
      <c r="G128" s="309"/>
      <c r="H128" s="316"/>
      <c r="I128" s="316"/>
      <c r="J128" s="316"/>
      <c r="K128" s="316"/>
      <c r="L128" s="309"/>
      <c r="M128" s="309"/>
      <c r="N128" s="309"/>
    </row>
    <row r="129" spans="1:14" ht="14.25">
      <c r="A129" s="75" t="s">
        <v>443</v>
      </c>
      <c r="B129" s="108" t="s">
        <v>1232</v>
      </c>
      <c r="C129" s="23"/>
      <c r="D129" s="75" t="s">
        <v>1099</v>
      </c>
      <c r="E129" s="299"/>
      <c r="F129" s="299"/>
      <c r="G129" s="299"/>
      <c r="H129" s="318"/>
      <c r="I129" s="318"/>
      <c r="J129" s="318"/>
      <c r="K129" s="318"/>
      <c r="L129" s="309">
        <v>0</v>
      </c>
      <c r="M129" s="309">
        <v>0</v>
      </c>
      <c r="N129" s="309">
        <v>0</v>
      </c>
    </row>
    <row r="130" spans="1:14" ht="57">
      <c r="A130" s="75" t="s">
        <v>444</v>
      </c>
      <c r="B130" s="108" t="s">
        <v>1233</v>
      </c>
      <c r="C130" s="23"/>
      <c r="D130" s="75" t="s">
        <v>1099</v>
      </c>
      <c r="E130" s="299"/>
      <c r="F130" s="299"/>
      <c r="G130" s="299"/>
      <c r="H130" s="318"/>
      <c r="I130" s="318"/>
      <c r="J130" s="318"/>
      <c r="K130" s="318"/>
      <c r="L130" s="309">
        <v>0</v>
      </c>
      <c r="M130" s="309">
        <v>0</v>
      </c>
      <c r="N130" s="309">
        <v>0</v>
      </c>
    </row>
    <row r="131" spans="1:14" ht="15">
      <c r="A131" s="221" t="s">
        <v>360</v>
      </c>
      <c r="B131" s="226" t="s">
        <v>461</v>
      </c>
      <c r="C131" s="5"/>
      <c r="D131" s="75"/>
      <c r="E131" s="309"/>
      <c r="F131" s="309"/>
      <c r="G131" s="309"/>
      <c r="H131" s="316"/>
      <c r="I131" s="316"/>
      <c r="J131" s="316"/>
      <c r="K131" s="316"/>
      <c r="L131" s="309"/>
      <c r="M131" s="309"/>
      <c r="N131" s="309"/>
    </row>
    <row r="132" spans="1:14" ht="42.75">
      <c r="A132" s="45" t="s">
        <v>445</v>
      </c>
      <c r="B132" s="142" t="s">
        <v>1234</v>
      </c>
      <c r="C132" s="23"/>
      <c r="D132" s="75" t="s">
        <v>1099</v>
      </c>
      <c r="E132" s="299"/>
      <c r="F132" s="299"/>
      <c r="G132" s="299"/>
      <c r="H132" s="318"/>
      <c r="I132" s="318"/>
      <c r="J132" s="318"/>
      <c r="K132" s="318"/>
      <c r="L132" s="309">
        <v>0</v>
      </c>
      <c r="M132" s="309">
        <v>0</v>
      </c>
      <c r="N132" s="309">
        <v>0</v>
      </c>
    </row>
    <row r="133" spans="1:14" ht="42.75">
      <c r="A133" s="45" t="s">
        <v>446</v>
      </c>
      <c r="B133" s="142" t="s">
        <v>1235</v>
      </c>
      <c r="C133" s="23"/>
      <c r="D133" s="75" t="s">
        <v>1099</v>
      </c>
      <c r="E133" s="299"/>
      <c r="F133" s="299"/>
      <c r="G133" s="299"/>
      <c r="H133" s="318"/>
      <c r="I133" s="318"/>
      <c r="J133" s="318"/>
      <c r="K133" s="318"/>
      <c r="L133" s="309">
        <v>0</v>
      </c>
      <c r="M133" s="309">
        <v>0</v>
      </c>
      <c r="N133" s="309">
        <v>0</v>
      </c>
    </row>
    <row r="134" spans="1:14" ht="105" customHeight="1">
      <c r="A134" s="134" t="s">
        <v>361</v>
      </c>
      <c r="B134" s="142" t="s">
        <v>1236</v>
      </c>
      <c r="C134" s="23"/>
      <c r="D134" s="75" t="s">
        <v>1099</v>
      </c>
      <c r="E134" s="299"/>
      <c r="F134" s="299"/>
      <c r="G134" s="299"/>
      <c r="H134" s="318"/>
      <c r="I134" s="318"/>
      <c r="J134" s="318"/>
      <c r="K134" s="318"/>
      <c r="L134" s="309">
        <v>0</v>
      </c>
      <c r="M134" s="309">
        <v>0</v>
      </c>
      <c r="N134" s="309">
        <v>0</v>
      </c>
    </row>
    <row r="135" spans="1:14" ht="15">
      <c r="A135" s="221" t="s">
        <v>1237</v>
      </c>
      <c r="B135" s="231" t="s">
        <v>1238</v>
      </c>
      <c r="C135" s="5"/>
      <c r="D135" s="75"/>
      <c r="E135" s="309"/>
      <c r="F135" s="309"/>
      <c r="G135" s="309"/>
      <c r="H135" s="316"/>
      <c r="I135" s="316"/>
      <c r="J135" s="316"/>
      <c r="K135" s="316"/>
      <c r="L135" s="309"/>
      <c r="M135" s="309"/>
      <c r="N135" s="309"/>
    </row>
    <row r="136" spans="1:14" ht="72" customHeight="1">
      <c r="A136" s="45" t="s">
        <v>1239</v>
      </c>
      <c r="B136" s="192" t="s">
        <v>1240</v>
      </c>
      <c r="C136" s="23"/>
      <c r="D136" s="75" t="s">
        <v>1099</v>
      </c>
      <c r="E136" s="299"/>
      <c r="F136" s="299"/>
      <c r="G136" s="299"/>
      <c r="H136" s="318"/>
      <c r="I136" s="318"/>
      <c r="J136" s="318"/>
      <c r="K136" s="318"/>
      <c r="L136" s="309">
        <v>0</v>
      </c>
      <c r="M136" s="309">
        <v>0</v>
      </c>
      <c r="N136" s="309">
        <v>0</v>
      </c>
    </row>
    <row r="137" spans="1:14" ht="14.25">
      <c r="A137" s="45" t="s">
        <v>1241</v>
      </c>
      <c r="B137" s="192" t="s">
        <v>1242</v>
      </c>
      <c r="C137" s="23"/>
      <c r="D137" s="75" t="s">
        <v>1099</v>
      </c>
      <c r="E137" s="299"/>
      <c r="F137" s="299"/>
      <c r="G137" s="299"/>
      <c r="H137" s="318"/>
      <c r="I137" s="318"/>
      <c r="J137" s="318"/>
      <c r="K137" s="318"/>
      <c r="L137" s="309">
        <v>0</v>
      </c>
      <c r="M137" s="309">
        <v>0</v>
      </c>
      <c r="N137" s="309">
        <v>0</v>
      </c>
    </row>
    <row r="138" spans="1:14" ht="14.25">
      <c r="A138" s="45" t="s">
        <v>1243</v>
      </c>
      <c r="B138" s="192" t="s">
        <v>1244</v>
      </c>
      <c r="C138" s="23"/>
      <c r="D138" s="75" t="s">
        <v>1099</v>
      </c>
      <c r="E138" s="299"/>
      <c r="F138" s="299"/>
      <c r="G138" s="299"/>
      <c r="H138" s="318"/>
      <c r="I138" s="318"/>
      <c r="J138" s="318"/>
      <c r="K138" s="318"/>
      <c r="L138" s="309">
        <v>0</v>
      </c>
      <c r="M138" s="309">
        <v>0</v>
      </c>
      <c r="N138" s="309">
        <v>0</v>
      </c>
    </row>
    <row r="139" spans="1:14" ht="14.25">
      <c r="A139" s="45" t="s">
        <v>1245</v>
      </c>
      <c r="B139" s="192" t="s">
        <v>1246</v>
      </c>
      <c r="C139" s="23"/>
      <c r="D139" s="75" t="s">
        <v>1099</v>
      </c>
      <c r="E139" s="299"/>
      <c r="F139" s="299"/>
      <c r="G139" s="299"/>
      <c r="H139" s="318"/>
      <c r="I139" s="318"/>
      <c r="J139" s="318"/>
      <c r="K139" s="318"/>
      <c r="L139" s="309">
        <v>0</v>
      </c>
      <c r="M139" s="309">
        <v>0</v>
      </c>
      <c r="N139" s="309">
        <v>0</v>
      </c>
    </row>
    <row r="140" spans="1:14" ht="71.25">
      <c r="A140" s="45" t="s">
        <v>1247</v>
      </c>
      <c r="B140" s="192" t="s">
        <v>1248</v>
      </c>
      <c r="C140" s="23"/>
      <c r="D140" s="75" t="s">
        <v>1099</v>
      </c>
      <c r="E140" s="299"/>
      <c r="F140" s="299"/>
      <c r="G140" s="299"/>
      <c r="H140" s="318"/>
      <c r="I140" s="318"/>
      <c r="J140" s="318"/>
      <c r="K140" s="318"/>
      <c r="L140" s="309">
        <v>0</v>
      </c>
      <c r="M140" s="309">
        <v>0</v>
      </c>
      <c r="N140" s="309">
        <v>0</v>
      </c>
    </row>
    <row r="141" spans="1:14" ht="68.25" customHeight="1">
      <c r="A141" s="45" t="s">
        <v>1249</v>
      </c>
      <c r="B141" s="192" t="s">
        <v>1250</v>
      </c>
      <c r="C141" s="23"/>
      <c r="D141" s="75" t="s">
        <v>1099</v>
      </c>
      <c r="E141" s="299"/>
      <c r="F141" s="299"/>
      <c r="G141" s="299"/>
      <c r="H141" s="318"/>
      <c r="I141" s="318"/>
      <c r="J141" s="318"/>
      <c r="K141" s="318"/>
      <c r="L141" s="309">
        <v>0</v>
      </c>
      <c r="M141" s="309">
        <v>0</v>
      </c>
      <c r="N141" s="309">
        <v>0</v>
      </c>
    </row>
    <row r="142" spans="1:14" ht="28.5">
      <c r="A142" s="45" t="s">
        <v>1251</v>
      </c>
      <c r="B142" s="192" t="s">
        <v>1253</v>
      </c>
      <c r="C142" s="23"/>
      <c r="D142" s="75" t="s">
        <v>1099</v>
      </c>
      <c r="E142" s="299"/>
      <c r="F142" s="299"/>
      <c r="G142" s="299"/>
      <c r="H142" s="318"/>
      <c r="I142" s="318"/>
      <c r="J142" s="318"/>
      <c r="K142" s="318"/>
      <c r="L142" s="309">
        <v>0</v>
      </c>
      <c r="M142" s="309">
        <v>0</v>
      </c>
      <c r="N142" s="309">
        <v>0</v>
      </c>
    </row>
    <row r="143" spans="1:14" ht="28.5">
      <c r="A143" s="45" t="s">
        <v>1252</v>
      </c>
      <c r="B143" s="192" t="s">
        <v>1255</v>
      </c>
      <c r="C143" s="23"/>
      <c r="D143" s="75" t="s">
        <v>1099</v>
      </c>
      <c r="E143" s="299"/>
      <c r="F143" s="299"/>
      <c r="G143" s="299"/>
      <c r="H143" s="318"/>
      <c r="I143" s="318"/>
      <c r="J143" s="318"/>
      <c r="K143" s="318"/>
      <c r="L143" s="309">
        <v>0</v>
      </c>
      <c r="M143" s="309">
        <v>0</v>
      </c>
      <c r="N143" s="309">
        <v>0</v>
      </c>
    </row>
    <row r="144" spans="1:14" ht="28.5">
      <c r="A144" s="45" t="s">
        <v>1254</v>
      </c>
      <c r="B144" s="142" t="s">
        <v>1257</v>
      </c>
      <c r="C144" s="23"/>
      <c r="D144" s="75" t="s">
        <v>1099</v>
      </c>
      <c r="E144" s="299"/>
      <c r="F144" s="299"/>
      <c r="G144" s="299"/>
      <c r="H144" s="318"/>
      <c r="I144" s="318"/>
      <c r="J144" s="318"/>
      <c r="K144" s="318"/>
      <c r="L144" s="309">
        <v>0</v>
      </c>
      <c r="M144" s="309">
        <v>0</v>
      </c>
      <c r="N144" s="309">
        <v>0</v>
      </c>
    </row>
    <row r="145" spans="1:14" ht="28.5">
      <c r="A145" s="45" t="s">
        <v>1256</v>
      </c>
      <c r="B145" s="192" t="s">
        <v>1258</v>
      </c>
      <c r="C145" s="23"/>
      <c r="D145" s="75" t="s">
        <v>1099</v>
      </c>
      <c r="E145" s="299"/>
      <c r="F145" s="299"/>
      <c r="G145" s="299"/>
      <c r="H145" s="318"/>
      <c r="I145" s="318"/>
      <c r="J145" s="318"/>
      <c r="K145" s="318"/>
      <c r="L145" s="309">
        <v>0</v>
      </c>
      <c r="M145" s="309">
        <v>0</v>
      </c>
      <c r="N145" s="309">
        <v>0</v>
      </c>
    </row>
    <row r="146" spans="1:14" ht="15">
      <c r="A146" s="221" t="s">
        <v>1283</v>
      </c>
      <c r="B146" s="231" t="s">
        <v>1259</v>
      </c>
      <c r="C146" s="5"/>
      <c r="D146" s="75"/>
      <c r="E146" s="309"/>
      <c r="F146" s="309"/>
      <c r="G146" s="309"/>
      <c r="H146" s="316"/>
      <c r="I146" s="316"/>
      <c r="J146" s="316"/>
      <c r="K146" s="316"/>
      <c r="L146" s="309"/>
      <c r="M146" s="309"/>
      <c r="N146" s="309"/>
    </row>
    <row r="147" spans="1:14" ht="42.75">
      <c r="A147" s="45" t="s">
        <v>1285</v>
      </c>
      <c r="B147" s="142" t="s">
        <v>1260</v>
      </c>
      <c r="C147" s="23"/>
      <c r="D147" s="75" t="s">
        <v>1099</v>
      </c>
      <c r="E147" s="299"/>
      <c r="F147" s="299"/>
      <c r="G147" s="299"/>
      <c r="H147" s="318"/>
      <c r="I147" s="318"/>
      <c r="J147" s="318"/>
      <c r="K147" s="318"/>
      <c r="L147" s="309">
        <v>0</v>
      </c>
      <c r="M147" s="309">
        <v>0</v>
      </c>
      <c r="N147" s="309">
        <v>0</v>
      </c>
    </row>
    <row r="148" spans="1:14" ht="42.75">
      <c r="A148" s="45" t="s">
        <v>1286</v>
      </c>
      <c r="B148" s="194" t="s">
        <v>1261</v>
      </c>
      <c r="C148" s="23"/>
      <c r="D148" s="75" t="s">
        <v>1099</v>
      </c>
      <c r="E148" s="299"/>
      <c r="F148" s="299"/>
      <c r="G148" s="299"/>
      <c r="H148" s="318"/>
      <c r="I148" s="318"/>
      <c r="J148" s="318"/>
      <c r="K148" s="318"/>
      <c r="L148" s="309">
        <v>0</v>
      </c>
      <c r="M148" s="309">
        <v>0</v>
      </c>
      <c r="N148" s="309">
        <v>0</v>
      </c>
    </row>
    <row r="149" spans="1:14" ht="15">
      <c r="A149" s="221" t="s">
        <v>1284</v>
      </c>
      <c r="B149" s="226" t="s">
        <v>1262</v>
      </c>
      <c r="C149" s="5"/>
      <c r="D149" s="75"/>
      <c r="E149" s="309"/>
      <c r="F149" s="309"/>
      <c r="G149" s="309"/>
      <c r="H149" s="316"/>
      <c r="I149" s="316"/>
      <c r="J149" s="316"/>
      <c r="K149" s="316"/>
      <c r="L149" s="309"/>
      <c r="M149" s="309"/>
      <c r="N149" s="309"/>
    </row>
    <row r="150" spans="1:14" ht="116.25" customHeight="1">
      <c r="A150" s="45" t="s">
        <v>1287</v>
      </c>
      <c r="B150" s="194" t="s">
        <v>1263</v>
      </c>
      <c r="C150" s="23"/>
      <c r="D150" s="75" t="s">
        <v>1099</v>
      </c>
      <c r="E150" s="299"/>
      <c r="F150" s="299"/>
      <c r="G150" s="299"/>
      <c r="H150" s="318"/>
      <c r="I150" s="318"/>
      <c r="J150" s="318"/>
      <c r="K150" s="318"/>
      <c r="L150" s="309">
        <v>0</v>
      </c>
      <c r="M150" s="309">
        <v>0</v>
      </c>
      <c r="N150" s="309">
        <v>0</v>
      </c>
    </row>
    <row r="151" spans="1:14" ht="116.45" customHeight="1">
      <c r="A151" s="45" t="s">
        <v>1288</v>
      </c>
      <c r="B151" s="195" t="s">
        <v>1264</v>
      </c>
      <c r="C151" s="23"/>
      <c r="D151" s="75" t="s">
        <v>1099</v>
      </c>
      <c r="E151" s="299"/>
      <c r="F151" s="299"/>
      <c r="G151" s="299"/>
      <c r="H151" s="318"/>
      <c r="I151" s="318"/>
      <c r="J151" s="318"/>
      <c r="K151" s="318"/>
      <c r="L151" s="309">
        <v>0</v>
      </c>
      <c r="M151" s="309">
        <v>0</v>
      </c>
      <c r="N151" s="309">
        <v>0</v>
      </c>
    </row>
    <row r="152" spans="1:14" ht="87" customHeight="1">
      <c r="A152" s="45" t="s">
        <v>1289</v>
      </c>
      <c r="B152" s="109" t="s">
        <v>1265</v>
      </c>
      <c r="C152" s="23"/>
      <c r="D152" s="75" t="s">
        <v>1099</v>
      </c>
      <c r="E152" s="299"/>
      <c r="F152" s="299"/>
      <c r="G152" s="299"/>
      <c r="H152" s="318"/>
      <c r="I152" s="318"/>
      <c r="J152" s="318"/>
      <c r="K152" s="318"/>
      <c r="L152" s="309">
        <v>0</v>
      </c>
      <c r="M152" s="309">
        <v>0</v>
      </c>
      <c r="N152" s="309">
        <v>0</v>
      </c>
    </row>
    <row r="153" spans="1:14" ht="36" customHeight="1">
      <c r="A153" s="221" t="s">
        <v>1290</v>
      </c>
      <c r="B153" s="226" t="s">
        <v>648</v>
      </c>
      <c r="C153" s="5"/>
      <c r="D153" s="46"/>
      <c r="E153" s="309"/>
      <c r="F153" s="309"/>
      <c r="G153" s="309"/>
      <c r="H153" s="316"/>
      <c r="I153" s="316"/>
      <c r="J153" s="316"/>
      <c r="K153" s="316"/>
      <c r="L153" s="309"/>
      <c r="M153" s="309"/>
      <c r="N153" s="309"/>
    </row>
    <row r="154" spans="1:14" ht="14.25">
      <c r="A154" s="75" t="s">
        <v>1305</v>
      </c>
      <c r="B154" s="23"/>
      <c r="C154" s="23"/>
      <c r="D154" s="75" t="s">
        <v>1099</v>
      </c>
      <c r="E154" s="299"/>
      <c r="F154" s="299"/>
      <c r="G154" s="299"/>
      <c r="H154" s="318"/>
      <c r="I154" s="318"/>
      <c r="J154" s="318"/>
      <c r="K154" s="318"/>
      <c r="L154" s="309">
        <v>0</v>
      </c>
      <c r="M154" s="309">
        <v>0</v>
      </c>
      <c r="N154" s="309">
        <v>0</v>
      </c>
    </row>
    <row r="155" spans="1:14" ht="14.25">
      <c r="A155" s="75" t="s">
        <v>1306</v>
      </c>
      <c r="B155" s="23"/>
      <c r="C155" s="23"/>
      <c r="D155" s="75" t="s">
        <v>1099</v>
      </c>
      <c r="E155" s="299"/>
      <c r="F155" s="299"/>
      <c r="G155" s="299"/>
      <c r="H155" s="318"/>
      <c r="I155" s="318"/>
      <c r="J155" s="318"/>
      <c r="K155" s="318"/>
      <c r="L155" s="309">
        <v>0</v>
      </c>
      <c r="M155" s="309">
        <v>0</v>
      </c>
      <c r="N155" s="309">
        <v>0</v>
      </c>
    </row>
    <row r="156" spans="1:14" ht="14.25">
      <c r="A156" s="75" t="s">
        <v>1307</v>
      </c>
      <c r="B156" s="23"/>
      <c r="C156" s="23"/>
      <c r="D156" s="75" t="s">
        <v>1099</v>
      </c>
      <c r="E156" s="299"/>
      <c r="F156" s="299"/>
      <c r="G156" s="299"/>
      <c r="H156" s="318"/>
      <c r="I156" s="318"/>
      <c r="J156" s="318"/>
      <c r="K156" s="318"/>
      <c r="L156" s="309">
        <v>0</v>
      </c>
      <c r="M156" s="309">
        <v>0</v>
      </c>
      <c r="N156" s="309">
        <v>0</v>
      </c>
    </row>
    <row r="157" spans="1:14" ht="15.75" thickBot="1">
      <c r="A157" s="85"/>
      <c r="B157" s="83" t="s">
        <v>1006</v>
      </c>
      <c r="C157" s="230"/>
      <c r="D157" s="84"/>
      <c r="E157" s="321"/>
      <c r="F157" s="321"/>
      <c r="G157" s="321"/>
      <c r="H157" s="322"/>
      <c r="I157" s="322"/>
      <c r="J157" s="322"/>
      <c r="K157" s="322"/>
      <c r="L157" s="323">
        <v>0</v>
      </c>
      <c r="M157" s="323">
        <v>0</v>
      </c>
      <c r="N157" s="323">
        <v>0</v>
      </c>
    </row>
    <row r="158" spans="1:14" ht="15">
      <c r="A158" s="78"/>
      <c r="B158" s="79"/>
      <c r="C158" s="81"/>
      <c r="D158" s="80"/>
      <c r="E158" s="324"/>
      <c r="F158" s="324"/>
      <c r="G158" s="324"/>
      <c r="H158" s="325"/>
      <c r="I158" s="325"/>
      <c r="J158" s="325"/>
      <c r="K158" s="325"/>
      <c r="L158" s="326"/>
      <c r="M158" s="326"/>
      <c r="N158" s="326"/>
    </row>
    <row r="159" spans="1:14" ht="15">
      <c r="A159" s="69">
        <v>3.4</v>
      </c>
      <c r="B159" s="82" t="s">
        <v>635</v>
      </c>
      <c r="C159" s="191"/>
      <c r="D159" s="71"/>
      <c r="E159" s="327"/>
      <c r="F159" s="327"/>
      <c r="G159" s="327"/>
      <c r="H159" s="328"/>
      <c r="I159" s="328"/>
      <c r="J159" s="328"/>
      <c r="K159" s="328"/>
      <c r="L159" s="327"/>
      <c r="M159" s="327"/>
      <c r="N159" s="327"/>
    </row>
    <row r="160" spans="1:14" ht="28.5">
      <c r="A160" s="45" t="s">
        <v>355</v>
      </c>
      <c r="B160" s="142" t="s">
        <v>636</v>
      </c>
      <c r="C160" s="23"/>
      <c r="D160" s="75" t="s">
        <v>1099</v>
      </c>
      <c r="E160" s="299"/>
      <c r="F160" s="299"/>
      <c r="G160" s="299"/>
      <c r="H160" s="318"/>
      <c r="I160" s="318"/>
      <c r="J160" s="318"/>
      <c r="K160" s="318"/>
      <c r="L160" s="309">
        <v>0</v>
      </c>
      <c r="M160" s="309">
        <v>0</v>
      </c>
      <c r="N160" s="309">
        <v>0</v>
      </c>
    </row>
    <row r="161" spans="1:14" ht="14.25">
      <c r="A161" s="45" t="s">
        <v>1308</v>
      </c>
      <c r="B161" s="23"/>
      <c r="C161" s="23"/>
      <c r="D161" s="75" t="s">
        <v>1099</v>
      </c>
      <c r="E161" s="299"/>
      <c r="F161" s="299"/>
      <c r="G161" s="299"/>
      <c r="H161" s="318"/>
      <c r="I161" s="318"/>
      <c r="J161" s="318"/>
      <c r="K161" s="318"/>
      <c r="L161" s="309">
        <v>0</v>
      </c>
      <c r="M161" s="309">
        <v>0</v>
      </c>
      <c r="N161" s="309">
        <v>0</v>
      </c>
    </row>
    <row r="162" spans="1:14" ht="14.25">
      <c r="A162" s="45" t="s">
        <v>1309</v>
      </c>
      <c r="B162" s="23"/>
      <c r="C162" s="23"/>
      <c r="D162" s="75" t="s">
        <v>1099</v>
      </c>
      <c r="E162" s="299"/>
      <c r="F162" s="299"/>
      <c r="G162" s="299"/>
      <c r="H162" s="318"/>
      <c r="I162" s="318"/>
      <c r="J162" s="318"/>
      <c r="K162" s="318"/>
      <c r="L162" s="309">
        <v>0</v>
      </c>
      <c r="M162" s="309">
        <v>0</v>
      </c>
      <c r="N162" s="309">
        <v>0</v>
      </c>
    </row>
    <row r="163" spans="1:14" ht="15.75" thickBot="1">
      <c r="A163" s="85"/>
      <c r="B163" s="83" t="s">
        <v>1007</v>
      </c>
      <c r="C163" s="230"/>
      <c r="D163" s="75"/>
      <c r="E163" s="321"/>
      <c r="F163" s="321"/>
      <c r="G163" s="321"/>
      <c r="H163" s="322"/>
      <c r="I163" s="322"/>
      <c r="J163" s="322"/>
      <c r="K163" s="322"/>
      <c r="L163" s="323">
        <v>0</v>
      </c>
      <c r="M163" s="323">
        <v>0</v>
      </c>
      <c r="N163" s="323">
        <v>0</v>
      </c>
    </row>
    <row r="164" spans="1:14" ht="15">
      <c r="A164" s="78"/>
      <c r="B164" s="79"/>
      <c r="C164" s="81"/>
      <c r="D164" s="80"/>
      <c r="E164" s="324"/>
      <c r="F164" s="324"/>
      <c r="G164" s="324"/>
      <c r="H164" s="325"/>
      <c r="I164" s="325"/>
      <c r="J164" s="325"/>
      <c r="K164" s="325"/>
      <c r="L164" s="326"/>
      <c r="M164" s="326"/>
      <c r="N164" s="326"/>
    </row>
    <row r="165" spans="1:14" ht="40.5" customHeight="1">
      <c r="A165" s="380" t="s">
        <v>1343</v>
      </c>
      <c r="B165" s="381"/>
      <c r="C165" s="71"/>
      <c r="D165" s="71"/>
      <c r="E165" s="327"/>
      <c r="F165" s="327"/>
      <c r="G165" s="327"/>
      <c r="H165" s="328"/>
      <c r="I165" s="328"/>
      <c r="J165" s="328">
        <f>SUM(J2:J42)</f>
        <v>2114953.0196981286</v>
      </c>
      <c r="K165" s="328"/>
      <c r="L165" s="282">
        <f>L163+L157+L97+L43</f>
        <v>0</v>
      </c>
      <c r="M165" s="282">
        <f>M163+M157+M97+M43</f>
        <v>211713.04817630001</v>
      </c>
      <c r="N165" s="282">
        <f>ROUND(N163+N157+N97+N43,0)</f>
        <v>3864693</v>
      </c>
    </row>
    <row r="166" spans="1:14" ht="19.5" customHeight="1">
      <c r="A166" s="74"/>
      <c r="B166" s="73" t="s">
        <v>989</v>
      </c>
      <c r="C166" s="86"/>
      <c r="D166" s="86"/>
      <c r="E166" s="329"/>
      <c r="F166" s="329"/>
      <c r="G166" s="329"/>
      <c r="H166" s="330"/>
      <c r="I166" s="330"/>
      <c r="J166" s="330"/>
      <c r="K166" s="330"/>
      <c r="L166" s="329"/>
      <c r="M166" s="329"/>
      <c r="N166" s="329"/>
    </row>
    <row r="167" spans="1:14" ht="20.25" customHeight="1">
      <c r="A167" s="113"/>
      <c r="B167" s="112" t="s">
        <v>1003</v>
      </c>
      <c r="C167" s="114"/>
      <c r="D167" s="114"/>
      <c r="E167" s="331"/>
      <c r="F167" s="331"/>
      <c r="G167" s="331"/>
      <c r="H167" s="332"/>
      <c r="I167" s="332"/>
      <c r="J167" s="332"/>
      <c r="K167" s="332"/>
      <c r="L167" s="331"/>
      <c r="M167" s="331"/>
      <c r="N167" s="331"/>
    </row>
    <row r="168" spans="1:14" ht="18" customHeight="1">
      <c r="A168" s="25"/>
      <c r="B168" s="24"/>
      <c r="C168" s="24"/>
      <c r="D168" s="24"/>
      <c r="E168" s="333"/>
      <c r="F168" s="333"/>
      <c r="G168" s="333"/>
      <c r="H168" s="334"/>
      <c r="I168" s="334"/>
      <c r="J168" s="334"/>
      <c r="K168" s="334"/>
      <c r="L168" s="333"/>
      <c r="M168" s="333"/>
      <c r="N168" s="333"/>
    </row>
    <row r="169" spans="1:14" ht="18.75" customHeight="1">
      <c r="A169" s="25"/>
      <c r="B169" s="24" t="s">
        <v>278</v>
      </c>
      <c r="C169" s="24"/>
      <c r="D169" s="24"/>
      <c r="E169" s="333"/>
      <c r="F169" s="333"/>
      <c r="G169" s="333"/>
      <c r="H169" s="334"/>
      <c r="I169" s="334"/>
      <c r="J169" s="334"/>
      <c r="K169" s="334"/>
      <c r="L169" s="333"/>
      <c r="M169" s="333"/>
      <c r="N169" s="333"/>
    </row>
    <row r="170" spans="1:14" ht="19.5" customHeight="1">
      <c r="A170" s="25"/>
      <c r="B170" s="24" t="s">
        <v>279</v>
      </c>
      <c r="C170" s="24"/>
      <c r="D170" s="24"/>
      <c r="E170" s="333"/>
      <c r="F170" s="333"/>
      <c r="G170" s="333"/>
      <c r="H170" s="334"/>
      <c r="I170" s="334"/>
      <c r="J170" s="334"/>
      <c r="K170" s="334"/>
      <c r="L170" s="333"/>
      <c r="M170" s="333"/>
      <c r="N170" s="333"/>
    </row>
    <row r="171" spans="1:14" ht="18" customHeight="1">
      <c r="A171" s="25"/>
      <c r="B171" s="24" t="s">
        <v>280</v>
      </c>
      <c r="C171" s="24"/>
      <c r="D171" s="24"/>
      <c r="E171" s="333"/>
      <c r="F171" s="333"/>
      <c r="G171" s="333"/>
      <c r="H171" s="334"/>
      <c r="I171" s="334"/>
      <c r="J171" s="334"/>
      <c r="K171" s="334"/>
      <c r="L171" s="333"/>
      <c r="M171" s="333"/>
      <c r="N171" s="333"/>
    </row>
  </sheetData>
  <mergeCells count="10">
    <mergeCell ref="A165:B165"/>
    <mergeCell ref="A1:N1"/>
    <mergeCell ref="E3:F3"/>
    <mergeCell ref="G3:H3"/>
    <mergeCell ref="A7:B7"/>
    <mergeCell ref="A8:B8"/>
    <mergeCell ref="C2:N2"/>
    <mergeCell ref="L4:M4"/>
    <mergeCell ref="L3:N3"/>
    <mergeCell ref="I3:K4"/>
  </mergeCells>
  <printOptions horizontalCentered="1"/>
  <pageMargins left="0.70866141732283472" right="0.70866141732283472" top="0.94488188976377963" bottom="0.94488188976377963" header="0.70866141732283472" footer="0.70866141732283472"/>
  <pageSetup paperSize="9" scale="43" fitToWidth="2" fitToHeight="6" orientation="landscape" r:id="rId1"/>
  <headerFooter>
    <oddHeader>&amp;L&amp;"Times New Roman,Regular"&amp;9Bengaluru Water Supply and Sewerage Project (III)&amp;R&amp;"Times New Roman,Regular"&amp;9Volume-3-Price Proposal</oddHeader>
    <oddFooter>&amp;L&amp;"Times New Roman,Regular"&amp;9Contract No CP-26-Pillaganahalli STP&amp;R&amp;"Times New Roman,Regular"&amp;9&amp;P of &amp;N</oddFooter>
  </headerFooter>
  <rowBreaks count="5" manualBreakCount="5">
    <brk id="31" max="15" man="1"/>
    <brk id="68" max="15" man="1"/>
    <brk id="105" max="19" man="1"/>
    <brk id="133" max="19" man="1"/>
    <brk id="151" max="19" man="1"/>
  </rowBreaks>
</worksheet>
</file>

<file path=xl/worksheets/sheet4.xml><?xml version="1.0" encoding="utf-8"?>
<worksheet xmlns="http://schemas.openxmlformats.org/spreadsheetml/2006/main" xmlns:r="http://schemas.openxmlformats.org/officeDocument/2006/relationships">
  <sheetPr codeName="Sheet4"/>
  <dimension ref="A1:AL174"/>
  <sheetViews>
    <sheetView view="pageBreakPreview" topLeftCell="B163" zoomScale="70" zoomScaleSheetLayoutView="70" workbookViewId="0">
      <selection activeCell="F166" sqref="F166"/>
    </sheetView>
  </sheetViews>
  <sheetFormatPr defaultColWidth="8.7109375" defaultRowHeight="12.75"/>
  <cols>
    <col min="1" max="1" width="10.42578125" style="87" customWidth="1"/>
    <col min="2" max="2" width="99.7109375" style="87" customWidth="1"/>
    <col min="3" max="3" width="16.28515625" style="87" customWidth="1"/>
    <col min="4" max="4" width="22.140625" style="343" customWidth="1"/>
    <col min="5" max="5" width="19.28515625" style="343" customWidth="1"/>
    <col min="6" max="6" width="18" style="343" customWidth="1"/>
    <col min="7" max="7" width="21.140625" style="343" bestFit="1" customWidth="1"/>
    <col min="8" max="8" width="16.42578125" style="260" bestFit="1" customWidth="1"/>
    <col min="9" max="38" width="8.7109375" style="260"/>
    <col min="39" max="16384" width="8.7109375" style="87"/>
  </cols>
  <sheetData>
    <row r="1" spans="1:38" s="147" customFormat="1" ht="27" customHeight="1">
      <c r="A1" s="376" t="s">
        <v>782</v>
      </c>
      <c r="B1" s="376"/>
      <c r="C1" s="376"/>
      <c r="D1" s="376"/>
      <c r="E1" s="376"/>
      <c r="F1" s="376"/>
      <c r="G1" s="376"/>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row>
    <row r="2" spans="1:38" s="147" customFormat="1" ht="18.75" customHeight="1">
      <c r="A2" s="141"/>
      <c r="B2" s="135" t="s">
        <v>1337</v>
      </c>
      <c r="C2" s="146"/>
      <c r="D2" s="336"/>
      <c r="E2" s="336"/>
      <c r="F2" s="336"/>
      <c r="G2" s="336"/>
      <c r="H2" s="7"/>
      <c r="I2" s="263"/>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s="147" customFormat="1" ht="18.75" customHeight="1">
      <c r="A3" s="141"/>
      <c r="B3" s="141"/>
      <c r="C3" s="369"/>
      <c r="D3" s="369"/>
      <c r="E3" s="369"/>
      <c r="F3" s="369"/>
      <c r="G3" s="369"/>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s="147" customFormat="1" ht="51.75" customHeight="1">
      <c r="A4" s="141" t="s">
        <v>428</v>
      </c>
      <c r="B4" s="147" t="s">
        <v>429</v>
      </c>
      <c r="C4" s="147" t="s">
        <v>245</v>
      </c>
      <c r="D4" s="264" t="s">
        <v>730</v>
      </c>
      <c r="E4" s="264" t="s">
        <v>731</v>
      </c>
      <c r="F4" s="264" t="s">
        <v>732</v>
      </c>
      <c r="G4" s="264" t="s">
        <v>744</v>
      </c>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row>
    <row r="5" spans="1:38" s="39" customFormat="1" ht="22.5" customHeight="1">
      <c r="A5" s="141"/>
      <c r="B5" s="147"/>
      <c r="C5" s="3" t="s">
        <v>642</v>
      </c>
      <c r="D5" s="265" t="s">
        <v>468</v>
      </c>
      <c r="E5" s="265" t="s">
        <v>649</v>
      </c>
      <c r="F5" s="265" t="s">
        <v>718</v>
      </c>
      <c r="G5" s="265" t="s">
        <v>756</v>
      </c>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row>
    <row r="6" spans="1:38" s="39" customFormat="1" ht="20.25" customHeight="1">
      <c r="A6" s="15"/>
      <c r="B6" s="10"/>
      <c r="C6" s="144"/>
      <c r="D6" s="266"/>
      <c r="E6" s="266"/>
      <c r="F6" s="266"/>
      <c r="G6" s="266"/>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row>
    <row r="7" spans="1:38" s="39" customFormat="1" ht="20.25" customHeight="1">
      <c r="A7" s="395" t="s">
        <v>643</v>
      </c>
      <c r="B7" s="396"/>
      <c r="C7" s="33"/>
      <c r="D7" s="337"/>
      <c r="E7" s="337"/>
      <c r="F7" s="337"/>
      <c r="G7" s="337"/>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row>
    <row r="8" spans="1:38" s="39" customFormat="1" ht="18" customHeight="1">
      <c r="A8" s="383" t="s">
        <v>1189</v>
      </c>
      <c r="B8" s="384"/>
      <c r="C8" s="219"/>
      <c r="D8" s="316"/>
      <c r="E8" s="316"/>
      <c r="F8" s="316"/>
      <c r="G8" s="316"/>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row>
    <row r="9" spans="1:38" s="39" customFormat="1" ht="30" customHeight="1">
      <c r="A9" s="134">
        <v>3.1</v>
      </c>
      <c r="B9" s="136" t="s">
        <v>1190</v>
      </c>
      <c r="C9" s="219"/>
      <c r="D9" s="316"/>
      <c r="E9" s="316"/>
      <c r="F9" s="316"/>
      <c r="G9" s="316"/>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row>
    <row r="10" spans="1:38" s="39" customFormat="1" ht="19.5" customHeight="1">
      <c r="A10" s="134" t="s">
        <v>645</v>
      </c>
      <c r="B10" s="47" t="s">
        <v>499</v>
      </c>
      <c r="C10" s="219"/>
      <c r="D10" s="316"/>
      <c r="E10" s="316"/>
      <c r="F10" s="316"/>
      <c r="G10" s="316"/>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row>
    <row r="11" spans="1:38" s="39" customFormat="1" ht="58.5" customHeight="1">
      <c r="A11" s="45" t="s">
        <v>646</v>
      </c>
      <c r="B11" s="48" t="s">
        <v>821</v>
      </c>
      <c r="C11" s="39" t="s">
        <v>1099</v>
      </c>
      <c r="D11" s="318">
        <v>8846319.9600000009</v>
      </c>
      <c r="E11" s="318">
        <v>1072281.21</v>
      </c>
      <c r="F11" s="318">
        <v>89356.76</v>
      </c>
      <c r="G11" s="318">
        <f t="shared" ref="G11:G43" si="0">D11+E11+F11</f>
        <v>10007957.930000002</v>
      </c>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row>
    <row r="12" spans="1:38" s="39" customFormat="1" ht="31.5" customHeight="1">
      <c r="A12" s="45" t="s">
        <v>872</v>
      </c>
      <c r="B12" s="48" t="s">
        <v>1053</v>
      </c>
      <c r="C12" s="39" t="s">
        <v>1099</v>
      </c>
      <c r="D12" s="318">
        <v>2625087.9500000002</v>
      </c>
      <c r="E12" s="318">
        <v>318192.48</v>
      </c>
      <c r="F12" s="318">
        <v>26516.04</v>
      </c>
      <c r="G12" s="318">
        <f t="shared" si="0"/>
        <v>2969796.47</v>
      </c>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row>
    <row r="13" spans="1:38" s="39" customFormat="1" ht="31.5" customHeight="1">
      <c r="A13" s="45" t="s">
        <v>873</v>
      </c>
      <c r="B13" s="48" t="s">
        <v>822</v>
      </c>
      <c r="C13" s="39" t="s">
        <v>1099</v>
      </c>
      <c r="D13" s="318">
        <v>594326.97</v>
      </c>
      <c r="E13" s="318">
        <v>72039.63</v>
      </c>
      <c r="F13" s="318">
        <v>6003.3</v>
      </c>
      <c r="G13" s="318">
        <f t="shared" si="0"/>
        <v>672369.9</v>
      </c>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row>
    <row r="14" spans="1:38" s="101" customFormat="1" ht="30" customHeight="1">
      <c r="A14" s="45" t="s">
        <v>874</v>
      </c>
      <c r="B14" s="48" t="s">
        <v>1267</v>
      </c>
      <c r="C14" s="39" t="s">
        <v>1099</v>
      </c>
      <c r="D14" s="318">
        <v>0</v>
      </c>
      <c r="E14" s="318">
        <v>0</v>
      </c>
      <c r="F14" s="318">
        <v>0</v>
      </c>
      <c r="G14" s="318">
        <f t="shared" si="0"/>
        <v>0</v>
      </c>
      <c r="H14" s="100"/>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row>
    <row r="15" spans="1:38" s="39" customFormat="1" ht="22.5" customHeight="1">
      <c r="A15" s="136"/>
      <c r="B15" s="47" t="s">
        <v>710</v>
      </c>
      <c r="C15" s="219"/>
      <c r="D15" s="318">
        <v>0</v>
      </c>
      <c r="E15" s="318">
        <v>0</v>
      </c>
      <c r="F15" s="318">
        <v>0</v>
      </c>
      <c r="G15" s="318">
        <f t="shared" si="0"/>
        <v>0</v>
      </c>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row>
    <row r="16" spans="1:38" s="39" customFormat="1" ht="44.25" customHeight="1">
      <c r="A16" s="45" t="s">
        <v>875</v>
      </c>
      <c r="B16" s="142" t="s">
        <v>830</v>
      </c>
      <c r="C16" s="39" t="s">
        <v>1099</v>
      </c>
      <c r="D16" s="318">
        <v>715717.82</v>
      </c>
      <c r="E16" s="318">
        <v>86753.68</v>
      </c>
      <c r="F16" s="318">
        <v>7229.47</v>
      </c>
      <c r="G16" s="318">
        <f t="shared" si="0"/>
        <v>809700.97</v>
      </c>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row>
    <row r="17" spans="1:38" s="39" customFormat="1" ht="36" customHeight="1">
      <c r="A17" s="45" t="s">
        <v>876</v>
      </c>
      <c r="B17" s="142" t="s">
        <v>1054</v>
      </c>
      <c r="C17" s="39" t="s">
        <v>1099</v>
      </c>
      <c r="D17" s="318">
        <v>5793684.9699999997</v>
      </c>
      <c r="E17" s="318">
        <v>702264.85</v>
      </c>
      <c r="F17" s="318">
        <v>58522.07</v>
      </c>
      <c r="G17" s="318">
        <f t="shared" si="0"/>
        <v>6554471.8899999997</v>
      </c>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row>
    <row r="18" spans="1:38" s="39" customFormat="1" ht="42.75" customHeight="1">
      <c r="A18" s="45" t="s">
        <v>877</v>
      </c>
      <c r="B18" s="142" t="s">
        <v>1055</v>
      </c>
      <c r="C18" s="39" t="s">
        <v>1099</v>
      </c>
      <c r="D18" s="318">
        <v>357858.92</v>
      </c>
      <c r="E18" s="318">
        <v>43376.84</v>
      </c>
      <c r="F18" s="318">
        <v>3614.74</v>
      </c>
      <c r="G18" s="318">
        <f t="shared" si="0"/>
        <v>404850.5</v>
      </c>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row>
    <row r="19" spans="1:38" s="39" customFormat="1" ht="30" customHeight="1">
      <c r="A19" s="45" t="s">
        <v>878</v>
      </c>
      <c r="B19" s="142" t="s">
        <v>829</v>
      </c>
      <c r="C19" s="39" t="s">
        <v>1099</v>
      </c>
      <c r="D19" s="318">
        <v>5964315.21</v>
      </c>
      <c r="E19" s="318">
        <v>722947.3</v>
      </c>
      <c r="F19" s="318">
        <v>60245.61</v>
      </c>
      <c r="G19" s="318">
        <f t="shared" si="0"/>
        <v>6747508.1200000001</v>
      </c>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row>
    <row r="20" spans="1:38" s="39" customFormat="1" ht="30.75" customHeight="1">
      <c r="A20" s="45" t="s">
        <v>879</v>
      </c>
      <c r="B20" s="142" t="s">
        <v>927</v>
      </c>
      <c r="C20" s="39" t="s">
        <v>1099</v>
      </c>
      <c r="D20" s="318">
        <v>1747232.25</v>
      </c>
      <c r="E20" s="318">
        <v>211785.73</v>
      </c>
      <c r="F20" s="318">
        <v>17648.810000000001</v>
      </c>
      <c r="G20" s="318">
        <f t="shared" si="0"/>
        <v>1976666.79</v>
      </c>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row>
    <row r="21" spans="1:38" s="39" customFormat="1" ht="42" customHeight="1">
      <c r="A21" s="45" t="s">
        <v>880</v>
      </c>
      <c r="B21" s="142" t="s">
        <v>826</v>
      </c>
      <c r="C21" s="39" t="s">
        <v>1099</v>
      </c>
      <c r="D21" s="318">
        <v>4174239.85</v>
      </c>
      <c r="E21" s="318">
        <v>505968.47</v>
      </c>
      <c r="F21" s="318">
        <v>42164.04</v>
      </c>
      <c r="G21" s="318">
        <f t="shared" si="0"/>
        <v>4722372.3600000003</v>
      </c>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row>
    <row r="22" spans="1:38" s="39" customFormat="1" ht="41.25" customHeight="1">
      <c r="A22" s="45" t="s">
        <v>881</v>
      </c>
      <c r="B22" s="142" t="s">
        <v>1056</v>
      </c>
      <c r="C22" s="39" t="s">
        <v>1099</v>
      </c>
      <c r="D22" s="318">
        <v>669519.34</v>
      </c>
      <c r="E22" s="318">
        <v>81153.86</v>
      </c>
      <c r="F22" s="318">
        <v>6762.82</v>
      </c>
      <c r="G22" s="318">
        <f t="shared" si="0"/>
        <v>757436.0199999999</v>
      </c>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row>
    <row r="23" spans="1:38" s="39" customFormat="1" ht="57" customHeight="1">
      <c r="A23" s="45" t="s">
        <v>882</v>
      </c>
      <c r="B23" s="142" t="s">
        <v>867</v>
      </c>
      <c r="C23" s="39" t="s">
        <v>1099</v>
      </c>
      <c r="D23" s="318">
        <v>8399721.7400000002</v>
      </c>
      <c r="E23" s="318">
        <v>1018148.09</v>
      </c>
      <c r="F23" s="318">
        <v>84845.68</v>
      </c>
      <c r="G23" s="318">
        <f t="shared" si="0"/>
        <v>9502715.5099999998</v>
      </c>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row>
    <row r="24" spans="1:38" s="101" customFormat="1" ht="43.5" customHeight="1">
      <c r="A24" s="45" t="s">
        <v>883</v>
      </c>
      <c r="B24" s="142" t="s">
        <v>1268</v>
      </c>
      <c r="C24" s="39" t="s">
        <v>1099</v>
      </c>
      <c r="D24" s="318">
        <v>5742165.8300000001</v>
      </c>
      <c r="E24" s="318">
        <v>696020.1</v>
      </c>
      <c r="F24" s="318">
        <v>58001.68</v>
      </c>
      <c r="G24" s="318">
        <f t="shared" si="0"/>
        <v>6496187.6099999994</v>
      </c>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row>
    <row r="25" spans="1:38" s="101" customFormat="1" ht="48.75" customHeight="1">
      <c r="A25" s="45" t="s">
        <v>884</v>
      </c>
      <c r="B25" s="142" t="s">
        <v>1269</v>
      </c>
      <c r="C25" s="39" t="s">
        <v>1099</v>
      </c>
      <c r="D25" s="318">
        <v>592033.36</v>
      </c>
      <c r="E25" s="318">
        <v>71761.62</v>
      </c>
      <c r="F25" s="318">
        <v>5980.13</v>
      </c>
      <c r="G25" s="318">
        <f t="shared" si="0"/>
        <v>669775.11</v>
      </c>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row>
    <row r="26" spans="1:38" s="39" customFormat="1" ht="45.75" customHeight="1">
      <c r="A26" s="45" t="s">
        <v>885</v>
      </c>
      <c r="B26" s="142" t="s">
        <v>832</v>
      </c>
      <c r="C26" s="39" t="s">
        <v>1099</v>
      </c>
      <c r="D26" s="318">
        <v>477145.22</v>
      </c>
      <c r="E26" s="318">
        <v>57835.78</v>
      </c>
      <c r="F26" s="318">
        <v>4819.6499999999996</v>
      </c>
      <c r="G26" s="318">
        <f t="shared" si="0"/>
        <v>539800.65</v>
      </c>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row>
    <row r="27" spans="1:38" s="39" customFormat="1" ht="45" customHeight="1">
      <c r="A27" s="45" t="s">
        <v>886</v>
      </c>
      <c r="B27" s="89" t="s">
        <v>833</v>
      </c>
      <c r="C27" s="39" t="s">
        <v>1099</v>
      </c>
      <c r="D27" s="318">
        <v>6105518.9500000002</v>
      </c>
      <c r="E27" s="318">
        <v>740062.91</v>
      </c>
      <c r="F27" s="318">
        <v>61671.91</v>
      </c>
      <c r="G27" s="318">
        <f t="shared" si="0"/>
        <v>6907253.7700000005</v>
      </c>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row>
    <row r="28" spans="1:38" s="39" customFormat="1" ht="33" customHeight="1">
      <c r="A28" s="45" t="s">
        <v>890</v>
      </c>
      <c r="B28" s="142" t="s">
        <v>836</v>
      </c>
      <c r="C28" s="39" t="s">
        <v>1099</v>
      </c>
      <c r="D28" s="318">
        <v>477145.22</v>
      </c>
      <c r="E28" s="318">
        <v>57835.78</v>
      </c>
      <c r="F28" s="318">
        <v>4819.6499999999996</v>
      </c>
      <c r="G28" s="318">
        <f t="shared" si="0"/>
        <v>539800.65</v>
      </c>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row>
    <row r="29" spans="1:38" s="101" customFormat="1" ht="61.5" customHeight="1">
      <c r="A29" s="45" t="s">
        <v>887</v>
      </c>
      <c r="B29" s="104" t="s">
        <v>1194</v>
      </c>
      <c r="C29" s="39" t="s">
        <v>1099</v>
      </c>
      <c r="D29" s="318">
        <v>5384935.8799999999</v>
      </c>
      <c r="E29" s="318">
        <v>652719.5</v>
      </c>
      <c r="F29" s="318">
        <v>54393.3</v>
      </c>
      <c r="G29" s="318">
        <f t="shared" si="0"/>
        <v>6092048.6799999997</v>
      </c>
      <c r="H29" s="100"/>
      <c r="I29" s="100"/>
      <c r="J29" s="100"/>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row>
    <row r="30" spans="1:38" s="101" customFormat="1" ht="28.5">
      <c r="A30" s="45" t="s">
        <v>889</v>
      </c>
      <c r="B30" s="142" t="s">
        <v>1270</v>
      </c>
      <c r="C30" s="39" t="s">
        <v>1099</v>
      </c>
      <c r="D30" s="318">
        <v>3425148.14</v>
      </c>
      <c r="E30" s="318">
        <v>415169.47</v>
      </c>
      <c r="F30" s="318">
        <v>34597.449999999997</v>
      </c>
      <c r="G30" s="318">
        <f t="shared" si="0"/>
        <v>3874915.0600000005</v>
      </c>
      <c r="H30" s="100"/>
      <c r="I30" s="100"/>
      <c r="J30" s="100"/>
      <c r="K30" s="100"/>
      <c r="L30" s="100"/>
      <c r="M30" s="100"/>
      <c r="N30" s="100"/>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row>
    <row r="31" spans="1:38" s="102" customFormat="1" ht="32.25" customHeight="1">
      <c r="A31" s="45" t="s">
        <v>888</v>
      </c>
      <c r="B31" s="142" t="s">
        <v>837</v>
      </c>
      <c r="C31" s="39" t="s">
        <v>1099</v>
      </c>
      <c r="D31" s="318">
        <v>119286.3</v>
      </c>
      <c r="E31" s="318">
        <v>14458.95</v>
      </c>
      <c r="F31" s="318">
        <v>1204.9100000000001</v>
      </c>
      <c r="G31" s="318">
        <f t="shared" si="0"/>
        <v>134950.16</v>
      </c>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row>
    <row r="32" spans="1:38" s="39" customFormat="1" ht="46.5" customHeight="1">
      <c r="A32" s="45" t="s">
        <v>891</v>
      </c>
      <c r="B32" s="142" t="s">
        <v>949</v>
      </c>
      <c r="C32" s="39" t="s">
        <v>1099</v>
      </c>
      <c r="D32" s="318">
        <v>8612990.0600000005</v>
      </c>
      <c r="E32" s="318">
        <v>1043998.79</v>
      </c>
      <c r="F32" s="318">
        <v>86999.9</v>
      </c>
      <c r="G32" s="318">
        <f t="shared" si="0"/>
        <v>9743988.7500000019</v>
      </c>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row>
    <row r="33" spans="1:38" s="39" customFormat="1" ht="44.25" customHeight="1">
      <c r="A33" s="45" t="s">
        <v>892</v>
      </c>
      <c r="B33" s="142" t="s">
        <v>950</v>
      </c>
      <c r="C33" s="39" t="s">
        <v>1099</v>
      </c>
      <c r="D33" s="318">
        <v>3163368.48</v>
      </c>
      <c r="E33" s="318">
        <v>383438.6</v>
      </c>
      <c r="F33" s="318">
        <v>31953.22</v>
      </c>
      <c r="G33" s="318">
        <f t="shared" si="0"/>
        <v>3578760.3000000003</v>
      </c>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row>
    <row r="34" spans="1:38" s="39" customFormat="1" ht="42.75" customHeight="1">
      <c r="A34" s="45" t="s">
        <v>893</v>
      </c>
      <c r="B34" s="142" t="s">
        <v>951</v>
      </c>
      <c r="C34" s="39" t="s">
        <v>1099</v>
      </c>
      <c r="D34" s="318">
        <v>1208728.99</v>
      </c>
      <c r="E34" s="318">
        <v>146512.6</v>
      </c>
      <c r="F34" s="318">
        <v>12209.39</v>
      </c>
      <c r="G34" s="318">
        <f t="shared" si="0"/>
        <v>1367450.98</v>
      </c>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row>
    <row r="35" spans="1:38" s="101" customFormat="1" ht="30" customHeight="1">
      <c r="A35" s="45" t="s">
        <v>894</v>
      </c>
      <c r="B35" s="142" t="s">
        <v>1271</v>
      </c>
      <c r="C35" s="39" t="s">
        <v>1099</v>
      </c>
      <c r="D35" s="318">
        <v>451859.98</v>
      </c>
      <c r="E35" s="318">
        <v>54770.91</v>
      </c>
      <c r="F35" s="318">
        <v>4564.25</v>
      </c>
      <c r="G35" s="318">
        <f t="shared" si="0"/>
        <v>511195.14</v>
      </c>
      <c r="H35" s="100"/>
      <c r="I35" s="100"/>
      <c r="J35" s="100"/>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row>
    <row r="36" spans="1:38" s="101" customFormat="1" ht="30" customHeight="1">
      <c r="A36" s="45" t="s">
        <v>895</v>
      </c>
      <c r="B36" s="142" t="s">
        <v>1272</v>
      </c>
      <c r="C36" s="39" t="s">
        <v>1099</v>
      </c>
      <c r="D36" s="318">
        <v>238572.6</v>
      </c>
      <c r="E36" s="318">
        <v>28917.89</v>
      </c>
      <c r="F36" s="318">
        <v>2410.41</v>
      </c>
      <c r="G36" s="318">
        <f t="shared" si="0"/>
        <v>269900.89999999997</v>
      </c>
      <c r="H36" s="100"/>
      <c r="I36" s="100"/>
      <c r="J36" s="10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row>
    <row r="37" spans="1:38" s="101" customFormat="1" ht="36.75" customHeight="1">
      <c r="A37" s="45" t="s">
        <v>896</v>
      </c>
      <c r="B37" s="142" t="s">
        <v>1273</v>
      </c>
      <c r="C37" s="39" t="s">
        <v>1099</v>
      </c>
      <c r="D37" s="318">
        <v>808145.88</v>
      </c>
      <c r="E37" s="318">
        <v>97957.08</v>
      </c>
      <c r="F37" s="318">
        <v>8163.09</v>
      </c>
      <c r="G37" s="318">
        <f t="shared" si="0"/>
        <v>914266.04999999993</v>
      </c>
      <c r="H37" s="100"/>
      <c r="I37" s="100"/>
      <c r="J37" s="10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row>
    <row r="38" spans="1:38" s="39" customFormat="1" ht="30" customHeight="1">
      <c r="A38" s="45" t="s">
        <v>897</v>
      </c>
      <c r="B38" s="142" t="s">
        <v>839</v>
      </c>
      <c r="C38" s="39" t="s">
        <v>1099</v>
      </c>
      <c r="D38" s="318">
        <v>411760.29</v>
      </c>
      <c r="E38" s="318">
        <v>49910.34</v>
      </c>
      <c r="F38" s="318">
        <v>4159.2</v>
      </c>
      <c r="G38" s="318">
        <f t="shared" si="0"/>
        <v>465829.83</v>
      </c>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row>
    <row r="39" spans="1:38" s="39" customFormat="1" ht="30" customHeight="1">
      <c r="A39" s="45" t="s">
        <v>898</v>
      </c>
      <c r="B39" s="136" t="s">
        <v>448</v>
      </c>
      <c r="C39" s="219"/>
      <c r="D39" s="318">
        <v>0</v>
      </c>
      <c r="E39" s="318">
        <v>0</v>
      </c>
      <c r="F39" s="318">
        <v>0</v>
      </c>
      <c r="G39" s="318">
        <f t="shared" si="0"/>
        <v>0</v>
      </c>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row>
    <row r="40" spans="1:38" s="39" customFormat="1" ht="23.25" customHeight="1">
      <c r="A40" s="45" t="s">
        <v>899</v>
      </c>
      <c r="B40" s="35"/>
      <c r="C40" s="39" t="s">
        <v>1099</v>
      </c>
      <c r="D40" s="318">
        <v>0</v>
      </c>
      <c r="E40" s="318">
        <v>0</v>
      </c>
      <c r="F40" s="318">
        <v>0</v>
      </c>
      <c r="G40" s="318">
        <f t="shared" si="0"/>
        <v>0</v>
      </c>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row>
    <row r="41" spans="1:38" s="39" customFormat="1" ht="24" customHeight="1">
      <c r="A41" s="45" t="s">
        <v>900</v>
      </c>
      <c r="B41" s="35"/>
      <c r="C41" s="39" t="s">
        <v>1099</v>
      </c>
      <c r="D41" s="318">
        <v>0</v>
      </c>
      <c r="E41" s="318">
        <v>0</v>
      </c>
      <c r="F41" s="318">
        <v>0</v>
      </c>
      <c r="G41" s="318">
        <f t="shared" si="0"/>
        <v>0</v>
      </c>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row>
    <row r="42" spans="1:38" s="39" customFormat="1" ht="15.75" customHeight="1">
      <c r="A42" s="45" t="s">
        <v>901</v>
      </c>
      <c r="B42" s="35"/>
      <c r="C42" s="39" t="s">
        <v>1099</v>
      </c>
      <c r="D42" s="318">
        <v>0</v>
      </c>
      <c r="E42" s="318">
        <v>0</v>
      </c>
      <c r="F42" s="318">
        <v>0</v>
      </c>
      <c r="G42" s="318">
        <f t="shared" si="0"/>
        <v>0</v>
      </c>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row>
    <row r="43" spans="1:38" s="39" customFormat="1" ht="21.75" customHeight="1">
      <c r="A43" s="45" t="s">
        <v>902</v>
      </c>
      <c r="B43" s="38"/>
      <c r="C43" s="39" t="s">
        <v>1099</v>
      </c>
      <c r="D43" s="318">
        <v>0</v>
      </c>
      <c r="E43" s="318">
        <v>0</v>
      </c>
      <c r="F43" s="318">
        <v>0</v>
      </c>
      <c r="G43" s="318">
        <f t="shared" si="0"/>
        <v>0</v>
      </c>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row>
    <row r="44" spans="1:38" s="39" customFormat="1" ht="19.5" customHeight="1">
      <c r="A44" s="45"/>
      <c r="B44" s="137" t="s">
        <v>1004</v>
      </c>
      <c r="C44" s="219"/>
      <c r="D44" s="317">
        <f>SUM(D11:D43)</f>
        <v>77106830.159999996</v>
      </c>
      <c r="E44" s="317">
        <f t="shared" ref="E44:G44" si="1">SUM(E11:E43)</f>
        <v>9346282.459999999</v>
      </c>
      <c r="F44" s="317">
        <f t="shared" si="1"/>
        <v>778857.48</v>
      </c>
      <c r="G44" s="317">
        <f t="shared" si="1"/>
        <v>87231970.100000009</v>
      </c>
      <c r="H44" s="61"/>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row>
    <row r="45" spans="1:38" s="58" customFormat="1" ht="16.5" customHeight="1">
      <c r="A45" s="44"/>
      <c r="B45" s="57"/>
      <c r="C45" s="219"/>
      <c r="D45" s="316"/>
      <c r="E45" s="316"/>
      <c r="F45" s="316"/>
      <c r="G45" s="316"/>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row>
    <row r="46" spans="1:38" s="39" customFormat="1" ht="20.25" customHeight="1">
      <c r="A46" s="134">
        <v>3.2</v>
      </c>
      <c r="B46" s="136" t="s">
        <v>577</v>
      </c>
      <c r="C46" s="219"/>
      <c r="D46" s="316"/>
      <c r="E46" s="316"/>
      <c r="F46" s="316"/>
      <c r="G46" s="316"/>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row>
    <row r="47" spans="1:38" s="39" customFormat="1" ht="30" customHeight="1">
      <c r="A47" s="134" t="s">
        <v>297</v>
      </c>
      <c r="B47" s="136" t="s">
        <v>903</v>
      </c>
      <c r="C47" s="219"/>
      <c r="D47" s="316"/>
      <c r="E47" s="316"/>
      <c r="F47" s="316"/>
      <c r="G47" s="316"/>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row>
    <row r="48" spans="1:38" s="39" customFormat="1" ht="21" customHeight="1">
      <c r="A48" s="45" t="s">
        <v>298</v>
      </c>
      <c r="B48" s="142" t="s">
        <v>802</v>
      </c>
      <c r="C48" s="39" t="s">
        <v>1099</v>
      </c>
      <c r="D48" s="318">
        <v>17303.28</v>
      </c>
      <c r="E48" s="318">
        <v>2097.37</v>
      </c>
      <c r="F48" s="318">
        <v>174.78</v>
      </c>
      <c r="G48" s="318">
        <f t="shared" ref="G48:G79" si="2">D48+E48+F48</f>
        <v>19575.429999999997</v>
      </c>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row>
    <row r="49" spans="1:38" s="39" customFormat="1" ht="33" customHeight="1">
      <c r="A49" s="45" t="s">
        <v>299</v>
      </c>
      <c r="B49" s="142" t="s">
        <v>436</v>
      </c>
      <c r="C49" s="39" t="s">
        <v>1099</v>
      </c>
      <c r="D49" s="318">
        <v>26565.62</v>
      </c>
      <c r="E49" s="318">
        <v>3220.08</v>
      </c>
      <c r="F49" s="318">
        <v>268.33999999999997</v>
      </c>
      <c r="G49" s="318">
        <f t="shared" si="2"/>
        <v>30054.039999999997</v>
      </c>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row>
    <row r="50" spans="1:38" s="39" customFormat="1" ht="28.5" customHeight="1">
      <c r="A50" s="45" t="s">
        <v>300</v>
      </c>
      <c r="B50" s="142" t="s">
        <v>1064</v>
      </c>
      <c r="C50" s="39" t="s">
        <v>1099</v>
      </c>
      <c r="D50" s="318">
        <v>17303.28</v>
      </c>
      <c r="E50" s="318">
        <v>2097.37</v>
      </c>
      <c r="F50" s="318">
        <v>174.78</v>
      </c>
      <c r="G50" s="318">
        <f t="shared" si="2"/>
        <v>19575.429999999997</v>
      </c>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row>
    <row r="51" spans="1:38" s="39" customFormat="1" ht="27" customHeight="1">
      <c r="A51" s="45" t="s">
        <v>301</v>
      </c>
      <c r="B51" s="142" t="s">
        <v>449</v>
      </c>
      <c r="C51" s="39" t="s">
        <v>1099</v>
      </c>
      <c r="D51" s="318">
        <v>102472.54</v>
      </c>
      <c r="E51" s="318">
        <v>12420.91</v>
      </c>
      <c r="F51" s="318">
        <v>1035.08</v>
      </c>
      <c r="G51" s="318">
        <f t="shared" si="2"/>
        <v>115928.53</v>
      </c>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row>
    <row r="52" spans="1:38" s="39" customFormat="1" ht="30" customHeight="1">
      <c r="A52" s="45" t="s">
        <v>302</v>
      </c>
      <c r="B52" s="142" t="s">
        <v>435</v>
      </c>
      <c r="C52" s="39" t="s">
        <v>1099</v>
      </c>
      <c r="D52" s="318">
        <v>102472.54</v>
      </c>
      <c r="E52" s="318">
        <v>12420.91</v>
      </c>
      <c r="F52" s="318">
        <v>1035.08</v>
      </c>
      <c r="G52" s="318">
        <f t="shared" si="2"/>
        <v>115928.53</v>
      </c>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row>
    <row r="53" spans="1:38" s="39" customFormat="1" ht="30" customHeight="1">
      <c r="A53" s="45" t="s">
        <v>584</v>
      </c>
      <c r="B53" s="142" t="s">
        <v>1083</v>
      </c>
      <c r="C53" s="39" t="s">
        <v>1099</v>
      </c>
      <c r="D53" s="318">
        <v>0</v>
      </c>
      <c r="E53" s="318">
        <v>0</v>
      </c>
      <c r="F53" s="318">
        <v>0</v>
      </c>
      <c r="G53" s="318">
        <f t="shared" si="2"/>
        <v>0</v>
      </c>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row>
    <row r="54" spans="1:38" s="39" customFormat="1" ht="30" customHeight="1">
      <c r="A54" s="45" t="s">
        <v>1081</v>
      </c>
      <c r="B54" s="142" t="s">
        <v>1082</v>
      </c>
      <c r="C54" s="39" t="s">
        <v>1099</v>
      </c>
      <c r="D54" s="318">
        <v>0</v>
      </c>
      <c r="E54" s="318">
        <v>0</v>
      </c>
      <c r="F54" s="318">
        <v>0</v>
      </c>
      <c r="G54" s="318">
        <f t="shared" si="2"/>
        <v>0</v>
      </c>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row>
    <row r="55" spans="1:38" s="39" customFormat="1" ht="24" customHeight="1">
      <c r="A55" s="45" t="s">
        <v>1087</v>
      </c>
      <c r="B55" s="142" t="s">
        <v>585</v>
      </c>
      <c r="C55" s="39" t="s">
        <v>1099</v>
      </c>
      <c r="D55" s="318">
        <v>0</v>
      </c>
      <c r="E55" s="318">
        <v>0</v>
      </c>
      <c r="F55" s="318">
        <v>0</v>
      </c>
      <c r="G55" s="318">
        <f t="shared" si="2"/>
        <v>0</v>
      </c>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row>
    <row r="56" spans="1:38" s="39" customFormat="1" ht="30" customHeight="1">
      <c r="A56" s="134" t="s">
        <v>303</v>
      </c>
      <c r="B56" s="136" t="s">
        <v>904</v>
      </c>
      <c r="C56" s="219"/>
      <c r="D56" s="318">
        <v>0</v>
      </c>
      <c r="E56" s="318">
        <v>0</v>
      </c>
      <c r="F56" s="318">
        <v>0</v>
      </c>
      <c r="G56" s="318">
        <f t="shared" si="2"/>
        <v>0</v>
      </c>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row>
    <row r="57" spans="1:38" s="39" customFormat="1" ht="21" customHeight="1">
      <c r="A57" s="45" t="s">
        <v>304</v>
      </c>
      <c r="B57" s="142" t="s">
        <v>437</v>
      </c>
      <c r="C57" s="39" t="s">
        <v>1099</v>
      </c>
      <c r="D57" s="318">
        <v>1580645.61</v>
      </c>
      <c r="E57" s="318">
        <v>191593.41</v>
      </c>
      <c r="F57" s="318">
        <v>15966.12</v>
      </c>
      <c r="G57" s="318">
        <f t="shared" si="2"/>
        <v>1788205.1400000001</v>
      </c>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row>
    <row r="58" spans="1:38" s="39" customFormat="1" ht="24" customHeight="1">
      <c r="A58" s="45" t="s">
        <v>305</v>
      </c>
      <c r="B58" s="142" t="s">
        <v>766</v>
      </c>
      <c r="C58" s="39" t="s">
        <v>1099</v>
      </c>
      <c r="D58" s="318">
        <v>1678837.23</v>
      </c>
      <c r="E58" s="318">
        <v>203495.42</v>
      </c>
      <c r="F58" s="318">
        <v>16957.96</v>
      </c>
      <c r="G58" s="318">
        <f t="shared" si="2"/>
        <v>1899290.6099999999</v>
      </c>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row>
    <row r="59" spans="1:38" s="39" customFormat="1" ht="22.5" customHeight="1">
      <c r="A59" s="45" t="s">
        <v>306</v>
      </c>
      <c r="B59" s="142" t="s">
        <v>1010</v>
      </c>
      <c r="C59" s="39" t="s">
        <v>1099</v>
      </c>
      <c r="D59" s="318">
        <v>3004424.11</v>
      </c>
      <c r="E59" s="318">
        <v>364172.62</v>
      </c>
      <c r="F59" s="318">
        <v>30347.71</v>
      </c>
      <c r="G59" s="318">
        <f t="shared" si="2"/>
        <v>3398944.44</v>
      </c>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row>
    <row r="60" spans="1:38" s="39" customFormat="1" ht="20.25" customHeight="1">
      <c r="A60" s="45" t="s">
        <v>307</v>
      </c>
      <c r="B60" s="142" t="s">
        <v>450</v>
      </c>
      <c r="C60" s="39" t="s">
        <v>1099</v>
      </c>
      <c r="D60" s="318">
        <v>0</v>
      </c>
      <c r="E60" s="318">
        <v>0</v>
      </c>
      <c r="F60" s="318">
        <v>0</v>
      </c>
      <c r="G60" s="318">
        <f t="shared" si="2"/>
        <v>0</v>
      </c>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row>
    <row r="61" spans="1:38" s="39" customFormat="1" ht="16.5" customHeight="1">
      <c r="A61" s="45" t="s">
        <v>308</v>
      </c>
      <c r="B61" s="142" t="s">
        <v>439</v>
      </c>
      <c r="C61" s="39" t="s">
        <v>1099</v>
      </c>
      <c r="D61" s="318">
        <v>1843831.48</v>
      </c>
      <c r="E61" s="318">
        <v>223494.72</v>
      </c>
      <c r="F61" s="318">
        <v>18624.560000000001</v>
      </c>
      <c r="G61" s="318">
        <f t="shared" si="2"/>
        <v>2085950.76</v>
      </c>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row>
    <row r="62" spans="1:38" s="39" customFormat="1" ht="16.5" customHeight="1">
      <c r="A62" s="45" t="s">
        <v>309</v>
      </c>
      <c r="B62" s="142" t="s">
        <v>594</v>
      </c>
      <c r="C62" s="39" t="s">
        <v>1099</v>
      </c>
      <c r="D62" s="318">
        <v>409530.91</v>
      </c>
      <c r="E62" s="318">
        <v>49640.11</v>
      </c>
      <c r="F62" s="318">
        <v>4136.67</v>
      </c>
      <c r="G62" s="318">
        <f t="shared" si="2"/>
        <v>463307.68999999994</v>
      </c>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row>
    <row r="63" spans="1:38" s="39" customFormat="1" ht="21.75" customHeight="1">
      <c r="A63" s="45" t="s">
        <v>310</v>
      </c>
      <c r="B63" s="142" t="s">
        <v>1066</v>
      </c>
      <c r="C63" s="39" t="s">
        <v>1099</v>
      </c>
      <c r="D63" s="318">
        <v>727456.21</v>
      </c>
      <c r="E63" s="318">
        <v>88176.51</v>
      </c>
      <c r="F63" s="318">
        <v>7348.05</v>
      </c>
      <c r="G63" s="318">
        <f t="shared" si="2"/>
        <v>822980.77</v>
      </c>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row>
    <row r="64" spans="1:38" s="39" customFormat="1" ht="54.75" customHeight="1">
      <c r="A64" s="134" t="s">
        <v>311</v>
      </c>
      <c r="B64" s="136" t="s">
        <v>905</v>
      </c>
      <c r="C64" s="219"/>
      <c r="D64" s="318">
        <v>0</v>
      </c>
      <c r="E64" s="318">
        <v>0</v>
      </c>
      <c r="F64" s="318">
        <v>0</v>
      </c>
      <c r="G64" s="318">
        <f t="shared" si="2"/>
        <v>0</v>
      </c>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row>
    <row r="65" spans="1:38" s="6" customFormat="1" ht="16.5" customHeight="1">
      <c r="A65" s="45" t="s">
        <v>312</v>
      </c>
      <c r="B65" s="142" t="s">
        <v>868</v>
      </c>
      <c r="C65" s="39" t="s">
        <v>1099</v>
      </c>
      <c r="D65" s="318">
        <v>958304.71</v>
      </c>
      <c r="E65" s="318">
        <v>116158.15</v>
      </c>
      <c r="F65" s="318">
        <v>9679.84</v>
      </c>
      <c r="G65" s="318">
        <f t="shared" si="2"/>
        <v>1084142.7</v>
      </c>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row>
    <row r="66" spans="1:38" s="6" customFormat="1" ht="13.5" customHeight="1">
      <c r="A66" s="45" t="s">
        <v>313</v>
      </c>
      <c r="B66" s="142" t="s">
        <v>1067</v>
      </c>
      <c r="C66" s="39" t="s">
        <v>1099</v>
      </c>
      <c r="D66" s="318">
        <v>1566368.3</v>
      </c>
      <c r="E66" s="318">
        <v>189862.82</v>
      </c>
      <c r="F66" s="318">
        <v>15821.9</v>
      </c>
      <c r="G66" s="318">
        <f t="shared" si="2"/>
        <v>1772053.02</v>
      </c>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row>
    <row r="67" spans="1:38" s="6" customFormat="1" ht="13.5" customHeight="1">
      <c r="A67" s="45" t="s">
        <v>314</v>
      </c>
      <c r="B67" s="142" t="s">
        <v>1068</v>
      </c>
      <c r="C67" s="39" t="s">
        <v>1099</v>
      </c>
      <c r="D67" s="318">
        <v>471960.42</v>
      </c>
      <c r="E67" s="318">
        <v>57207.32</v>
      </c>
      <c r="F67" s="318">
        <v>4767.2700000000004</v>
      </c>
      <c r="G67" s="318">
        <f t="shared" si="2"/>
        <v>533935.01</v>
      </c>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row>
    <row r="68" spans="1:38" s="6" customFormat="1" ht="15" customHeight="1">
      <c r="A68" s="45" t="s">
        <v>315</v>
      </c>
      <c r="B68" s="142" t="s">
        <v>1069</v>
      </c>
      <c r="C68" s="39" t="s">
        <v>1099</v>
      </c>
      <c r="D68" s="318">
        <v>1270180.46</v>
      </c>
      <c r="E68" s="318">
        <v>153961.26</v>
      </c>
      <c r="F68" s="318">
        <v>12830.11</v>
      </c>
      <c r="G68" s="318">
        <f t="shared" si="2"/>
        <v>1436971.83</v>
      </c>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row>
    <row r="69" spans="1:38" s="6" customFormat="1" ht="13.5" customHeight="1">
      <c r="A69" s="45" t="s">
        <v>316</v>
      </c>
      <c r="B69" s="142" t="s">
        <v>1080</v>
      </c>
      <c r="C69" s="39" t="s">
        <v>1099</v>
      </c>
      <c r="D69" s="318">
        <v>779494.18</v>
      </c>
      <c r="E69" s="318">
        <v>94484.14</v>
      </c>
      <c r="F69" s="318">
        <v>7873.68</v>
      </c>
      <c r="G69" s="318">
        <f t="shared" si="2"/>
        <v>881852.00000000012</v>
      </c>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row>
    <row r="70" spans="1:38" s="6" customFormat="1" ht="17.25" customHeight="1">
      <c r="A70" s="45" t="s">
        <v>317</v>
      </c>
      <c r="B70" s="142" t="s">
        <v>1070</v>
      </c>
      <c r="C70" s="39" t="s">
        <v>1099</v>
      </c>
      <c r="D70" s="318">
        <v>582672.67000000004</v>
      </c>
      <c r="E70" s="318">
        <v>70626.990000000005</v>
      </c>
      <c r="F70" s="318">
        <v>5885.58</v>
      </c>
      <c r="G70" s="318">
        <f t="shared" si="2"/>
        <v>659185.24</v>
      </c>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row>
    <row r="71" spans="1:38" s="6" customFormat="1" ht="14.25" customHeight="1">
      <c r="A71" s="45" t="s">
        <v>318</v>
      </c>
      <c r="B71" s="142" t="s">
        <v>605</v>
      </c>
      <c r="C71" s="39" t="s">
        <v>1099</v>
      </c>
      <c r="D71" s="318">
        <v>144772.76999999999</v>
      </c>
      <c r="E71" s="318">
        <v>17548.22</v>
      </c>
      <c r="F71" s="318">
        <v>1462.36</v>
      </c>
      <c r="G71" s="318">
        <f t="shared" si="2"/>
        <v>163783.34999999998</v>
      </c>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row>
    <row r="72" spans="1:38" s="6" customFormat="1" ht="16.5" customHeight="1">
      <c r="A72" s="45" t="s">
        <v>319</v>
      </c>
      <c r="B72" s="142" t="s">
        <v>1091</v>
      </c>
      <c r="C72" s="39" t="s">
        <v>1099</v>
      </c>
      <c r="D72" s="318">
        <v>1455321.96</v>
      </c>
      <c r="E72" s="318">
        <v>176402.66</v>
      </c>
      <c r="F72" s="318">
        <v>14700.22</v>
      </c>
      <c r="G72" s="318">
        <f t="shared" si="2"/>
        <v>1646424.8399999999</v>
      </c>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row>
    <row r="73" spans="1:38" s="6" customFormat="1" ht="16.5" customHeight="1">
      <c r="A73" s="145" t="s">
        <v>604</v>
      </c>
      <c r="B73" s="142" t="s">
        <v>767</v>
      </c>
      <c r="C73" s="39" t="s">
        <v>1099</v>
      </c>
      <c r="D73" s="318">
        <v>943358.04</v>
      </c>
      <c r="E73" s="318">
        <v>114346.43</v>
      </c>
      <c r="F73" s="318">
        <v>9528.8700000000008</v>
      </c>
      <c r="G73" s="318">
        <f t="shared" si="2"/>
        <v>1067233.3400000001</v>
      </c>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row>
    <row r="74" spans="1:38" s="6" customFormat="1" ht="14.25" customHeight="1">
      <c r="A74" s="45" t="s">
        <v>1078</v>
      </c>
      <c r="B74" s="142" t="s">
        <v>986</v>
      </c>
      <c r="C74" s="39" t="s">
        <v>1099</v>
      </c>
      <c r="D74" s="318">
        <v>1245357.1399999999</v>
      </c>
      <c r="E74" s="318">
        <v>150952.38</v>
      </c>
      <c r="F74" s="318">
        <v>12579.36</v>
      </c>
      <c r="G74" s="318">
        <f t="shared" si="2"/>
        <v>1408888.8800000001</v>
      </c>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row>
    <row r="75" spans="1:38" s="6" customFormat="1" ht="30" customHeight="1">
      <c r="A75" s="134" t="s">
        <v>320</v>
      </c>
      <c r="B75" s="136" t="s">
        <v>906</v>
      </c>
      <c r="C75" s="219"/>
      <c r="D75" s="318">
        <v>0</v>
      </c>
      <c r="E75" s="318">
        <v>0</v>
      </c>
      <c r="F75" s="318">
        <v>0</v>
      </c>
      <c r="G75" s="318">
        <f t="shared" si="2"/>
        <v>0</v>
      </c>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row>
    <row r="76" spans="1:38" s="6" customFormat="1" ht="17.25" customHeight="1">
      <c r="A76" s="45" t="s">
        <v>321</v>
      </c>
      <c r="B76" s="142" t="s">
        <v>608</v>
      </c>
      <c r="C76" s="39" t="s">
        <v>1099</v>
      </c>
      <c r="D76" s="318">
        <v>754648.11</v>
      </c>
      <c r="E76" s="318">
        <v>91472.5</v>
      </c>
      <c r="F76" s="318">
        <v>7622.71</v>
      </c>
      <c r="G76" s="318">
        <f t="shared" si="2"/>
        <v>853743.32</v>
      </c>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row>
    <row r="77" spans="1:38" s="6" customFormat="1" ht="17.25" customHeight="1">
      <c r="A77" s="45" t="s">
        <v>322</v>
      </c>
      <c r="B77" s="142" t="s">
        <v>610</v>
      </c>
      <c r="C77" s="39" t="s">
        <v>1099</v>
      </c>
      <c r="D77" s="318">
        <v>701710.85</v>
      </c>
      <c r="E77" s="318">
        <v>85055.86</v>
      </c>
      <c r="F77" s="318">
        <v>7087.99</v>
      </c>
      <c r="G77" s="318">
        <f t="shared" si="2"/>
        <v>793854.7</v>
      </c>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row>
    <row r="78" spans="1:38" s="6" customFormat="1" ht="21.75" customHeight="1">
      <c r="A78" s="45" t="s">
        <v>323</v>
      </c>
      <c r="B78" s="142" t="s">
        <v>572</v>
      </c>
      <c r="C78" s="39" t="s">
        <v>1099</v>
      </c>
      <c r="D78" s="318">
        <v>148089.72</v>
      </c>
      <c r="E78" s="318">
        <v>17950.27</v>
      </c>
      <c r="F78" s="318">
        <v>1495.86</v>
      </c>
      <c r="G78" s="318">
        <f t="shared" si="2"/>
        <v>167535.84999999998</v>
      </c>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row>
    <row r="79" spans="1:38" s="6" customFormat="1" ht="15" customHeight="1">
      <c r="A79" s="45" t="s">
        <v>324</v>
      </c>
      <c r="B79" s="142" t="s">
        <v>647</v>
      </c>
      <c r="C79" s="39" t="s">
        <v>1099</v>
      </c>
      <c r="D79" s="318">
        <v>756829.88</v>
      </c>
      <c r="E79" s="318">
        <v>91736.95</v>
      </c>
      <c r="F79" s="318">
        <v>7644.75</v>
      </c>
      <c r="G79" s="318">
        <f t="shared" si="2"/>
        <v>856211.58</v>
      </c>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row>
    <row r="80" spans="1:38" s="6" customFormat="1" ht="15" customHeight="1">
      <c r="A80" s="45" t="s">
        <v>325</v>
      </c>
      <c r="B80" s="142" t="s">
        <v>614</v>
      </c>
      <c r="C80" s="39" t="s">
        <v>1099</v>
      </c>
      <c r="D80" s="318">
        <v>1300739.6200000001</v>
      </c>
      <c r="E80" s="318">
        <v>157665.4</v>
      </c>
      <c r="F80" s="318">
        <v>13138.78</v>
      </c>
      <c r="G80" s="318">
        <f t="shared" ref="G80:G97" si="3">D80+E80+F80</f>
        <v>1471543.8</v>
      </c>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row>
    <row r="81" spans="1:38" s="6" customFormat="1" ht="49.5" customHeight="1">
      <c r="A81" s="134" t="s">
        <v>326</v>
      </c>
      <c r="B81" s="136" t="s">
        <v>907</v>
      </c>
      <c r="C81" s="219"/>
      <c r="D81" s="318">
        <v>0</v>
      </c>
      <c r="E81" s="318">
        <v>0</v>
      </c>
      <c r="F81" s="318">
        <v>0</v>
      </c>
      <c r="G81" s="318">
        <f t="shared" si="3"/>
        <v>0</v>
      </c>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row>
    <row r="82" spans="1:38" s="6" customFormat="1" ht="18.75" customHeight="1">
      <c r="A82" s="45" t="s">
        <v>327</v>
      </c>
      <c r="B82" s="142" t="s">
        <v>1089</v>
      </c>
      <c r="C82" s="39" t="s">
        <v>1099</v>
      </c>
      <c r="D82" s="318">
        <v>1388381.62</v>
      </c>
      <c r="E82" s="318">
        <v>168288.68</v>
      </c>
      <c r="F82" s="318">
        <v>14024.05</v>
      </c>
      <c r="G82" s="318">
        <f t="shared" si="3"/>
        <v>1570694.35</v>
      </c>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row>
    <row r="83" spans="1:38" s="6" customFormat="1" ht="15.75" customHeight="1">
      <c r="A83" s="45" t="s">
        <v>328</v>
      </c>
      <c r="B83" s="142" t="s">
        <v>1090</v>
      </c>
      <c r="C83" s="39" t="s">
        <v>1099</v>
      </c>
      <c r="D83" s="318">
        <v>143984.84</v>
      </c>
      <c r="E83" s="318">
        <v>17452.71</v>
      </c>
      <c r="F83" s="318">
        <v>1454.4</v>
      </c>
      <c r="G83" s="318">
        <f t="shared" si="3"/>
        <v>162891.94999999998</v>
      </c>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row>
    <row r="84" spans="1:38" s="6" customFormat="1" ht="17.25" customHeight="1">
      <c r="A84" s="45" t="s">
        <v>329</v>
      </c>
      <c r="B84" s="142" t="s">
        <v>622</v>
      </c>
      <c r="C84" s="39" t="s">
        <v>1099</v>
      </c>
      <c r="D84" s="318">
        <v>1153703.6499999999</v>
      </c>
      <c r="E84" s="318">
        <v>139842.87</v>
      </c>
      <c r="F84" s="318">
        <v>11653.57</v>
      </c>
      <c r="G84" s="318">
        <f t="shared" si="3"/>
        <v>1305200.0900000001</v>
      </c>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row>
    <row r="85" spans="1:38" s="6" customFormat="1" ht="16.5" customHeight="1">
      <c r="A85" s="45" t="s">
        <v>330</v>
      </c>
      <c r="B85" s="142" t="s">
        <v>908</v>
      </c>
      <c r="C85" s="39" t="s">
        <v>1099</v>
      </c>
      <c r="D85" s="318">
        <v>202616.02</v>
      </c>
      <c r="E85" s="318">
        <v>24559.51</v>
      </c>
      <c r="F85" s="318">
        <v>2046.63</v>
      </c>
      <c r="G85" s="318">
        <f t="shared" si="3"/>
        <v>229222.16</v>
      </c>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row>
    <row r="86" spans="1:38" s="6" customFormat="1" ht="48" customHeight="1">
      <c r="A86" s="134" t="s">
        <v>331</v>
      </c>
      <c r="B86" s="136" t="s">
        <v>909</v>
      </c>
      <c r="C86" s="219"/>
      <c r="D86" s="318">
        <v>0</v>
      </c>
      <c r="E86" s="318">
        <v>0</v>
      </c>
      <c r="F86" s="318">
        <v>0</v>
      </c>
      <c r="G86" s="318">
        <f t="shared" si="3"/>
        <v>0</v>
      </c>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row>
    <row r="87" spans="1:38" s="6" customFormat="1" ht="15.75" customHeight="1">
      <c r="A87" s="45" t="s">
        <v>332</v>
      </c>
      <c r="B87" s="142" t="s">
        <v>625</v>
      </c>
      <c r="C87" s="39" t="s">
        <v>1099</v>
      </c>
      <c r="D87" s="318">
        <v>112684.86</v>
      </c>
      <c r="E87" s="318">
        <v>13658.77</v>
      </c>
      <c r="F87" s="318">
        <v>1138.23</v>
      </c>
      <c r="G87" s="318">
        <f t="shared" si="3"/>
        <v>127481.86</v>
      </c>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row>
    <row r="88" spans="1:38" s="6" customFormat="1" ht="14.25" customHeight="1">
      <c r="A88" s="45" t="s">
        <v>333</v>
      </c>
      <c r="B88" s="142" t="s">
        <v>1072</v>
      </c>
      <c r="C88" s="39" t="s">
        <v>1099</v>
      </c>
      <c r="D88" s="318">
        <v>112684.86</v>
      </c>
      <c r="E88" s="318">
        <v>13658.77</v>
      </c>
      <c r="F88" s="318">
        <v>1138.23</v>
      </c>
      <c r="G88" s="318">
        <f t="shared" si="3"/>
        <v>127481.86</v>
      </c>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row>
    <row r="89" spans="1:38" s="6" customFormat="1" ht="18" customHeight="1">
      <c r="A89" s="45" t="s">
        <v>334</v>
      </c>
      <c r="B89" s="142" t="s">
        <v>1079</v>
      </c>
      <c r="C89" s="39" t="s">
        <v>1099</v>
      </c>
      <c r="D89" s="318">
        <v>112684.86</v>
      </c>
      <c r="E89" s="318">
        <v>13658.77</v>
      </c>
      <c r="F89" s="318">
        <v>1138.23</v>
      </c>
      <c r="G89" s="318">
        <f t="shared" si="3"/>
        <v>127481.86</v>
      </c>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row>
    <row r="90" spans="1:38" s="6" customFormat="1" ht="15.75" customHeight="1">
      <c r="A90" s="45" t="s">
        <v>335</v>
      </c>
      <c r="B90" s="142" t="s">
        <v>870</v>
      </c>
      <c r="C90" s="39" t="s">
        <v>1099</v>
      </c>
      <c r="D90" s="318">
        <v>112684.86</v>
      </c>
      <c r="E90" s="318">
        <v>13658.77</v>
      </c>
      <c r="F90" s="318">
        <v>1138.23</v>
      </c>
      <c r="G90" s="318">
        <f t="shared" si="3"/>
        <v>127481.86</v>
      </c>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row>
    <row r="91" spans="1:38" s="6" customFormat="1" ht="16.5" customHeight="1">
      <c r="A91" s="45" t="s">
        <v>336</v>
      </c>
      <c r="B91" s="142" t="s">
        <v>1076</v>
      </c>
      <c r="C91" s="39" t="s">
        <v>1099</v>
      </c>
      <c r="D91" s="318">
        <v>112684.86</v>
      </c>
      <c r="E91" s="318">
        <v>13658.77</v>
      </c>
      <c r="F91" s="318">
        <v>1138.23</v>
      </c>
      <c r="G91" s="318">
        <f t="shared" si="3"/>
        <v>127481.86</v>
      </c>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row>
    <row r="92" spans="1:38" s="6" customFormat="1" ht="17.25" customHeight="1">
      <c r="A92" s="45" t="s">
        <v>337</v>
      </c>
      <c r="B92" s="142" t="s">
        <v>631</v>
      </c>
      <c r="C92" s="39" t="s">
        <v>1099</v>
      </c>
      <c r="D92" s="318">
        <v>112684.86</v>
      </c>
      <c r="E92" s="318">
        <v>13658.77</v>
      </c>
      <c r="F92" s="318">
        <v>1138.23</v>
      </c>
      <c r="G92" s="318">
        <f t="shared" si="3"/>
        <v>127481.86</v>
      </c>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row>
    <row r="93" spans="1:38" s="6" customFormat="1" ht="38.25" customHeight="1">
      <c r="A93" s="134" t="s">
        <v>338</v>
      </c>
      <c r="B93" s="136" t="s">
        <v>1086</v>
      </c>
      <c r="C93" s="219"/>
      <c r="D93" s="318">
        <v>0</v>
      </c>
      <c r="E93" s="318">
        <v>0</v>
      </c>
      <c r="F93" s="318">
        <v>0</v>
      </c>
      <c r="G93" s="318">
        <f t="shared" si="3"/>
        <v>0</v>
      </c>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row>
    <row r="94" spans="1:38" s="6" customFormat="1" ht="23.25" customHeight="1">
      <c r="A94" s="134" t="s">
        <v>464</v>
      </c>
      <c r="B94" s="136" t="s">
        <v>633</v>
      </c>
      <c r="C94" s="219"/>
      <c r="D94" s="318">
        <v>0</v>
      </c>
      <c r="E94" s="318">
        <v>0</v>
      </c>
      <c r="F94" s="318">
        <v>0</v>
      </c>
      <c r="G94" s="318">
        <f t="shared" si="3"/>
        <v>0</v>
      </c>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row>
    <row r="95" spans="1:38" s="6" customFormat="1" ht="24" customHeight="1">
      <c r="A95" s="45" t="s">
        <v>1096</v>
      </c>
      <c r="B95" s="35"/>
      <c r="C95" s="39" t="s">
        <v>1099</v>
      </c>
      <c r="D95" s="318">
        <v>0</v>
      </c>
      <c r="E95" s="318">
        <v>0</v>
      </c>
      <c r="F95" s="318">
        <v>0</v>
      </c>
      <c r="G95" s="318">
        <f t="shared" si="3"/>
        <v>0</v>
      </c>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row>
    <row r="96" spans="1:38" s="6" customFormat="1" ht="15" customHeight="1">
      <c r="A96" s="45" t="s">
        <v>1097</v>
      </c>
      <c r="B96" s="35"/>
      <c r="C96" s="39" t="s">
        <v>1099</v>
      </c>
      <c r="D96" s="318">
        <v>0</v>
      </c>
      <c r="E96" s="318">
        <v>0</v>
      </c>
      <c r="F96" s="318">
        <v>0</v>
      </c>
      <c r="G96" s="318">
        <f t="shared" si="3"/>
        <v>0</v>
      </c>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row>
    <row r="97" spans="1:38" s="6" customFormat="1" ht="15.75" customHeight="1">
      <c r="A97" s="75" t="s">
        <v>1098</v>
      </c>
      <c r="B97" s="23"/>
      <c r="C97" s="39" t="s">
        <v>1099</v>
      </c>
      <c r="D97" s="318">
        <v>0</v>
      </c>
      <c r="E97" s="318">
        <v>0</v>
      </c>
      <c r="F97" s="318">
        <v>0</v>
      </c>
      <c r="G97" s="318">
        <f t="shared" si="3"/>
        <v>0</v>
      </c>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row>
    <row r="98" spans="1:38" s="45" customFormat="1" ht="18" customHeight="1">
      <c r="B98" s="137" t="s">
        <v>1005</v>
      </c>
      <c r="C98" s="219"/>
      <c r="D98" s="317">
        <f t="shared" ref="D98:G98" si="4">SUM(D48:D97)</f>
        <v>26155446.929999992</v>
      </c>
      <c r="E98" s="317">
        <f t="shared" si="4"/>
        <v>3170357.17</v>
      </c>
      <c r="F98" s="317">
        <f t="shared" si="4"/>
        <v>264196.43999999994</v>
      </c>
      <c r="G98" s="317">
        <f t="shared" si="4"/>
        <v>29590000.539999995</v>
      </c>
      <c r="H98" s="258"/>
      <c r="I98" s="258"/>
      <c r="J98" s="258"/>
      <c r="K98" s="258"/>
      <c r="L98" s="258"/>
      <c r="M98" s="258"/>
      <c r="N98" s="258"/>
      <c r="O98" s="258"/>
      <c r="P98" s="258"/>
      <c r="Q98" s="258"/>
      <c r="R98" s="258"/>
      <c r="S98" s="258"/>
      <c r="T98" s="258"/>
      <c r="U98" s="258"/>
      <c r="V98" s="258"/>
      <c r="W98" s="258"/>
      <c r="X98" s="258"/>
      <c r="Y98" s="258"/>
      <c r="Z98" s="258"/>
      <c r="AA98" s="258"/>
      <c r="AB98" s="258"/>
      <c r="AC98" s="258"/>
      <c r="AD98" s="258"/>
      <c r="AE98" s="258"/>
      <c r="AF98" s="258"/>
      <c r="AG98" s="258"/>
      <c r="AH98" s="258"/>
      <c r="AI98" s="258"/>
      <c r="AJ98" s="258"/>
      <c r="AK98" s="258"/>
      <c r="AL98" s="258"/>
    </row>
    <row r="99" spans="1:38" s="44" customFormat="1" ht="13.5" customHeight="1">
      <c r="B99" s="57"/>
      <c r="C99" s="219"/>
      <c r="D99" s="316"/>
      <c r="E99" s="316"/>
      <c r="F99" s="316"/>
      <c r="G99" s="316"/>
      <c r="H99" s="259"/>
      <c r="I99" s="259"/>
      <c r="J99" s="259"/>
      <c r="K99" s="259"/>
      <c r="L99" s="259"/>
      <c r="M99" s="259"/>
      <c r="N99" s="259"/>
      <c r="O99" s="259"/>
      <c r="P99" s="259"/>
      <c r="Q99" s="259"/>
      <c r="R99" s="259"/>
      <c r="S99" s="259"/>
      <c r="T99" s="259"/>
      <c r="U99" s="259"/>
      <c r="V99" s="259"/>
      <c r="W99" s="259"/>
      <c r="X99" s="259"/>
      <c r="Y99" s="259"/>
      <c r="Z99" s="259"/>
      <c r="AA99" s="259"/>
      <c r="AB99" s="259"/>
      <c r="AC99" s="259"/>
      <c r="AD99" s="259"/>
      <c r="AE99" s="259"/>
      <c r="AF99" s="259"/>
      <c r="AG99" s="259"/>
      <c r="AH99" s="259"/>
      <c r="AI99" s="259"/>
      <c r="AJ99" s="259"/>
      <c r="AK99" s="259"/>
      <c r="AL99" s="259"/>
    </row>
    <row r="100" spans="1:38" s="6" customFormat="1" ht="26.25" customHeight="1">
      <c r="A100" s="134">
        <v>3.3</v>
      </c>
      <c r="B100" s="136" t="s">
        <v>417</v>
      </c>
      <c r="C100" s="219"/>
      <c r="D100" s="316"/>
      <c r="E100" s="316"/>
      <c r="F100" s="316"/>
      <c r="G100" s="316"/>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row>
    <row r="101" spans="1:38" s="6" customFormat="1" ht="28.5" customHeight="1">
      <c r="A101" s="134" t="s">
        <v>339</v>
      </c>
      <c r="B101" s="136" t="s">
        <v>462</v>
      </c>
      <c r="C101" s="219"/>
      <c r="D101" s="316"/>
      <c r="E101" s="316"/>
      <c r="F101" s="316"/>
      <c r="G101" s="316"/>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row>
    <row r="102" spans="1:38" s="6" customFormat="1" ht="60.75" customHeight="1">
      <c r="A102" s="45" t="s">
        <v>340</v>
      </c>
      <c r="B102" s="142" t="s">
        <v>1199</v>
      </c>
      <c r="C102" s="39" t="s">
        <v>1099</v>
      </c>
      <c r="D102" s="318">
        <v>778348.21</v>
      </c>
      <c r="E102" s="318">
        <v>94345.24</v>
      </c>
      <c r="F102" s="318">
        <v>7862.1</v>
      </c>
      <c r="G102" s="318">
        <f t="shared" ref="G102:G133" si="5">D102+E102+F102</f>
        <v>880555.54999999993</v>
      </c>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row>
    <row r="103" spans="1:38" s="6" customFormat="1" ht="84.75" customHeight="1">
      <c r="A103" s="45" t="s">
        <v>341</v>
      </c>
      <c r="B103" s="89" t="s">
        <v>1200</v>
      </c>
      <c r="C103" s="39" t="s">
        <v>1099</v>
      </c>
      <c r="D103" s="318">
        <v>2275171.7000000002</v>
      </c>
      <c r="E103" s="318">
        <v>275778.39</v>
      </c>
      <c r="F103" s="318">
        <v>22981.53</v>
      </c>
      <c r="G103" s="318">
        <f t="shared" si="5"/>
        <v>2573931.62</v>
      </c>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row>
    <row r="104" spans="1:38" s="6" customFormat="1" ht="66.75" customHeight="1">
      <c r="A104" s="45" t="s">
        <v>342</v>
      </c>
      <c r="B104" s="89" t="s">
        <v>1201</v>
      </c>
      <c r="C104" s="39" t="s">
        <v>1099</v>
      </c>
      <c r="D104" s="318">
        <v>5160812.59</v>
      </c>
      <c r="E104" s="318">
        <v>625553.04</v>
      </c>
      <c r="F104" s="318">
        <v>52129.42</v>
      </c>
      <c r="G104" s="318">
        <f t="shared" si="5"/>
        <v>5838495.0499999998</v>
      </c>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row>
    <row r="105" spans="1:38" s="6" customFormat="1" ht="69.75" customHeight="1">
      <c r="A105" s="45" t="s">
        <v>343</v>
      </c>
      <c r="B105" s="142" t="s">
        <v>1202</v>
      </c>
      <c r="C105" s="39" t="s">
        <v>1099</v>
      </c>
      <c r="D105" s="318">
        <v>1915934.06</v>
      </c>
      <c r="E105" s="318">
        <v>232234.43</v>
      </c>
      <c r="F105" s="318">
        <v>19352.87</v>
      </c>
      <c r="G105" s="318">
        <f t="shared" si="5"/>
        <v>2167521.3600000003</v>
      </c>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row>
    <row r="106" spans="1:38" s="6" customFormat="1" ht="58.5" customHeight="1">
      <c r="A106" s="45" t="s">
        <v>344</v>
      </c>
      <c r="B106" s="142" t="s">
        <v>1203</v>
      </c>
      <c r="C106" s="39" t="s">
        <v>1099</v>
      </c>
      <c r="D106" s="318">
        <v>83822.12</v>
      </c>
      <c r="E106" s="318">
        <v>10160.25</v>
      </c>
      <c r="F106" s="318">
        <v>846.68</v>
      </c>
      <c r="G106" s="318">
        <f t="shared" si="5"/>
        <v>94829.049999999988</v>
      </c>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row>
    <row r="107" spans="1:38" s="6" customFormat="1" ht="69" customHeight="1">
      <c r="A107" s="45" t="s">
        <v>345</v>
      </c>
      <c r="B107" s="142" t="s">
        <v>1204</v>
      </c>
      <c r="C107" s="39" t="s">
        <v>1099</v>
      </c>
      <c r="D107" s="318">
        <v>287390.11</v>
      </c>
      <c r="E107" s="318">
        <v>34835.160000000003</v>
      </c>
      <c r="F107" s="318">
        <v>2902.93</v>
      </c>
      <c r="G107" s="318">
        <f t="shared" si="5"/>
        <v>325128.2</v>
      </c>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row>
    <row r="108" spans="1:38" s="6" customFormat="1" ht="54.75" customHeight="1">
      <c r="A108" s="45" t="s">
        <v>346</v>
      </c>
      <c r="B108" s="142" t="s">
        <v>1205</v>
      </c>
      <c r="C108" s="39" t="s">
        <v>1099</v>
      </c>
      <c r="D108" s="318">
        <v>29936.47</v>
      </c>
      <c r="E108" s="318">
        <v>3628.66</v>
      </c>
      <c r="F108" s="318">
        <v>302.39</v>
      </c>
      <c r="G108" s="318">
        <f t="shared" si="5"/>
        <v>33867.520000000004</v>
      </c>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row>
    <row r="109" spans="1:38" s="6" customFormat="1" ht="60.75" customHeight="1">
      <c r="A109" s="45" t="s">
        <v>347</v>
      </c>
      <c r="B109" s="142" t="s">
        <v>1206</v>
      </c>
      <c r="C109" s="39" t="s">
        <v>1099</v>
      </c>
      <c r="D109" s="318">
        <v>2155425.8199999998</v>
      </c>
      <c r="E109" s="318">
        <v>261263.73</v>
      </c>
      <c r="F109" s="318">
        <v>21771.98</v>
      </c>
      <c r="G109" s="318">
        <f t="shared" si="5"/>
        <v>2438461.5299999998</v>
      </c>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row>
    <row r="110" spans="1:38" s="6" customFormat="1" ht="60.75" customHeight="1">
      <c r="A110" s="45" t="s">
        <v>348</v>
      </c>
      <c r="B110" s="142" t="s">
        <v>1207</v>
      </c>
      <c r="C110" s="39" t="s">
        <v>1099</v>
      </c>
      <c r="D110" s="318">
        <v>71847.53</v>
      </c>
      <c r="E110" s="318">
        <v>8708.7900000000009</v>
      </c>
      <c r="F110" s="318">
        <v>725.73</v>
      </c>
      <c r="G110" s="318">
        <f t="shared" si="5"/>
        <v>81282.05</v>
      </c>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row>
    <row r="111" spans="1:38" s="6" customFormat="1" ht="58.5" customHeight="1">
      <c r="A111" s="45" t="s">
        <v>349</v>
      </c>
      <c r="B111" s="142" t="s">
        <v>1208</v>
      </c>
      <c r="C111" s="39" t="s">
        <v>1099</v>
      </c>
      <c r="D111" s="318">
        <v>179618.82</v>
      </c>
      <c r="E111" s="318">
        <v>21771.98</v>
      </c>
      <c r="F111" s="318">
        <v>1814.34</v>
      </c>
      <c r="G111" s="318">
        <f t="shared" si="5"/>
        <v>203205.14</v>
      </c>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row>
    <row r="112" spans="1:38" s="6" customFormat="1" ht="21.75" customHeight="1">
      <c r="A112" s="45" t="s">
        <v>350</v>
      </c>
      <c r="B112" s="192" t="s">
        <v>1209</v>
      </c>
      <c r="C112" s="39" t="s">
        <v>1099</v>
      </c>
      <c r="D112" s="318">
        <v>252405.53</v>
      </c>
      <c r="E112" s="318">
        <v>30594.61</v>
      </c>
      <c r="F112" s="318">
        <v>2549.5500000000002</v>
      </c>
      <c r="G112" s="318">
        <f t="shared" si="5"/>
        <v>285549.69</v>
      </c>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row>
    <row r="113" spans="1:38" s="6" customFormat="1" ht="18.75" customHeight="1">
      <c r="A113" s="45" t="s">
        <v>351</v>
      </c>
      <c r="B113" s="192" t="s">
        <v>1210</v>
      </c>
      <c r="C113" s="39" t="s">
        <v>1099</v>
      </c>
      <c r="D113" s="318">
        <v>181262.39</v>
      </c>
      <c r="E113" s="318">
        <v>21971.19</v>
      </c>
      <c r="F113" s="318">
        <v>1830.93</v>
      </c>
      <c r="G113" s="318">
        <f t="shared" si="5"/>
        <v>205064.51</v>
      </c>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row>
    <row r="114" spans="1:38" s="6" customFormat="1" ht="16.5" customHeight="1">
      <c r="A114" s="45" t="s">
        <v>352</v>
      </c>
      <c r="B114" s="192" t="s">
        <v>1211</v>
      </c>
      <c r="C114" s="39" t="s">
        <v>1099</v>
      </c>
      <c r="D114" s="318">
        <v>95796.7</v>
      </c>
      <c r="E114" s="318">
        <v>11611.72</v>
      </c>
      <c r="F114" s="318">
        <v>967.64</v>
      </c>
      <c r="G114" s="318">
        <f t="shared" si="5"/>
        <v>108376.06</v>
      </c>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row>
    <row r="115" spans="1:38" s="6" customFormat="1" ht="44.25" customHeight="1">
      <c r="A115" s="45" t="s">
        <v>353</v>
      </c>
      <c r="B115" s="142" t="s">
        <v>1212</v>
      </c>
      <c r="C115" s="39" t="s">
        <v>1099</v>
      </c>
      <c r="D115" s="318">
        <v>1507389.3</v>
      </c>
      <c r="E115" s="318">
        <v>182713.85</v>
      </c>
      <c r="F115" s="318">
        <v>15226.15</v>
      </c>
      <c r="G115" s="318">
        <f t="shared" si="5"/>
        <v>1705329.3</v>
      </c>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row>
    <row r="116" spans="1:38" s="6" customFormat="1" ht="36.75" customHeight="1">
      <c r="A116" s="45" t="s">
        <v>354</v>
      </c>
      <c r="B116" s="192" t="s">
        <v>1213</v>
      </c>
      <c r="C116" s="39" t="s">
        <v>1099</v>
      </c>
      <c r="D116" s="318">
        <v>1004926.2</v>
      </c>
      <c r="E116" s="318">
        <v>121809.23</v>
      </c>
      <c r="F116" s="318">
        <v>10150.77</v>
      </c>
      <c r="G116" s="318">
        <f t="shared" si="5"/>
        <v>1136886.2</v>
      </c>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row>
    <row r="117" spans="1:38" s="6" customFormat="1" ht="28.5" customHeight="1">
      <c r="A117" s="45" t="s">
        <v>465</v>
      </c>
      <c r="B117" s="192" t="s">
        <v>1214</v>
      </c>
      <c r="C117" s="39" t="s">
        <v>1099</v>
      </c>
      <c r="D117" s="318">
        <v>538856.44999999995</v>
      </c>
      <c r="E117" s="318">
        <v>65315.94</v>
      </c>
      <c r="F117" s="318">
        <v>5443</v>
      </c>
      <c r="G117" s="318">
        <f t="shared" si="5"/>
        <v>609615.3899999999</v>
      </c>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row>
    <row r="118" spans="1:38" s="6" customFormat="1" ht="17.25" customHeight="1">
      <c r="A118" s="45" t="s">
        <v>1215</v>
      </c>
      <c r="B118" s="192" t="s">
        <v>1216</v>
      </c>
      <c r="C118" s="39" t="s">
        <v>1099</v>
      </c>
      <c r="D118" s="318">
        <v>469591.68</v>
      </c>
      <c r="E118" s="318">
        <v>56920.21</v>
      </c>
      <c r="F118" s="318">
        <v>4743.3500000000004</v>
      </c>
      <c r="G118" s="318">
        <f t="shared" si="5"/>
        <v>531255.24</v>
      </c>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row>
    <row r="119" spans="1:38" s="6" customFormat="1" ht="18.75" customHeight="1">
      <c r="A119" s="45" t="s">
        <v>1217</v>
      </c>
      <c r="B119" s="192" t="s">
        <v>1218</v>
      </c>
      <c r="C119" s="39" t="s">
        <v>1099</v>
      </c>
      <c r="D119" s="318">
        <v>62972.24</v>
      </c>
      <c r="E119" s="318">
        <v>7633</v>
      </c>
      <c r="F119" s="318">
        <v>636.08000000000004</v>
      </c>
      <c r="G119" s="318">
        <f t="shared" si="5"/>
        <v>71241.319999999992</v>
      </c>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row>
    <row r="120" spans="1:38" s="6" customFormat="1" ht="14.25" customHeight="1">
      <c r="A120" s="45" t="s">
        <v>1219</v>
      </c>
      <c r="B120" s="192" t="s">
        <v>1220</v>
      </c>
      <c r="C120" s="39" t="s">
        <v>1099</v>
      </c>
      <c r="D120" s="318">
        <v>35219.379999999997</v>
      </c>
      <c r="E120" s="318">
        <v>4269.01</v>
      </c>
      <c r="F120" s="318">
        <v>355.75</v>
      </c>
      <c r="G120" s="318">
        <f t="shared" si="5"/>
        <v>39844.14</v>
      </c>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row>
    <row r="121" spans="1:38" s="6" customFormat="1" ht="28.5" customHeight="1">
      <c r="A121" s="45" t="s">
        <v>1221</v>
      </c>
      <c r="B121" s="142" t="s">
        <v>1222</v>
      </c>
      <c r="C121" s="39" t="s">
        <v>1099</v>
      </c>
      <c r="D121" s="318">
        <v>676212.02</v>
      </c>
      <c r="E121" s="318">
        <v>81965.09</v>
      </c>
      <c r="F121" s="318">
        <v>6830.42</v>
      </c>
      <c r="G121" s="318">
        <f t="shared" si="5"/>
        <v>765007.53</v>
      </c>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row>
    <row r="122" spans="1:38" s="6" customFormat="1" ht="17.25" customHeight="1">
      <c r="A122" s="46" t="s">
        <v>358</v>
      </c>
      <c r="B122" s="103" t="s">
        <v>1223</v>
      </c>
      <c r="C122" s="39"/>
      <c r="D122" s="318">
        <v>0</v>
      </c>
      <c r="E122" s="318">
        <v>0</v>
      </c>
      <c r="F122" s="318">
        <v>0</v>
      </c>
      <c r="G122" s="318">
        <f t="shared" si="5"/>
        <v>0</v>
      </c>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row>
    <row r="123" spans="1:38" s="6" customFormat="1" ht="18" customHeight="1">
      <c r="A123" s="75" t="s">
        <v>440</v>
      </c>
      <c r="B123" s="105" t="s">
        <v>1224</v>
      </c>
      <c r="C123" s="39" t="s">
        <v>1099</v>
      </c>
      <c r="D123" s="318">
        <v>781006.25</v>
      </c>
      <c r="E123" s="318">
        <v>94667.42</v>
      </c>
      <c r="F123" s="318">
        <v>7888.95</v>
      </c>
      <c r="G123" s="318">
        <f t="shared" si="5"/>
        <v>883562.62</v>
      </c>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row>
    <row r="124" spans="1:38" s="6" customFormat="1" ht="16.5" customHeight="1">
      <c r="A124" s="45" t="s">
        <v>441</v>
      </c>
      <c r="B124" s="142" t="s">
        <v>1225</v>
      </c>
      <c r="C124" s="39" t="s">
        <v>1099</v>
      </c>
      <c r="D124" s="318">
        <v>672276.37</v>
      </c>
      <c r="E124" s="318">
        <v>81488.05</v>
      </c>
      <c r="F124" s="318">
        <v>6790.67</v>
      </c>
      <c r="G124" s="318">
        <f t="shared" si="5"/>
        <v>760555.09000000008</v>
      </c>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row>
    <row r="125" spans="1:38" s="6" customFormat="1" ht="15.75" customHeight="1">
      <c r="A125" s="75" t="s">
        <v>442</v>
      </c>
      <c r="B125" s="142" t="s">
        <v>1226</v>
      </c>
      <c r="C125" s="39" t="s">
        <v>1099</v>
      </c>
      <c r="D125" s="318">
        <v>106057.28</v>
      </c>
      <c r="E125" s="318">
        <v>12855.42</v>
      </c>
      <c r="F125" s="318">
        <v>1071.28</v>
      </c>
      <c r="G125" s="318">
        <f t="shared" si="5"/>
        <v>119983.98</v>
      </c>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row>
    <row r="126" spans="1:38" s="6" customFormat="1" ht="17.25" customHeight="1">
      <c r="A126" s="45" t="s">
        <v>799</v>
      </c>
      <c r="B126" s="142" t="s">
        <v>1227</v>
      </c>
      <c r="C126" s="39" t="s">
        <v>1099</v>
      </c>
      <c r="D126" s="318">
        <v>125615.77</v>
      </c>
      <c r="E126" s="318">
        <v>15226.15</v>
      </c>
      <c r="F126" s="318">
        <v>1268.8499999999999</v>
      </c>
      <c r="G126" s="318">
        <f t="shared" si="5"/>
        <v>142110.77000000002</v>
      </c>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row>
    <row r="127" spans="1:38" s="6" customFormat="1" ht="16.5" customHeight="1">
      <c r="A127" s="75" t="s">
        <v>1228</v>
      </c>
      <c r="B127" s="142" t="s">
        <v>369</v>
      </c>
      <c r="C127" s="39" t="s">
        <v>1099</v>
      </c>
      <c r="D127" s="318">
        <v>359692.76</v>
      </c>
      <c r="E127" s="318">
        <v>43599.12</v>
      </c>
      <c r="F127" s="318">
        <v>3633.26</v>
      </c>
      <c r="G127" s="318">
        <f t="shared" si="5"/>
        <v>406925.14</v>
      </c>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row>
    <row r="128" spans="1:38" s="6" customFormat="1" ht="13.5" customHeight="1">
      <c r="A128" s="45" t="s">
        <v>1229</v>
      </c>
      <c r="B128" s="142" t="s">
        <v>1230</v>
      </c>
      <c r="C128" s="39" t="s">
        <v>1099</v>
      </c>
      <c r="D128" s="318">
        <v>336296.35</v>
      </c>
      <c r="E128" s="318">
        <v>40763.199999999997</v>
      </c>
      <c r="F128" s="318">
        <v>3396.94</v>
      </c>
      <c r="G128" s="318">
        <f t="shared" si="5"/>
        <v>380456.49</v>
      </c>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row>
    <row r="129" spans="1:38" s="6" customFormat="1" ht="34.5" customHeight="1">
      <c r="A129" s="46" t="s">
        <v>359</v>
      </c>
      <c r="B129" s="106" t="s">
        <v>1231</v>
      </c>
      <c r="C129" s="39"/>
      <c r="D129" s="318">
        <v>0</v>
      </c>
      <c r="E129" s="318">
        <v>0</v>
      </c>
      <c r="F129" s="318">
        <v>0</v>
      </c>
      <c r="G129" s="318">
        <f t="shared" si="5"/>
        <v>0</v>
      </c>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row>
    <row r="130" spans="1:38" s="6" customFormat="1" ht="19.5" customHeight="1">
      <c r="A130" s="75" t="s">
        <v>443</v>
      </c>
      <c r="B130" s="107" t="s">
        <v>1232</v>
      </c>
      <c r="C130" s="39" t="s">
        <v>1099</v>
      </c>
      <c r="D130" s="318">
        <v>352193.76</v>
      </c>
      <c r="E130" s="318">
        <v>42690.15</v>
      </c>
      <c r="F130" s="318">
        <v>3557.51</v>
      </c>
      <c r="G130" s="318">
        <f t="shared" si="5"/>
        <v>398441.42000000004</v>
      </c>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row>
    <row r="131" spans="1:38" s="6" customFormat="1" ht="60.75" customHeight="1">
      <c r="A131" s="75" t="s">
        <v>444</v>
      </c>
      <c r="B131" s="108" t="s">
        <v>1233</v>
      </c>
      <c r="C131" s="39" t="s">
        <v>1099</v>
      </c>
      <c r="D131" s="318">
        <v>3161455.57</v>
      </c>
      <c r="E131" s="318">
        <v>383206.73</v>
      </c>
      <c r="F131" s="318">
        <v>31933.89</v>
      </c>
      <c r="G131" s="318">
        <f t="shared" si="5"/>
        <v>3576596.19</v>
      </c>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row>
    <row r="132" spans="1:38" s="6" customFormat="1" ht="18.75" customHeight="1">
      <c r="A132" s="134" t="s">
        <v>360</v>
      </c>
      <c r="B132" s="136" t="s">
        <v>461</v>
      </c>
      <c r="C132" s="39"/>
      <c r="D132" s="318">
        <v>0</v>
      </c>
      <c r="E132" s="318">
        <v>0</v>
      </c>
      <c r="F132" s="318">
        <v>0</v>
      </c>
      <c r="G132" s="318">
        <f t="shared" si="5"/>
        <v>0</v>
      </c>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row>
    <row r="133" spans="1:38" s="6" customFormat="1" ht="48" customHeight="1">
      <c r="A133" s="45" t="s">
        <v>445</v>
      </c>
      <c r="B133" s="142" t="s">
        <v>1234</v>
      </c>
      <c r="C133" s="39" t="s">
        <v>1099</v>
      </c>
      <c r="D133" s="318">
        <v>3449475.28</v>
      </c>
      <c r="E133" s="318">
        <v>418118.22</v>
      </c>
      <c r="F133" s="318">
        <v>34843.19</v>
      </c>
      <c r="G133" s="318">
        <f t="shared" si="5"/>
        <v>3902436.69</v>
      </c>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row>
    <row r="134" spans="1:38" s="6" customFormat="1" ht="44.25" customHeight="1">
      <c r="A134" s="45" t="s">
        <v>446</v>
      </c>
      <c r="B134" s="142" t="s">
        <v>1235</v>
      </c>
      <c r="C134" s="39" t="s">
        <v>1099</v>
      </c>
      <c r="D134" s="318">
        <v>1132743.78</v>
      </c>
      <c r="E134" s="318">
        <v>137302.26999999999</v>
      </c>
      <c r="F134" s="318">
        <v>11441.85</v>
      </c>
      <c r="G134" s="318">
        <f t="shared" ref="G134:G157" si="6">D134+E134+F134</f>
        <v>1281487.9000000001</v>
      </c>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row>
    <row r="135" spans="1:38" s="6" customFormat="1" ht="108.75" customHeight="1">
      <c r="A135" s="134" t="s">
        <v>361</v>
      </c>
      <c r="B135" s="142" t="s">
        <v>1236</v>
      </c>
      <c r="C135" s="39" t="s">
        <v>1099</v>
      </c>
      <c r="D135" s="318">
        <v>0</v>
      </c>
      <c r="E135" s="318">
        <v>0</v>
      </c>
      <c r="F135" s="318">
        <v>0</v>
      </c>
      <c r="G135" s="318">
        <f t="shared" si="6"/>
        <v>0</v>
      </c>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row>
    <row r="136" spans="1:38" s="6" customFormat="1" ht="20.25" customHeight="1">
      <c r="A136" s="134" t="s">
        <v>1237</v>
      </c>
      <c r="B136" s="193" t="s">
        <v>1238</v>
      </c>
      <c r="C136" s="39"/>
      <c r="D136" s="318">
        <v>0</v>
      </c>
      <c r="E136" s="318">
        <v>0</v>
      </c>
      <c r="F136" s="318">
        <v>0</v>
      </c>
      <c r="G136" s="318">
        <f t="shared" si="6"/>
        <v>0</v>
      </c>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row>
    <row r="137" spans="1:38" s="6" customFormat="1" ht="72" customHeight="1">
      <c r="A137" s="45" t="s">
        <v>1239</v>
      </c>
      <c r="B137" s="192" t="s">
        <v>1240</v>
      </c>
      <c r="C137" s="39" t="s">
        <v>1099</v>
      </c>
      <c r="D137" s="318">
        <v>2655704.86</v>
      </c>
      <c r="E137" s="318">
        <v>321903.62</v>
      </c>
      <c r="F137" s="318">
        <v>26825.3</v>
      </c>
      <c r="G137" s="318">
        <f t="shared" si="6"/>
        <v>3004433.78</v>
      </c>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row>
    <row r="138" spans="1:38" s="6" customFormat="1" ht="18.75" customHeight="1">
      <c r="A138" s="45" t="s">
        <v>1241</v>
      </c>
      <c r="B138" s="192" t="s">
        <v>1242</v>
      </c>
      <c r="C138" s="39" t="s">
        <v>1099</v>
      </c>
      <c r="D138" s="318">
        <v>93918.33</v>
      </c>
      <c r="E138" s="318">
        <v>11384.04</v>
      </c>
      <c r="F138" s="318">
        <v>948.67</v>
      </c>
      <c r="G138" s="318">
        <f t="shared" si="6"/>
        <v>106251.04</v>
      </c>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row>
    <row r="139" spans="1:38" s="6" customFormat="1" ht="16.5" customHeight="1">
      <c r="A139" s="45" t="s">
        <v>1243</v>
      </c>
      <c r="B139" s="192" t="s">
        <v>1244</v>
      </c>
      <c r="C139" s="39" t="s">
        <v>1099</v>
      </c>
      <c r="D139" s="318">
        <v>293494.76</v>
      </c>
      <c r="E139" s="318">
        <v>35575.129999999997</v>
      </c>
      <c r="F139" s="318">
        <v>2964.59</v>
      </c>
      <c r="G139" s="318">
        <f t="shared" si="6"/>
        <v>332034.48000000004</v>
      </c>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row>
    <row r="140" spans="1:38" s="6" customFormat="1" ht="18" customHeight="1">
      <c r="A140" s="45" t="s">
        <v>1245</v>
      </c>
      <c r="B140" s="192" t="s">
        <v>1246</v>
      </c>
      <c r="C140" s="39" t="s">
        <v>1099</v>
      </c>
      <c r="D140" s="318">
        <v>176096.88</v>
      </c>
      <c r="E140" s="318">
        <v>21345.08</v>
      </c>
      <c r="F140" s="318">
        <v>1778.76</v>
      </c>
      <c r="G140" s="318">
        <f t="shared" si="6"/>
        <v>199220.72000000003</v>
      </c>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row>
    <row r="141" spans="1:38" s="6" customFormat="1" ht="77.25" customHeight="1">
      <c r="A141" s="45" t="s">
        <v>1247</v>
      </c>
      <c r="B141" s="192" t="s">
        <v>1248</v>
      </c>
      <c r="C141" s="39" t="s">
        <v>1099</v>
      </c>
      <c r="D141" s="318">
        <v>223056.05</v>
      </c>
      <c r="E141" s="318">
        <v>27037.1</v>
      </c>
      <c r="F141" s="318">
        <v>2253.09</v>
      </c>
      <c r="G141" s="318">
        <f t="shared" si="6"/>
        <v>252346.23999999999</v>
      </c>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row>
    <row r="142" spans="1:38" s="6" customFormat="1" ht="69" customHeight="1">
      <c r="A142" s="45" t="s">
        <v>1249</v>
      </c>
      <c r="B142" s="192" t="s">
        <v>1250</v>
      </c>
      <c r="C142" s="39" t="s">
        <v>1099</v>
      </c>
      <c r="D142" s="318">
        <v>733737.01</v>
      </c>
      <c r="E142" s="318">
        <v>88937.81</v>
      </c>
      <c r="F142" s="318">
        <v>7411.48</v>
      </c>
      <c r="G142" s="318">
        <f t="shared" si="6"/>
        <v>830086.3</v>
      </c>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row>
    <row r="143" spans="1:38" s="6" customFormat="1" ht="35.25" customHeight="1">
      <c r="A143" s="45" t="s">
        <v>1251</v>
      </c>
      <c r="B143" s="192" t="s">
        <v>1253</v>
      </c>
      <c r="C143" s="39" t="s">
        <v>1099</v>
      </c>
      <c r="D143" s="318">
        <v>223056.05</v>
      </c>
      <c r="E143" s="318">
        <v>27037.1</v>
      </c>
      <c r="F143" s="318">
        <v>2253.09</v>
      </c>
      <c r="G143" s="318">
        <f t="shared" si="6"/>
        <v>252346.23999999999</v>
      </c>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row>
    <row r="144" spans="1:38" s="6" customFormat="1" ht="38.25" customHeight="1">
      <c r="A144" s="45" t="s">
        <v>1252</v>
      </c>
      <c r="B144" s="192" t="s">
        <v>1255</v>
      </c>
      <c r="C144" s="39" t="s">
        <v>1099</v>
      </c>
      <c r="D144" s="318">
        <v>131133.48000000001</v>
      </c>
      <c r="E144" s="318">
        <v>15894.96</v>
      </c>
      <c r="F144" s="318">
        <v>1324.58</v>
      </c>
      <c r="G144" s="318">
        <f t="shared" si="6"/>
        <v>148353.01999999999</v>
      </c>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row>
    <row r="145" spans="1:38" s="6" customFormat="1" ht="36" customHeight="1">
      <c r="A145" s="45" t="s">
        <v>1254</v>
      </c>
      <c r="B145" s="142" t="s">
        <v>1257</v>
      </c>
      <c r="C145" s="39" t="s">
        <v>1099</v>
      </c>
      <c r="D145" s="318">
        <v>1432254.63</v>
      </c>
      <c r="E145" s="318">
        <v>173606.62</v>
      </c>
      <c r="F145" s="318">
        <v>14467.22</v>
      </c>
      <c r="G145" s="318">
        <f t="shared" si="6"/>
        <v>1620328.47</v>
      </c>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row>
    <row r="146" spans="1:38" s="6" customFormat="1" ht="35.25" customHeight="1">
      <c r="A146" s="45" t="s">
        <v>1256</v>
      </c>
      <c r="B146" s="192" t="s">
        <v>1258</v>
      </c>
      <c r="C146" s="39" t="s">
        <v>1099</v>
      </c>
      <c r="D146" s="318">
        <v>176096.88</v>
      </c>
      <c r="E146" s="318">
        <v>21345.08</v>
      </c>
      <c r="F146" s="318">
        <v>1778.76</v>
      </c>
      <c r="G146" s="318">
        <f t="shared" si="6"/>
        <v>199220.72000000003</v>
      </c>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row>
    <row r="147" spans="1:38" s="6" customFormat="1" ht="18" customHeight="1">
      <c r="A147" s="134" t="s">
        <v>1283</v>
      </c>
      <c r="B147" s="193" t="s">
        <v>1259</v>
      </c>
      <c r="C147" s="39"/>
      <c r="D147" s="318">
        <v>0</v>
      </c>
      <c r="E147" s="318">
        <v>0</v>
      </c>
      <c r="F147" s="318">
        <v>0</v>
      </c>
      <c r="G147" s="318">
        <f t="shared" si="6"/>
        <v>0</v>
      </c>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row>
    <row r="148" spans="1:38" s="6" customFormat="1" ht="54" customHeight="1">
      <c r="A148" s="45" t="s">
        <v>1285</v>
      </c>
      <c r="B148" s="142" t="s">
        <v>1260</v>
      </c>
      <c r="C148" s="39" t="s">
        <v>1099</v>
      </c>
      <c r="D148" s="318">
        <v>140877.5</v>
      </c>
      <c r="E148" s="318">
        <v>17076.060000000001</v>
      </c>
      <c r="F148" s="318">
        <v>1423</v>
      </c>
      <c r="G148" s="318">
        <f t="shared" si="6"/>
        <v>159376.56</v>
      </c>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row>
    <row r="149" spans="1:38" s="6" customFormat="1" ht="45.75" customHeight="1">
      <c r="A149" s="45" t="s">
        <v>1286</v>
      </c>
      <c r="B149" s="194" t="s">
        <v>1261</v>
      </c>
      <c r="C149" s="39" t="s">
        <v>1099</v>
      </c>
      <c r="D149" s="318">
        <v>131485.67000000001</v>
      </c>
      <c r="E149" s="318">
        <v>15937.66</v>
      </c>
      <c r="F149" s="318">
        <v>1328.14</v>
      </c>
      <c r="G149" s="318">
        <f t="shared" si="6"/>
        <v>148751.47000000003</v>
      </c>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row>
    <row r="150" spans="1:38" s="6" customFormat="1" ht="18" customHeight="1">
      <c r="A150" s="134" t="s">
        <v>1284</v>
      </c>
      <c r="B150" s="136" t="s">
        <v>1262</v>
      </c>
      <c r="C150" s="39"/>
      <c r="D150" s="318">
        <v>0</v>
      </c>
      <c r="E150" s="318">
        <v>0</v>
      </c>
      <c r="F150" s="318">
        <v>0</v>
      </c>
      <c r="G150" s="318">
        <f t="shared" si="6"/>
        <v>0</v>
      </c>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row>
    <row r="151" spans="1:38" s="6" customFormat="1" ht="113.25" customHeight="1">
      <c r="A151" s="45" t="s">
        <v>1287</v>
      </c>
      <c r="B151" s="194" t="s">
        <v>1263</v>
      </c>
      <c r="C151" s="39" t="s">
        <v>1099</v>
      </c>
      <c r="D151" s="318">
        <v>2539469.64</v>
      </c>
      <c r="E151" s="318">
        <v>307814.5</v>
      </c>
      <c r="F151" s="318">
        <v>25651.21</v>
      </c>
      <c r="G151" s="318">
        <f t="shared" si="6"/>
        <v>2872935.35</v>
      </c>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row>
    <row r="152" spans="1:38" s="6" customFormat="1" ht="112.5" customHeight="1">
      <c r="A152" s="45" t="s">
        <v>1288</v>
      </c>
      <c r="B152" s="195" t="s">
        <v>1264</v>
      </c>
      <c r="C152" s="39" t="s">
        <v>1099</v>
      </c>
      <c r="D152" s="318">
        <v>3033562.27</v>
      </c>
      <c r="E152" s="318">
        <v>367704.52</v>
      </c>
      <c r="F152" s="318">
        <v>30642.04</v>
      </c>
      <c r="G152" s="318">
        <f t="shared" si="6"/>
        <v>3431908.83</v>
      </c>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row>
    <row r="153" spans="1:38" s="6" customFormat="1" ht="87.75" customHeight="1">
      <c r="A153" s="45" t="s">
        <v>1289</v>
      </c>
      <c r="B153" s="109" t="s">
        <v>1265</v>
      </c>
      <c r="C153" s="39" t="s">
        <v>1099</v>
      </c>
      <c r="D153" s="318">
        <v>0</v>
      </c>
      <c r="E153" s="318">
        <v>0</v>
      </c>
      <c r="F153" s="318">
        <v>0</v>
      </c>
      <c r="G153" s="318">
        <f t="shared" si="6"/>
        <v>0</v>
      </c>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row>
    <row r="154" spans="1:38" s="6" customFormat="1" ht="33.75" customHeight="1">
      <c r="A154" s="134" t="s">
        <v>1290</v>
      </c>
      <c r="B154" s="136" t="s">
        <v>648</v>
      </c>
      <c r="C154" s="219"/>
      <c r="D154" s="318">
        <v>0</v>
      </c>
      <c r="E154" s="318">
        <v>0</v>
      </c>
      <c r="F154" s="318">
        <v>0</v>
      </c>
      <c r="G154" s="318">
        <f t="shared" si="6"/>
        <v>0</v>
      </c>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row>
    <row r="155" spans="1:38" s="6" customFormat="1" ht="20.25" customHeight="1">
      <c r="A155" s="75" t="s">
        <v>1305</v>
      </c>
      <c r="B155" s="5"/>
      <c r="C155" s="39" t="s">
        <v>1099</v>
      </c>
      <c r="D155" s="318">
        <v>0</v>
      </c>
      <c r="E155" s="318">
        <v>0</v>
      </c>
      <c r="F155" s="318">
        <v>0</v>
      </c>
      <c r="G155" s="318">
        <f t="shared" si="6"/>
        <v>0</v>
      </c>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row>
    <row r="156" spans="1:38" s="6" customFormat="1" ht="15" customHeight="1">
      <c r="A156" s="75" t="s">
        <v>1306</v>
      </c>
      <c r="B156" s="5"/>
      <c r="C156" s="39" t="s">
        <v>1099</v>
      </c>
      <c r="D156" s="318">
        <v>0</v>
      </c>
      <c r="E156" s="318">
        <v>0</v>
      </c>
      <c r="F156" s="318">
        <v>0</v>
      </c>
      <c r="G156" s="318">
        <f t="shared" si="6"/>
        <v>0</v>
      </c>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row>
    <row r="157" spans="1:38" s="6" customFormat="1" ht="15.75" customHeight="1">
      <c r="A157" s="75" t="s">
        <v>1307</v>
      </c>
      <c r="B157" s="5"/>
      <c r="C157" s="39" t="s">
        <v>1099</v>
      </c>
      <c r="D157" s="318">
        <v>0</v>
      </c>
      <c r="E157" s="318">
        <v>0</v>
      </c>
      <c r="F157" s="318">
        <v>0</v>
      </c>
      <c r="G157" s="318">
        <f t="shared" si="6"/>
        <v>0</v>
      </c>
      <c r="H157" s="296"/>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row>
    <row r="158" spans="1:38" s="45" customFormat="1" ht="15.75" customHeight="1">
      <c r="B158" s="137" t="s">
        <v>1006</v>
      </c>
      <c r="C158" s="219"/>
      <c r="D158" s="340">
        <f t="shared" ref="D158:G158" si="7">SUM(D102:D157)</f>
        <v>40223696.500000015</v>
      </c>
      <c r="E158" s="340">
        <f t="shared" si="7"/>
        <v>4875599.5299999993</v>
      </c>
      <c r="F158" s="340">
        <f t="shared" si="7"/>
        <v>406299.93000000005</v>
      </c>
      <c r="G158" s="340">
        <f t="shared" si="7"/>
        <v>45505595.960000001</v>
      </c>
      <c r="H158" s="258"/>
      <c r="I158" s="258"/>
      <c r="J158" s="258"/>
      <c r="K158" s="258"/>
      <c r="L158" s="258"/>
      <c r="M158" s="258"/>
      <c r="N158" s="258"/>
      <c r="O158" s="258"/>
      <c r="P158" s="258"/>
      <c r="Q158" s="258"/>
      <c r="R158" s="258"/>
      <c r="S158" s="258"/>
      <c r="T158" s="258"/>
      <c r="U158" s="258"/>
      <c r="V158" s="258"/>
      <c r="W158" s="258"/>
      <c r="X158" s="258"/>
      <c r="Y158" s="258"/>
      <c r="Z158" s="258"/>
      <c r="AA158" s="258"/>
      <c r="AB158" s="258"/>
      <c r="AC158" s="258"/>
      <c r="AD158" s="258"/>
      <c r="AE158" s="258"/>
      <c r="AF158" s="258"/>
      <c r="AG158" s="258"/>
      <c r="AH158" s="258"/>
      <c r="AI158" s="258"/>
      <c r="AJ158" s="258"/>
      <c r="AK158" s="258"/>
      <c r="AL158" s="258"/>
    </row>
    <row r="159" spans="1:38" s="44" customFormat="1" ht="15.75" customHeight="1">
      <c r="B159" s="57"/>
      <c r="C159" s="219"/>
      <c r="D159" s="338"/>
      <c r="E159" s="338"/>
      <c r="F159" s="338"/>
      <c r="G159" s="338"/>
      <c r="H159" s="259"/>
      <c r="I159" s="259"/>
      <c r="J159" s="259"/>
      <c r="K159" s="259"/>
      <c r="L159" s="259"/>
      <c r="M159" s="259"/>
      <c r="N159" s="259"/>
      <c r="O159" s="259"/>
      <c r="P159" s="259"/>
      <c r="Q159" s="259"/>
      <c r="R159" s="259"/>
      <c r="S159" s="259"/>
      <c r="T159" s="259"/>
      <c r="U159" s="259"/>
      <c r="V159" s="259"/>
      <c r="W159" s="259"/>
      <c r="X159" s="259"/>
      <c r="Y159" s="259"/>
      <c r="Z159" s="259"/>
      <c r="AA159" s="259"/>
      <c r="AB159" s="259"/>
      <c r="AC159" s="259"/>
      <c r="AD159" s="259"/>
      <c r="AE159" s="259"/>
      <c r="AF159" s="259"/>
      <c r="AG159" s="259"/>
      <c r="AH159" s="259"/>
      <c r="AI159" s="259"/>
      <c r="AJ159" s="259"/>
      <c r="AK159" s="259"/>
      <c r="AL159" s="259"/>
    </row>
    <row r="160" spans="1:38" s="6" customFormat="1" ht="23.25" customHeight="1">
      <c r="A160" s="134">
        <v>3.4</v>
      </c>
      <c r="B160" s="136" t="s">
        <v>635</v>
      </c>
      <c r="C160" s="147"/>
      <c r="D160" s="338"/>
      <c r="E160" s="338"/>
      <c r="F160" s="338"/>
      <c r="G160" s="338"/>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row>
    <row r="161" spans="1:38" s="6" customFormat="1" ht="27.75" customHeight="1">
      <c r="A161" s="45" t="s">
        <v>355</v>
      </c>
      <c r="B161" s="142" t="s">
        <v>636</v>
      </c>
      <c r="C161" s="39" t="s">
        <v>1099</v>
      </c>
      <c r="D161" s="339"/>
      <c r="E161" s="339"/>
      <c r="F161" s="339"/>
      <c r="G161" s="339"/>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row>
    <row r="162" spans="1:38" s="6" customFormat="1" ht="18" customHeight="1">
      <c r="A162" s="45" t="s">
        <v>1308</v>
      </c>
      <c r="B162" s="23"/>
      <c r="C162" s="39" t="s">
        <v>1099</v>
      </c>
      <c r="D162" s="339"/>
      <c r="E162" s="339"/>
      <c r="F162" s="339"/>
      <c r="G162" s="339"/>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row>
    <row r="163" spans="1:38" s="6" customFormat="1" ht="19.5" customHeight="1">
      <c r="A163" s="45" t="s">
        <v>1309</v>
      </c>
      <c r="B163" s="23"/>
      <c r="C163" s="39" t="s">
        <v>1099</v>
      </c>
      <c r="D163" s="339"/>
      <c r="E163" s="339"/>
      <c r="F163" s="339"/>
      <c r="G163" s="339"/>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row>
    <row r="164" spans="1:38" s="6" customFormat="1" ht="21" customHeight="1">
      <c r="A164" s="45"/>
      <c r="B164" s="137" t="s">
        <v>1007</v>
      </c>
      <c r="C164" s="219"/>
      <c r="D164" s="340">
        <f t="shared" ref="D164:G164" si="8">SUM(D161:D163)</f>
        <v>0</v>
      </c>
      <c r="E164" s="340">
        <f t="shared" si="8"/>
        <v>0</v>
      </c>
      <c r="F164" s="340">
        <f t="shared" si="8"/>
        <v>0</v>
      </c>
      <c r="G164" s="340">
        <f t="shared" si="8"/>
        <v>0</v>
      </c>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row>
    <row r="165" spans="1:38" s="44" customFormat="1" ht="16.5" customHeight="1">
      <c r="B165" s="57"/>
      <c r="C165" s="219"/>
      <c r="D165" s="338"/>
      <c r="E165" s="338"/>
      <c r="F165" s="338"/>
      <c r="G165" s="338"/>
      <c r="H165" s="259"/>
      <c r="I165" s="259"/>
      <c r="J165" s="259"/>
      <c r="K165" s="259"/>
      <c r="L165" s="259"/>
      <c r="M165" s="259"/>
      <c r="N165" s="259"/>
      <c r="O165" s="259"/>
      <c r="P165" s="259"/>
      <c r="Q165" s="259"/>
      <c r="R165" s="259"/>
      <c r="S165" s="259"/>
      <c r="T165" s="259"/>
      <c r="U165" s="259"/>
      <c r="V165" s="259"/>
      <c r="W165" s="259"/>
      <c r="X165" s="259"/>
      <c r="Y165" s="259"/>
      <c r="Z165" s="259"/>
      <c r="AA165" s="259"/>
      <c r="AB165" s="259"/>
      <c r="AC165" s="259"/>
      <c r="AD165" s="259"/>
      <c r="AE165" s="259"/>
      <c r="AF165" s="259"/>
      <c r="AG165" s="259"/>
      <c r="AH165" s="259"/>
      <c r="AI165" s="259"/>
      <c r="AJ165" s="259"/>
      <c r="AK165" s="259"/>
      <c r="AL165" s="259"/>
    </row>
    <row r="166" spans="1:38" s="6" customFormat="1" ht="30" customHeight="1">
      <c r="A166" s="364" t="s">
        <v>1351</v>
      </c>
      <c r="B166" s="394"/>
      <c r="C166" s="219"/>
      <c r="D166" s="340">
        <f t="shared" ref="D166:F166" si="9">D44+D98+D158+D164</f>
        <v>143485973.59</v>
      </c>
      <c r="E166" s="340">
        <f t="shared" si="9"/>
        <v>17392239.159999996</v>
      </c>
      <c r="F166" s="340">
        <f t="shared" si="9"/>
        <v>1449353.85</v>
      </c>
      <c r="G166" s="340">
        <f>ROUND(G44+G98+G158+G164,0)</f>
        <v>162327567</v>
      </c>
      <c r="H166" s="296"/>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row>
    <row r="167" spans="1:38" s="45" customFormat="1" ht="17.25" customHeight="1">
      <c r="A167" s="76"/>
      <c r="B167" s="49" t="s">
        <v>989</v>
      </c>
      <c r="C167" s="138"/>
      <c r="D167" s="341"/>
      <c r="E167" s="316"/>
      <c r="F167" s="316"/>
      <c r="G167" s="316"/>
      <c r="H167" s="258"/>
      <c r="I167" s="258"/>
      <c r="J167" s="258"/>
      <c r="K167" s="258"/>
      <c r="L167" s="258"/>
      <c r="M167" s="258"/>
      <c r="N167" s="258"/>
      <c r="O167" s="258"/>
      <c r="P167" s="258"/>
      <c r="Q167" s="258"/>
      <c r="R167" s="258"/>
      <c r="S167" s="258"/>
      <c r="T167" s="258"/>
      <c r="U167" s="258"/>
      <c r="V167" s="258"/>
      <c r="W167" s="258"/>
      <c r="X167" s="258"/>
      <c r="Y167" s="258"/>
      <c r="Z167" s="258"/>
      <c r="AA167" s="258"/>
      <c r="AB167" s="258"/>
      <c r="AC167" s="258"/>
      <c r="AD167" s="258"/>
      <c r="AE167" s="258"/>
      <c r="AF167" s="258"/>
      <c r="AG167" s="258"/>
      <c r="AH167" s="258"/>
      <c r="AI167" s="258"/>
      <c r="AJ167" s="258"/>
      <c r="AK167" s="258"/>
      <c r="AL167" s="258"/>
    </row>
    <row r="168" spans="1:38" s="45" customFormat="1" ht="21" customHeight="1">
      <c r="A168" s="43"/>
      <c r="B168" s="43" t="s">
        <v>1003</v>
      </c>
      <c r="C168" s="38"/>
      <c r="D168" s="342"/>
      <c r="E168" s="318"/>
      <c r="F168" s="318"/>
      <c r="G168" s="318"/>
      <c r="H168" s="258"/>
      <c r="I168" s="258"/>
      <c r="J168" s="258"/>
      <c r="K168" s="258"/>
      <c r="L168" s="258"/>
      <c r="M168" s="258"/>
      <c r="N168" s="258"/>
      <c r="O168" s="258"/>
      <c r="P168" s="258"/>
      <c r="Q168" s="258"/>
      <c r="R168" s="258"/>
      <c r="S168" s="258"/>
      <c r="T168" s="258"/>
      <c r="U168" s="258"/>
      <c r="V168" s="258"/>
      <c r="W168" s="258"/>
      <c r="X168" s="258"/>
      <c r="Y168" s="258"/>
      <c r="Z168" s="258"/>
      <c r="AA168" s="258"/>
      <c r="AB168" s="258"/>
      <c r="AC168" s="258"/>
      <c r="AD168" s="258"/>
      <c r="AE168" s="258"/>
      <c r="AF168" s="258"/>
      <c r="AG168" s="258"/>
      <c r="AH168" s="258"/>
      <c r="AI168" s="258"/>
      <c r="AJ168" s="258"/>
      <c r="AK168" s="258"/>
      <c r="AL168" s="258"/>
    </row>
    <row r="169" spans="1:38" s="6" customFormat="1" ht="19.5" customHeight="1">
      <c r="A169" s="32"/>
      <c r="B169" s="34"/>
      <c r="C169" s="138"/>
      <c r="D169" s="341"/>
      <c r="E169" s="316"/>
      <c r="F169" s="316"/>
      <c r="G169" s="316"/>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row>
    <row r="170" spans="1:38" s="6" customFormat="1" ht="17.25" customHeight="1">
      <c r="A170" s="43"/>
      <c r="B170" s="88" t="s">
        <v>278</v>
      </c>
      <c r="C170" s="38"/>
      <c r="D170" s="342"/>
      <c r="E170" s="318"/>
      <c r="F170" s="318"/>
      <c r="G170" s="318"/>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row>
    <row r="171" spans="1:38" s="6" customFormat="1" ht="18" customHeight="1">
      <c r="A171" s="43"/>
      <c r="B171" s="88" t="s">
        <v>279</v>
      </c>
      <c r="C171" s="38"/>
      <c r="D171" s="342"/>
      <c r="E171" s="318"/>
      <c r="F171" s="318"/>
      <c r="G171" s="318"/>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row>
    <row r="172" spans="1:38" s="6" customFormat="1" ht="20.25" customHeight="1">
      <c r="A172" s="43"/>
      <c r="B172" s="88" t="s">
        <v>280</v>
      </c>
      <c r="C172" s="38"/>
      <c r="D172" s="342"/>
      <c r="E172" s="318"/>
      <c r="F172" s="318"/>
      <c r="G172" s="318"/>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row>
    <row r="173" spans="1:38" s="39" customFormat="1" ht="14.25">
      <c r="A173" s="87"/>
      <c r="B173" s="87"/>
      <c r="D173" s="313"/>
      <c r="E173" s="313"/>
      <c r="F173" s="313"/>
      <c r="G173" s="313"/>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row>
    <row r="174" spans="1:38" s="39" customFormat="1" ht="43.15" customHeight="1">
      <c r="A174" s="87"/>
      <c r="B174" s="87"/>
      <c r="D174" s="313"/>
      <c r="E174" s="313"/>
      <c r="F174" s="313"/>
      <c r="G174" s="313"/>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row>
  </sheetData>
  <mergeCells count="5">
    <mergeCell ref="A166:B166"/>
    <mergeCell ref="A1:G1"/>
    <mergeCell ref="C3:G3"/>
    <mergeCell ref="A7:B7"/>
    <mergeCell ref="A8:B8"/>
  </mergeCells>
  <printOptions horizontalCentered="1"/>
  <pageMargins left="0.70866141732283472" right="0.70866141732283472" top="0.94488188976377963" bottom="0.94488188976377963" header="0.59055118110236227" footer="0.70866141732283472"/>
  <pageSetup paperSize="9" scale="57" fitToHeight="0" orientation="landscape" r:id="rId1"/>
  <headerFooter>
    <oddHeader>&amp;L&amp;"Times New Roman,Regular"&amp;9Bengaluru Water Supply and Sewerage Project (III)&amp;R&amp;"Times New Roman,Regular"&amp;9Volume-3-Price Proposal</oddHeader>
    <oddFooter>&amp;L&amp;"Times New Roman,Regular"&amp;9Contract No CP-26-Pillaganahalli STP&amp;R&amp;"Times New Roman,Regular"&amp;9&amp;P of &amp;N</oddFooter>
  </headerFooter>
  <rowBreaks count="7" manualBreakCount="7">
    <brk id="24" max="8" man="1"/>
    <brk id="44" max="8" man="1"/>
    <brk id="74" max="8" man="1"/>
    <brk id="102" max="8" man="1"/>
    <brk id="114" max="8" man="1"/>
    <brk id="135" max="8" man="1"/>
    <brk id="151" max="8" man="1"/>
  </rowBreaks>
</worksheet>
</file>

<file path=xl/worksheets/sheet5.xml><?xml version="1.0" encoding="utf-8"?>
<worksheet xmlns="http://schemas.openxmlformats.org/spreadsheetml/2006/main" xmlns:r="http://schemas.openxmlformats.org/officeDocument/2006/relationships">
  <sheetPr codeName="Sheet5"/>
  <dimension ref="A1:G25"/>
  <sheetViews>
    <sheetView view="pageBreakPreview" topLeftCell="A10" zoomScale="77" zoomScaleNormal="50" zoomScaleSheetLayoutView="77" workbookViewId="0">
      <selection activeCell="F18" sqref="F18"/>
    </sheetView>
  </sheetViews>
  <sheetFormatPr defaultColWidth="8.7109375" defaultRowHeight="12.75"/>
  <cols>
    <col min="1" max="1" width="16.28515625" style="150" customWidth="1"/>
    <col min="2" max="2" width="99.28515625" style="150" customWidth="1"/>
    <col min="3" max="3" width="21.7109375" style="150" customWidth="1"/>
    <col min="4" max="4" width="13.7109375" style="150" customWidth="1"/>
    <col min="5" max="5" width="23.7109375" style="269" customWidth="1"/>
    <col min="6" max="6" width="18.28515625" style="269" customWidth="1"/>
    <col min="7" max="7" width="18.5703125" style="269" bestFit="1" customWidth="1"/>
    <col min="8" max="16384" width="8.7109375" style="150"/>
  </cols>
  <sheetData>
    <row r="1" spans="1:7" s="4" customFormat="1" ht="25.5" customHeight="1">
      <c r="A1" s="376" t="s">
        <v>757</v>
      </c>
      <c r="B1" s="376"/>
      <c r="C1" s="376"/>
      <c r="D1" s="376"/>
      <c r="E1" s="376"/>
      <c r="F1" s="376"/>
      <c r="G1" s="376"/>
    </row>
    <row r="2" spans="1:7" s="2" customFormat="1" ht="30" customHeight="1">
      <c r="A2" s="135"/>
      <c r="B2" s="135" t="s">
        <v>1337</v>
      </c>
      <c r="C2" s="369"/>
      <c r="D2" s="369"/>
      <c r="E2" s="369"/>
      <c r="F2" s="369"/>
      <c r="G2" s="369"/>
    </row>
    <row r="3" spans="1:7" s="4" customFormat="1" ht="40.5" customHeight="1">
      <c r="A3" s="137" t="s">
        <v>428</v>
      </c>
      <c r="B3" s="137" t="s">
        <v>429</v>
      </c>
      <c r="C3" s="137" t="s">
        <v>44</v>
      </c>
      <c r="D3" s="137" t="s">
        <v>245</v>
      </c>
      <c r="E3" s="253" t="s">
        <v>752</v>
      </c>
      <c r="F3" s="253" t="s">
        <v>731</v>
      </c>
      <c r="G3" s="253" t="s">
        <v>744</v>
      </c>
    </row>
    <row r="4" spans="1:7" s="4" customFormat="1" ht="30" customHeight="1">
      <c r="A4" s="65" t="s">
        <v>430</v>
      </c>
      <c r="B4" s="65" t="s">
        <v>467</v>
      </c>
      <c r="C4" s="137" t="s">
        <v>735</v>
      </c>
      <c r="D4" s="196">
        <v>-4</v>
      </c>
      <c r="E4" s="196">
        <v>-5</v>
      </c>
      <c r="F4" s="196">
        <v>-6</v>
      </c>
      <c r="G4" s="253" t="s">
        <v>755</v>
      </c>
    </row>
    <row r="5" spans="1:7" s="4" customFormat="1" ht="51" customHeight="1">
      <c r="A5" s="137">
        <v>4.0999999999999996</v>
      </c>
      <c r="B5" s="136" t="s">
        <v>1023</v>
      </c>
      <c r="C5" s="137"/>
      <c r="D5" s="137"/>
      <c r="E5" s="267"/>
      <c r="F5" s="267"/>
      <c r="G5" s="267"/>
    </row>
    <row r="6" spans="1:7" s="4" customFormat="1" ht="27.6" customHeight="1">
      <c r="A6" s="145"/>
      <c r="B6" s="136" t="s">
        <v>807</v>
      </c>
      <c r="C6" s="145"/>
      <c r="D6" s="145"/>
      <c r="E6" s="267"/>
      <c r="F6" s="267"/>
      <c r="G6" s="267"/>
    </row>
    <row r="7" spans="1:7" s="4" customFormat="1" ht="27.6" customHeight="1">
      <c r="A7" s="145" t="s">
        <v>1291</v>
      </c>
      <c r="B7" s="142" t="s">
        <v>1024</v>
      </c>
      <c r="C7" s="137" t="s">
        <v>754</v>
      </c>
      <c r="D7" s="145">
        <v>1</v>
      </c>
      <c r="E7" s="268">
        <v>76254.649999999994</v>
      </c>
      <c r="F7" s="268">
        <v>9150.56</v>
      </c>
      <c r="G7" s="267">
        <f t="shared" ref="G7:G17" si="0">D7*E7+F7</f>
        <v>85405.209999999992</v>
      </c>
    </row>
    <row r="8" spans="1:7" s="4" customFormat="1" ht="27.6" customHeight="1">
      <c r="A8" s="145" t="s">
        <v>362</v>
      </c>
      <c r="B8" s="142" t="s">
        <v>1025</v>
      </c>
      <c r="C8" s="137" t="s">
        <v>754</v>
      </c>
      <c r="D8" s="145">
        <v>1</v>
      </c>
      <c r="E8" s="268">
        <v>16340.28</v>
      </c>
      <c r="F8" s="268">
        <v>1960.83</v>
      </c>
      <c r="G8" s="267">
        <f t="shared" si="0"/>
        <v>18301.11</v>
      </c>
    </row>
    <row r="9" spans="1:7" s="4" customFormat="1" ht="27.6" customHeight="1">
      <c r="A9" s="145" t="s">
        <v>363</v>
      </c>
      <c r="B9" s="142" t="s">
        <v>1026</v>
      </c>
      <c r="C9" s="137" t="s">
        <v>754</v>
      </c>
      <c r="D9" s="145">
        <v>1</v>
      </c>
      <c r="E9" s="268">
        <v>10893.52</v>
      </c>
      <c r="F9" s="268">
        <v>1307.22</v>
      </c>
      <c r="G9" s="267">
        <f t="shared" si="0"/>
        <v>12200.74</v>
      </c>
    </row>
    <row r="10" spans="1:7" s="4" customFormat="1" ht="27.6" customHeight="1">
      <c r="A10" s="145" t="s">
        <v>768</v>
      </c>
      <c r="B10" s="142" t="s">
        <v>1027</v>
      </c>
      <c r="C10" s="137" t="s">
        <v>754</v>
      </c>
      <c r="D10" s="145">
        <v>1</v>
      </c>
      <c r="E10" s="268">
        <v>38127.32</v>
      </c>
      <c r="F10" s="268">
        <v>4575.28</v>
      </c>
      <c r="G10" s="267">
        <f t="shared" si="0"/>
        <v>42702.6</v>
      </c>
    </row>
    <row r="11" spans="1:7" s="4" customFormat="1" ht="27.6" customHeight="1">
      <c r="A11" s="145" t="s">
        <v>364</v>
      </c>
      <c r="B11" s="142" t="s">
        <v>1028</v>
      </c>
      <c r="C11" s="137" t="s">
        <v>754</v>
      </c>
      <c r="D11" s="145">
        <v>1</v>
      </c>
      <c r="E11" s="268">
        <v>21787.040000000001</v>
      </c>
      <c r="F11" s="268">
        <v>2614.4499999999998</v>
      </c>
      <c r="G11" s="267">
        <f t="shared" si="0"/>
        <v>24401.49</v>
      </c>
    </row>
    <row r="12" spans="1:7" s="4" customFormat="1" ht="27.6" customHeight="1">
      <c r="A12" s="145" t="s">
        <v>769</v>
      </c>
      <c r="B12" s="142" t="s">
        <v>1131</v>
      </c>
      <c r="C12" s="137" t="s">
        <v>754</v>
      </c>
      <c r="D12" s="145">
        <v>1</v>
      </c>
      <c r="E12" s="268">
        <v>5446.76</v>
      </c>
      <c r="F12" s="268">
        <v>653.61</v>
      </c>
      <c r="G12" s="267">
        <f t="shared" si="0"/>
        <v>6100.37</v>
      </c>
    </row>
    <row r="13" spans="1:7" s="4" customFormat="1" ht="28.5" customHeight="1">
      <c r="A13" s="145" t="s">
        <v>365</v>
      </c>
      <c r="B13" s="142" t="s">
        <v>1029</v>
      </c>
      <c r="C13" s="137" t="s">
        <v>754</v>
      </c>
      <c r="D13" s="145">
        <v>1</v>
      </c>
      <c r="E13" s="268">
        <v>21787.040000000001</v>
      </c>
      <c r="F13" s="268">
        <v>2614.4499999999998</v>
      </c>
      <c r="G13" s="267">
        <f t="shared" si="0"/>
        <v>24401.49</v>
      </c>
    </row>
    <row r="14" spans="1:7" s="4" customFormat="1" ht="100.9" customHeight="1">
      <c r="A14" s="145" t="s">
        <v>770</v>
      </c>
      <c r="B14" s="197" t="s">
        <v>1032</v>
      </c>
      <c r="C14" s="137" t="s">
        <v>1100</v>
      </c>
      <c r="D14" s="145">
        <v>1</v>
      </c>
      <c r="E14" s="268">
        <v>157956.06</v>
      </c>
      <c r="F14" s="268">
        <v>18954.73</v>
      </c>
      <c r="G14" s="267">
        <f t="shared" si="0"/>
        <v>176910.79</v>
      </c>
    </row>
    <row r="15" spans="1:7" s="4" customFormat="1" ht="27.6" customHeight="1">
      <c r="A15" s="145" t="s">
        <v>771</v>
      </c>
      <c r="B15" s="142" t="s">
        <v>1266</v>
      </c>
      <c r="C15" s="137" t="s">
        <v>754</v>
      </c>
      <c r="D15" s="145">
        <v>1</v>
      </c>
      <c r="E15" s="268">
        <v>16340.28</v>
      </c>
      <c r="F15" s="268">
        <v>1960.83</v>
      </c>
      <c r="G15" s="267">
        <f t="shared" si="0"/>
        <v>18301.11</v>
      </c>
    </row>
    <row r="16" spans="1:7" s="4" customFormat="1" ht="55.5" customHeight="1">
      <c r="A16" s="145" t="s">
        <v>772</v>
      </c>
      <c r="B16" s="142" t="s">
        <v>1030</v>
      </c>
      <c r="C16" s="137" t="s">
        <v>754</v>
      </c>
      <c r="D16" s="145">
        <v>1</v>
      </c>
      <c r="E16" s="268">
        <v>21787.040000000001</v>
      </c>
      <c r="F16" s="268">
        <v>2614.4499999999998</v>
      </c>
      <c r="G16" s="267">
        <f t="shared" si="0"/>
        <v>24401.49</v>
      </c>
    </row>
    <row r="17" spans="1:7" s="119" customFormat="1" ht="55.5" customHeight="1" thickBot="1">
      <c r="A17" s="145" t="s">
        <v>773</v>
      </c>
      <c r="B17" s="142" t="s">
        <v>1031</v>
      </c>
      <c r="C17" s="137" t="s">
        <v>1101</v>
      </c>
      <c r="D17" s="198">
        <v>1</v>
      </c>
      <c r="E17" s="268">
        <v>157956.06</v>
      </c>
      <c r="F17" s="268">
        <v>18954.73</v>
      </c>
      <c r="G17" s="267">
        <f t="shared" si="0"/>
        <v>176910.79</v>
      </c>
    </row>
    <row r="18" spans="1:7" s="8" customFormat="1" ht="55.5" customHeight="1">
      <c r="A18" s="364" t="s">
        <v>1342</v>
      </c>
      <c r="B18" s="394"/>
      <c r="C18" s="137"/>
      <c r="D18" s="46"/>
      <c r="E18" s="253"/>
      <c r="F18" s="253">
        <f>SUM(F7:F17)</f>
        <v>65361.14</v>
      </c>
      <c r="G18" s="253">
        <f>ROUND(SUM(G7:G17),0)</f>
        <v>610037</v>
      </c>
    </row>
    <row r="19" spans="1:7" s="8" customFormat="1" ht="22.5" customHeight="1">
      <c r="A19" s="97"/>
      <c r="B19" s="96"/>
      <c r="C19" s="97"/>
      <c r="D19" s="97"/>
      <c r="E19" s="256"/>
      <c r="F19" s="256"/>
      <c r="G19" s="256"/>
    </row>
    <row r="20" spans="1:7" s="8" customFormat="1" ht="20.25" customHeight="1">
      <c r="A20" s="112"/>
      <c r="B20" s="112" t="s">
        <v>1003</v>
      </c>
      <c r="C20" s="97"/>
      <c r="D20" s="97"/>
      <c r="E20" s="256"/>
      <c r="F20" s="256"/>
      <c r="G20" s="256"/>
    </row>
    <row r="21" spans="1:7" s="4" customFormat="1" ht="21" customHeight="1">
      <c r="A21" s="97"/>
      <c r="B21" s="97"/>
      <c r="C21" s="97"/>
      <c r="D21" s="97"/>
      <c r="E21" s="256"/>
      <c r="F21" s="256"/>
      <c r="G21" s="256"/>
    </row>
    <row r="22" spans="1:7" s="4" customFormat="1" ht="23.25" customHeight="1">
      <c r="A22" s="97"/>
      <c r="B22" s="96" t="s">
        <v>278</v>
      </c>
      <c r="C22" s="95"/>
      <c r="D22" s="95"/>
      <c r="E22" s="256"/>
      <c r="F22" s="256"/>
      <c r="G22" s="256"/>
    </row>
    <row r="23" spans="1:7" s="4" customFormat="1" ht="15.75" customHeight="1">
      <c r="A23" s="97"/>
      <c r="B23" s="96" t="s">
        <v>279</v>
      </c>
      <c r="C23" s="95"/>
      <c r="D23" s="95"/>
      <c r="E23" s="256"/>
      <c r="F23" s="256"/>
      <c r="G23" s="256"/>
    </row>
    <row r="24" spans="1:7" s="4" customFormat="1" ht="20.25" customHeight="1">
      <c r="A24" s="97"/>
      <c r="B24" s="96" t="s">
        <v>280</v>
      </c>
      <c r="C24" s="95"/>
      <c r="D24" s="95"/>
      <c r="E24" s="256"/>
      <c r="F24" s="256"/>
      <c r="G24" s="256"/>
    </row>
    <row r="25" spans="1:7" s="4" customFormat="1" ht="15">
      <c r="A25" s="139"/>
      <c r="B25" s="8"/>
      <c r="C25" s="8"/>
      <c r="D25" s="8"/>
      <c r="E25" s="255"/>
      <c r="F25" s="255"/>
      <c r="G25" s="255"/>
    </row>
  </sheetData>
  <mergeCells count="3">
    <mergeCell ref="C2:G2"/>
    <mergeCell ref="A1:G1"/>
    <mergeCell ref="A18:B18"/>
  </mergeCells>
  <printOptions horizontalCentered="1"/>
  <pageMargins left="0.70866141732283472" right="0.70866141732283472" top="0.94488188976377963" bottom="0.94488188976377963" header="0.70866141732283472" footer="0.70866141732283472"/>
  <pageSetup paperSize="9" scale="53" orientation="landscape" r:id="rId1"/>
  <headerFooter>
    <oddHeader>&amp;L&amp;"Times New Roman,Regular"&amp;9Bengaluru Water Supply and Sewerage Project (III)&amp;R&amp;"Times New Roman,Regular"&amp;9Volume-3-Price Proposal</oddHeader>
    <oddFooter>&amp;L&amp;"Times New Roman,Regular"&amp;9Contract No CP-26-Pillaganahalli STP&amp;R&amp;"Times New Roman,Regular"&amp;9&amp;P of &amp;N</oddFooter>
  </headerFooter>
</worksheet>
</file>

<file path=xl/worksheets/sheet6.xml><?xml version="1.0" encoding="utf-8"?>
<worksheet xmlns="http://schemas.openxmlformats.org/spreadsheetml/2006/main" xmlns:r="http://schemas.openxmlformats.org/officeDocument/2006/relationships">
  <sheetPr codeName="Sheet6"/>
  <dimension ref="A1:G75"/>
  <sheetViews>
    <sheetView view="pageBreakPreview" topLeftCell="A58" zoomScale="80" zoomScaleSheetLayoutView="80" workbookViewId="0">
      <selection activeCell="F69" sqref="F69"/>
    </sheetView>
  </sheetViews>
  <sheetFormatPr defaultColWidth="8.7109375" defaultRowHeight="12.75"/>
  <cols>
    <col min="1" max="1" width="8.7109375" style="150"/>
    <col min="2" max="2" width="71.7109375" style="150" customWidth="1"/>
    <col min="3" max="3" width="12.7109375" style="150" customWidth="1"/>
    <col min="4" max="4" width="22" style="150" customWidth="1"/>
    <col min="5" max="5" width="15.28515625" style="344" bestFit="1" customWidth="1"/>
    <col min="6" max="6" width="14.28515625" style="344" bestFit="1" customWidth="1"/>
    <col min="7" max="7" width="18.85546875" style="344" bestFit="1" customWidth="1"/>
    <col min="8" max="16384" width="8.7109375" style="150"/>
  </cols>
  <sheetData>
    <row r="1" spans="1:7" s="4" customFormat="1" ht="20.100000000000001" customHeight="1">
      <c r="A1" s="376" t="s">
        <v>750</v>
      </c>
      <c r="B1" s="376"/>
      <c r="C1" s="376"/>
      <c r="D1" s="376"/>
      <c r="E1" s="376"/>
      <c r="F1" s="376"/>
      <c r="G1" s="376"/>
    </row>
    <row r="2" spans="1:7" s="2" customFormat="1" ht="20.100000000000001" customHeight="1">
      <c r="A2" s="135"/>
      <c r="B2" s="135" t="s">
        <v>705</v>
      </c>
      <c r="C2" s="369" t="s">
        <v>1338</v>
      </c>
      <c r="D2" s="369"/>
      <c r="E2" s="369"/>
      <c r="F2" s="369"/>
      <c r="G2" s="369"/>
    </row>
    <row r="3" spans="1:7" s="4" customFormat="1" ht="30" customHeight="1">
      <c r="A3" s="9" t="s">
        <v>428</v>
      </c>
      <c r="B3" s="9" t="s">
        <v>751</v>
      </c>
      <c r="C3" s="147" t="s">
        <v>44</v>
      </c>
      <c r="D3" s="2" t="s">
        <v>245</v>
      </c>
      <c r="E3" s="272" t="s">
        <v>752</v>
      </c>
      <c r="F3" s="272" t="s">
        <v>731</v>
      </c>
      <c r="G3" s="272" t="s">
        <v>744</v>
      </c>
    </row>
    <row r="4" spans="1:7" s="4" customFormat="1" ht="20.100000000000001" customHeight="1">
      <c r="A4" s="39"/>
      <c r="B4" s="39"/>
      <c r="C4" s="10" t="s">
        <v>430</v>
      </c>
      <c r="D4" s="10" t="s">
        <v>467</v>
      </c>
      <c r="E4" s="10" t="s">
        <v>642</v>
      </c>
      <c r="F4" s="10" t="s">
        <v>468</v>
      </c>
      <c r="G4" s="10" t="s">
        <v>753</v>
      </c>
    </row>
    <row r="5" spans="1:7" s="4" customFormat="1" ht="37.5" customHeight="1">
      <c r="A5" s="147">
        <v>5.0999999999999996</v>
      </c>
      <c r="B5" s="143" t="s">
        <v>1033</v>
      </c>
      <c r="C5" s="10"/>
      <c r="D5" s="10"/>
      <c r="E5" s="276"/>
      <c r="F5" s="276"/>
      <c r="G5" s="276"/>
    </row>
    <row r="6" spans="1:7" s="4" customFormat="1" ht="20.100000000000001" customHeight="1">
      <c r="A6" s="145" t="s">
        <v>650</v>
      </c>
      <c r="B6" s="142" t="s">
        <v>651</v>
      </c>
      <c r="C6" s="65" t="s">
        <v>754</v>
      </c>
      <c r="D6" s="65" t="s">
        <v>778</v>
      </c>
      <c r="E6" s="279">
        <v>32757.55</v>
      </c>
      <c r="F6" s="279">
        <v>3930.9</v>
      </c>
      <c r="G6" s="314">
        <f t="shared" ref="G6:G37" si="0" xml:space="preserve"> D6*E6+F6</f>
        <v>36688.449999999997</v>
      </c>
    </row>
    <row r="7" spans="1:7" s="4" customFormat="1" ht="20.100000000000001" customHeight="1">
      <c r="A7" s="145" t="s">
        <v>652</v>
      </c>
      <c r="B7" s="142" t="s">
        <v>1142</v>
      </c>
      <c r="C7" s="65" t="s">
        <v>754</v>
      </c>
      <c r="D7" s="65" t="s">
        <v>778</v>
      </c>
      <c r="E7" s="279">
        <v>291640.42</v>
      </c>
      <c r="F7" s="279">
        <v>34996.85</v>
      </c>
      <c r="G7" s="314">
        <f t="shared" si="0"/>
        <v>326637.26999999996</v>
      </c>
    </row>
    <row r="8" spans="1:7" s="4" customFormat="1" ht="31.5" customHeight="1">
      <c r="A8" s="145" t="s">
        <v>653</v>
      </c>
      <c r="B8" s="142" t="s">
        <v>654</v>
      </c>
      <c r="C8" s="65" t="s">
        <v>754</v>
      </c>
      <c r="D8" s="65" t="s">
        <v>778</v>
      </c>
      <c r="E8" s="279">
        <v>97213.48</v>
      </c>
      <c r="F8" s="279">
        <v>11665.62</v>
      </c>
      <c r="G8" s="314">
        <f t="shared" si="0"/>
        <v>108879.09999999999</v>
      </c>
    </row>
    <row r="9" spans="1:7" s="4" customFormat="1" ht="20.100000000000001" customHeight="1">
      <c r="A9" s="145" t="s">
        <v>655</v>
      </c>
      <c r="B9" s="142" t="s">
        <v>454</v>
      </c>
      <c r="C9" s="65" t="s">
        <v>754</v>
      </c>
      <c r="D9" s="65" t="s">
        <v>778</v>
      </c>
      <c r="E9" s="279">
        <v>273827.21000000002</v>
      </c>
      <c r="F9" s="279">
        <v>32859.26</v>
      </c>
      <c r="G9" s="314">
        <f t="shared" si="0"/>
        <v>306686.47000000003</v>
      </c>
    </row>
    <row r="10" spans="1:7" s="4" customFormat="1" ht="20.100000000000001" customHeight="1">
      <c r="A10" s="145" t="s">
        <v>656</v>
      </c>
      <c r="B10" s="142" t="s">
        <v>657</v>
      </c>
      <c r="C10" s="65" t="s">
        <v>754</v>
      </c>
      <c r="D10" s="65" t="s">
        <v>778</v>
      </c>
      <c r="E10" s="279">
        <v>61568.54</v>
      </c>
      <c r="F10" s="279">
        <v>7388.22</v>
      </c>
      <c r="G10" s="314">
        <f t="shared" si="0"/>
        <v>68956.759999999995</v>
      </c>
    </row>
    <row r="11" spans="1:7" s="4" customFormat="1" ht="20.100000000000001" customHeight="1">
      <c r="A11" s="145" t="s">
        <v>658</v>
      </c>
      <c r="B11" s="142" t="s">
        <v>1143</v>
      </c>
      <c r="C11" s="65" t="s">
        <v>754</v>
      </c>
      <c r="D11" s="65" t="s">
        <v>778</v>
      </c>
      <c r="E11" s="279">
        <v>628387.89</v>
      </c>
      <c r="F11" s="279">
        <v>75406.539999999994</v>
      </c>
      <c r="G11" s="314">
        <f t="shared" si="0"/>
        <v>703794.43</v>
      </c>
    </row>
    <row r="12" spans="1:7" s="4" customFormat="1" ht="20.100000000000001" customHeight="1">
      <c r="A12" s="145" t="s">
        <v>659</v>
      </c>
      <c r="B12" s="142" t="s">
        <v>660</v>
      </c>
      <c r="C12" s="65" t="s">
        <v>754</v>
      </c>
      <c r="D12" s="65" t="s">
        <v>778</v>
      </c>
      <c r="E12" s="279">
        <v>9381.8700000000008</v>
      </c>
      <c r="F12" s="279">
        <v>1125.83</v>
      </c>
      <c r="G12" s="314">
        <f t="shared" si="0"/>
        <v>10507.7</v>
      </c>
    </row>
    <row r="13" spans="1:7" s="4" customFormat="1" ht="20.100000000000001" customHeight="1">
      <c r="A13" s="145" t="s">
        <v>661</v>
      </c>
      <c r="B13" s="142" t="s">
        <v>662</v>
      </c>
      <c r="C13" s="65" t="s">
        <v>754</v>
      </c>
      <c r="D13" s="65" t="s">
        <v>778</v>
      </c>
      <c r="E13" s="279">
        <v>9397.2999999999993</v>
      </c>
      <c r="F13" s="279">
        <v>1127.68</v>
      </c>
      <c r="G13" s="314">
        <f t="shared" si="0"/>
        <v>10524.98</v>
      </c>
    </row>
    <row r="14" spans="1:7" s="4" customFormat="1" ht="20.100000000000001" customHeight="1">
      <c r="A14" s="145" t="s">
        <v>663</v>
      </c>
      <c r="B14" s="142" t="s">
        <v>664</v>
      </c>
      <c r="C14" s="65" t="s">
        <v>754</v>
      </c>
      <c r="D14" s="65" t="s">
        <v>778</v>
      </c>
      <c r="E14" s="279">
        <v>9105.9699999999993</v>
      </c>
      <c r="F14" s="279">
        <v>1092.71</v>
      </c>
      <c r="G14" s="314">
        <f t="shared" si="0"/>
        <v>10198.68</v>
      </c>
    </row>
    <row r="15" spans="1:7" s="4" customFormat="1" ht="20.100000000000001" customHeight="1">
      <c r="A15" s="145" t="s">
        <v>665</v>
      </c>
      <c r="B15" s="142" t="s">
        <v>666</v>
      </c>
      <c r="C15" s="65" t="s">
        <v>754</v>
      </c>
      <c r="D15" s="65" t="s">
        <v>775</v>
      </c>
      <c r="E15" s="279">
        <v>4108.8900000000003</v>
      </c>
      <c r="F15" s="279">
        <v>4930.66</v>
      </c>
      <c r="G15" s="314">
        <f t="shared" si="0"/>
        <v>46019.56</v>
      </c>
    </row>
    <row r="16" spans="1:7" s="4" customFormat="1" ht="20.100000000000001" customHeight="1">
      <c r="A16" s="145" t="s">
        <v>667</v>
      </c>
      <c r="B16" s="142" t="s">
        <v>668</v>
      </c>
      <c r="C16" s="65" t="s">
        <v>754</v>
      </c>
      <c r="D16" s="65" t="s">
        <v>778</v>
      </c>
      <c r="E16" s="279">
        <v>277752.78999999998</v>
      </c>
      <c r="F16" s="279">
        <v>33330.339999999997</v>
      </c>
      <c r="G16" s="314">
        <f t="shared" si="0"/>
        <v>311083.13</v>
      </c>
    </row>
    <row r="17" spans="1:7" s="4" customFormat="1" ht="20.100000000000001" customHeight="1">
      <c r="A17" s="145" t="s">
        <v>669</v>
      </c>
      <c r="B17" s="142" t="s">
        <v>670</v>
      </c>
      <c r="C17" s="65" t="s">
        <v>754</v>
      </c>
      <c r="D17" s="65" t="s">
        <v>778</v>
      </c>
      <c r="E17" s="279">
        <v>28515.95</v>
      </c>
      <c r="F17" s="279">
        <v>3421.91</v>
      </c>
      <c r="G17" s="314">
        <f t="shared" si="0"/>
        <v>31937.86</v>
      </c>
    </row>
    <row r="18" spans="1:7" s="4" customFormat="1" ht="20.100000000000001" customHeight="1">
      <c r="A18" s="145" t="s">
        <v>671</v>
      </c>
      <c r="B18" s="142" t="s">
        <v>1144</v>
      </c>
      <c r="C18" s="65" t="s">
        <v>754</v>
      </c>
      <c r="D18" s="65" t="s">
        <v>778</v>
      </c>
      <c r="E18" s="279">
        <v>22035.06</v>
      </c>
      <c r="F18" s="279">
        <v>2644.21</v>
      </c>
      <c r="G18" s="314">
        <f t="shared" si="0"/>
        <v>24679.27</v>
      </c>
    </row>
    <row r="19" spans="1:7" s="4" customFormat="1" ht="20.100000000000001" customHeight="1">
      <c r="A19" s="145" t="s">
        <v>672</v>
      </c>
      <c r="B19" s="142" t="s">
        <v>673</v>
      </c>
      <c r="C19" s="65" t="s">
        <v>754</v>
      </c>
      <c r="D19" s="65" t="s">
        <v>778</v>
      </c>
      <c r="E19" s="279">
        <v>59948.31</v>
      </c>
      <c r="F19" s="279">
        <v>7193.79</v>
      </c>
      <c r="G19" s="314">
        <f t="shared" si="0"/>
        <v>67142.099999999991</v>
      </c>
    </row>
    <row r="20" spans="1:7" s="4" customFormat="1" ht="20.100000000000001" customHeight="1">
      <c r="A20" s="145" t="s">
        <v>674</v>
      </c>
      <c r="B20" s="142" t="s">
        <v>675</v>
      </c>
      <c r="C20" s="65" t="s">
        <v>754</v>
      </c>
      <c r="D20" s="65" t="s">
        <v>778</v>
      </c>
      <c r="E20" s="279">
        <v>24210.79</v>
      </c>
      <c r="F20" s="279">
        <v>2905.3</v>
      </c>
      <c r="G20" s="314">
        <f t="shared" si="0"/>
        <v>27116.09</v>
      </c>
    </row>
    <row r="21" spans="1:7" s="4" customFormat="1" ht="20.100000000000001" customHeight="1">
      <c r="A21" s="145" t="s">
        <v>676</v>
      </c>
      <c r="B21" s="142" t="s">
        <v>677</v>
      </c>
      <c r="C21" s="65" t="s">
        <v>754</v>
      </c>
      <c r="D21" s="65" t="s">
        <v>778</v>
      </c>
      <c r="E21" s="279">
        <v>23007.19</v>
      </c>
      <c r="F21" s="279">
        <v>2760.86</v>
      </c>
      <c r="G21" s="314">
        <f t="shared" si="0"/>
        <v>25768.05</v>
      </c>
    </row>
    <row r="22" spans="1:7" s="4" customFormat="1" ht="20.100000000000001" customHeight="1">
      <c r="A22" s="145" t="s">
        <v>678</v>
      </c>
      <c r="B22" s="142" t="s">
        <v>679</v>
      </c>
      <c r="C22" s="65" t="s">
        <v>754</v>
      </c>
      <c r="D22" s="65" t="s">
        <v>778</v>
      </c>
      <c r="E22" s="279">
        <v>2725.06</v>
      </c>
      <c r="F22" s="279">
        <v>327</v>
      </c>
      <c r="G22" s="314">
        <f t="shared" si="0"/>
        <v>3052.06</v>
      </c>
    </row>
    <row r="23" spans="1:7" s="4" customFormat="1" ht="20.100000000000001" customHeight="1">
      <c r="A23" s="145" t="s">
        <v>680</v>
      </c>
      <c r="B23" s="142" t="s">
        <v>455</v>
      </c>
      <c r="C23" s="65" t="s">
        <v>754</v>
      </c>
      <c r="D23" s="65" t="s">
        <v>778</v>
      </c>
      <c r="E23" s="279">
        <v>62432.65</v>
      </c>
      <c r="F23" s="279">
        <v>7491.92</v>
      </c>
      <c r="G23" s="314">
        <f t="shared" si="0"/>
        <v>69924.570000000007</v>
      </c>
    </row>
    <row r="24" spans="1:7" s="4" customFormat="1" ht="32.25" customHeight="1">
      <c r="A24" s="145" t="s">
        <v>681</v>
      </c>
      <c r="B24" s="142" t="s">
        <v>459</v>
      </c>
      <c r="C24" s="65" t="s">
        <v>754</v>
      </c>
      <c r="D24" s="65" t="s">
        <v>778</v>
      </c>
      <c r="E24" s="279">
        <v>32793.339999999997</v>
      </c>
      <c r="F24" s="279">
        <v>3935.2</v>
      </c>
      <c r="G24" s="314">
        <f t="shared" si="0"/>
        <v>36728.539999999994</v>
      </c>
    </row>
    <row r="25" spans="1:7" s="4" customFormat="1" ht="20.100000000000001" customHeight="1">
      <c r="A25" s="145" t="s">
        <v>682</v>
      </c>
      <c r="B25" s="142" t="s">
        <v>683</v>
      </c>
      <c r="C25" s="65" t="s">
        <v>754</v>
      </c>
      <c r="D25" s="65" t="s">
        <v>778</v>
      </c>
      <c r="E25" s="279">
        <v>61568.54</v>
      </c>
      <c r="F25" s="279">
        <v>7388.22</v>
      </c>
      <c r="G25" s="314">
        <f t="shared" si="0"/>
        <v>68956.759999999995</v>
      </c>
    </row>
    <row r="26" spans="1:7" s="4" customFormat="1" ht="20.100000000000001" customHeight="1">
      <c r="A26" s="145" t="s">
        <v>684</v>
      </c>
      <c r="B26" s="142" t="s">
        <v>685</v>
      </c>
      <c r="C26" s="65" t="s">
        <v>754</v>
      </c>
      <c r="D26" s="65" t="s">
        <v>778</v>
      </c>
      <c r="E26" s="279">
        <v>777.71</v>
      </c>
      <c r="F26" s="279">
        <v>93.33</v>
      </c>
      <c r="G26" s="314">
        <f t="shared" si="0"/>
        <v>871.04000000000008</v>
      </c>
    </row>
    <row r="27" spans="1:7" s="4" customFormat="1" ht="20.100000000000001" customHeight="1">
      <c r="A27" s="145" t="s">
        <v>686</v>
      </c>
      <c r="B27" s="142" t="s">
        <v>687</v>
      </c>
      <c r="C27" s="65" t="s">
        <v>754</v>
      </c>
      <c r="D27" s="65" t="s">
        <v>777</v>
      </c>
      <c r="E27" s="279">
        <v>92584.26</v>
      </c>
      <c r="F27" s="279">
        <v>22220.22</v>
      </c>
      <c r="G27" s="314">
        <f t="shared" si="0"/>
        <v>207388.74</v>
      </c>
    </row>
    <row r="28" spans="1:7" s="4" customFormat="1" ht="20.100000000000001" customHeight="1">
      <c r="A28" s="145" t="s">
        <v>688</v>
      </c>
      <c r="B28" s="142" t="s">
        <v>689</v>
      </c>
      <c r="C28" s="65" t="s">
        <v>754</v>
      </c>
      <c r="D28" s="65" t="s">
        <v>777</v>
      </c>
      <c r="E28" s="279">
        <v>573915.02</v>
      </c>
      <c r="F28" s="279">
        <v>137739.6</v>
      </c>
      <c r="G28" s="314">
        <f t="shared" si="0"/>
        <v>1285569.6400000001</v>
      </c>
    </row>
    <row r="29" spans="1:7" s="4" customFormat="1" ht="20.100000000000001" customHeight="1">
      <c r="A29" s="145" t="s">
        <v>690</v>
      </c>
      <c r="B29" s="142" t="s">
        <v>691</v>
      </c>
      <c r="C29" s="65" t="s">
        <v>754</v>
      </c>
      <c r="D29" s="65" t="s">
        <v>777</v>
      </c>
      <c r="E29" s="279">
        <v>25923.599999999999</v>
      </c>
      <c r="F29" s="279">
        <v>6221.66</v>
      </c>
      <c r="G29" s="314">
        <f t="shared" si="0"/>
        <v>58068.86</v>
      </c>
    </row>
    <row r="30" spans="1:7" s="4" customFormat="1" ht="33" customHeight="1">
      <c r="A30" s="145" t="s">
        <v>692</v>
      </c>
      <c r="B30" s="142" t="s">
        <v>1145</v>
      </c>
      <c r="C30" s="65" t="s">
        <v>754</v>
      </c>
      <c r="D30" s="65" t="s">
        <v>778</v>
      </c>
      <c r="E30" s="279">
        <v>2333123.36</v>
      </c>
      <c r="F30" s="279">
        <v>279974.8</v>
      </c>
      <c r="G30" s="314">
        <f t="shared" si="0"/>
        <v>2613098.1599999997</v>
      </c>
    </row>
    <row r="31" spans="1:7" s="4" customFormat="1" ht="28.5">
      <c r="A31" s="145" t="s">
        <v>693</v>
      </c>
      <c r="B31" s="142" t="s">
        <v>4</v>
      </c>
      <c r="C31" s="65" t="s">
        <v>754</v>
      </c>
      <c r="D31" s="65" t="s">
        <v>778</v>
      </c>
      <c r="E31" s="279">
        <v>51458.33</v>
      </c>
      <c r="F31" s="279">
        <v>6175</v>
      </c>
      <c r="G31" s="314">
        <f t="shared" si="0"/>
        <v>57633.33</v>
      </c>
    </row>
    <row r="32" spans="1:7" s="4" customFormat="1" ht="20.100000000000001" customHeight="1">
      <c r="A32" s="145" t="s">
        <v>694</v>
      </c>
      <c r="B32" s="142" t="s">
        <v>695</v>
      </c>
      <c r="C32" s="65" t="s">
        <v>754</v>
      </c>
      <c r="D32" s="65" t="s">
        <v>778</v>
      </c>
      <c r="E32" s="279">
        <v>3888.54</v>
      </c>
      <c r="F32" s="279">
        <v>466.63</v>
      </c>
      <c r="G32" s="314">
        <f t="shared" si="0"/>
        <v>4355.17</v>
      </c>
    </row>
    <row r="33" spans="1:7" s="4" customFormat="1" ht="20.100000000000001" customHeight="1">
      <c r="A33" s="145" t="s">
        <v>456</v>
      </c>
      <c r="B33" s="142" t="s">
        <v>460</v>
      </c>
      <c r="C33" s="65" t="s">
        <v>754</v>
      </c>
      <c r="D33" s="65" t="s">
        <v>778</v>
      </c>
      <c r="E33" s="279">
        <v>3582.39</v>
      </c>
      <c r="F33" s="279">
        <v>429.88</v>
      </c>
      <c r="G33" s="314">
        <f t="shared" si="0"/>
        <v>4012.27</v>
      </c>
    </row>
    <row r="34" spans="1:7" s="4" customFormat="1" ht="20.100000000000001" customHeight="1">
      <c r="A34" s="145" t="s">
        <v>457</v>
      </c>
      <c r="B34" s="142" t="s">
        <v>458</v>
      </c>
      <c r="C34" s="65" t="s">
        <v>754</v>
      </c>
      <c r="D34" s="65" t="s">
        <v>778</v>
      </c>
      <c r="E34" s="279">
        <v>97213.48</v>
      </c>
      <c r="F34" s="279">
        <v>11665.62</v>
      </c>
      <c r="G34" s="314">
        <f t="shared" si="0"/>
        <v>108879.09999999999</v>
      </c>
    </row>
    <row r="35" spans="1:7" s="4" customFormat="1" ht="20.100000000000001" customHeight="1">
      <c r="A35" s="145" t="s">
        <v>1146</v>
      </c>
      <c r="B35" s="142" t="s">
        <v>1149</v>
      </c>
      <c r="C35" s="65" t="s">
        <v>754</v>
      </c>
      <c r="D35" s="65" t="s">
        <v>778</v>
      </c>
      <c r="E35" s="279">
        <v>1777744.83</v>
      </c>
      <c r="F35" s="279">
        <v>213329.38</v>
      </c>
      <c r="G35" s="314">
        <f t="shared" si="0"/>
        <v>1991074.21</v>
      </c>
    </row>
    <row r="36" spans="1:7" s="4" customFormat="1" ht="20.100000000000001" customHeight="1">
      <c r="A36" s="145" t="s">
        <v>1147</v>
      </c>
      <c r="B36" s="142" t="s">
        <v>1150</v>
      </c>
      <c r="C36" s="65" t="s">
        <v>754</v>
      </c>
      <c r="D36" s="65" t="s">
        <v>778</v>
      </c>
      <c r="E36" s="279">
        <v>370337.04</v>
      </c>
      <c r="F36" s="279">
        <v>44440.45</v>
      </c>
      <c r="G36" s="314">
        <f t="shared" si="0"/>
        <v>414777.49</v>
      </c>
    </row>
    <row r="37" spans="1:7" s="4" customFormat="1" ht="20.100000000000001" customHeight="1">
      <c r="A37" s="145" t="s">
        <v>1148</v>
      </c>
      <c r="B37" s="142" t="s">
        <v>1151</v>
      </c>
      <c r="C37" s="65" t="s">
        <v>1152</v>
      </c>
      <c r="D37" s="65" t="s">
        <v>778</v>
      </c>
      <c r="E37" s="279">
        <v>370337.04</v>
      </c>
      <c r="F37" s="279">
        <v>44440.45</v>
      </c>
      <c r="G37" s="314">
        <f t="shared" si="0"/>
        <v>414777.49</v>
      </c>
    </row>
    <row r="38" spans="1:7" s="4" customFormat="1" ht="20.100000000000001" customHeight="1">
      <c r="A38" s="137">
        <v>5.2</v>
      </c>
      <c r="B38" s="136" t="s">
        <v>696</v>
      </c>
      <c r="C38" s="65"/>
      <c r="D38" s="65"/>
      <c r="E38" s="279"/>
      <c r="F38" s="279"/>
      <c r="G38" s="314">
        <f t="shared" ref="G38:G68" si="1" xml:space="preserve"> D38*E38+F38</f>
        <v>0</v>
      </c>
    </row>
    <row r="39" spans="1:7" s="4" customFormat="1" ht="20.100000000000001" customHeight="1">
      <c r="A39" s="145" t="s">
        <v>697</v>
      </c>
      <c r="B39" s="142" t="s">
        <v>698</v>
      </c>
      <c r="C39" s="65" t="s">
        <v>754</v>
      </c>
      <c r="D39" s="65" t="s">
        <v>778</v>
      </c>
      <c r="E39" s="279">
        <v>23007.19</v>
      </c>
      <c r="F39" s="279">
        <v>2760.86</v>
      </c>
      <c r="G39" s="314">
        <f t="shared" si="1"/>
        <v>25768.05</v>
      </c>
    </row>
    <row r="40" spans="1:7" s="4" customFormat="1" ht="20.100000000000001" customHeight="1">
      <c r="A40" s="145" t="s">
        <v>699</v>
      </c>
      <c r="B40" s="142" t="s">
        <v>700</v>
      </c>
      <c r="C40" s="65" t="s">
        <v>754</v>
      </c>
      <c r="D40" s="65" t="s">
        <v>778</v>
      </c>
      <c r="E40" s="279">
        <v>68308.67</v>
      </c>
      <c r="F40" s="279">
        <v>8197.0400000000009</v>
      </c>
      <c r="G40" s="314">
        <f t="shared" si="1"/>
        <v>76505.709999999992</v>
      </c>
    </row>
    <row r="41" spans="1:7" s="4" customFormat="1" ht="20.100000000000001" customHeight="1">
      <c r="A41" s="145" t="s">
        <v>701</v>
      </c>
      <c r="B41" s="142" t="s">
        <v>702</v>
      </c>
      <c r="C41" s="65" t="s">
        <v>754</v>
      </c>
      <c r="D41" s="65" t="s">
        <v>778</v>
      </c>
      <c r="E41" s="279">
        <v>35385.71</v>
      </c>
      <c r="F41" s="279">
        <v>4246.28</v>
      </c>
      <c r="G41" s="314">
        <f t="shared" si="1"/>
        <v>39631.99</v>
      </c>
    </row>
    <row r="42" spans="1:7" s="4" customFormat="1" ht="20.100000000000001" customHeight="1">
      <c r="A42" s="145" t="s">
        <v>703</v>
      </c>
      <c r="B42" s="142" t="s">
        <v>8</v>
      </c>
      <c r="C42" s="65" t="s">
        <v>754</v>
      </c>
      <c r="D42" s="65" t="s">
        <v>778</v>
      </c>
      <c r="E42" s="279">
        <v>8101.12</v>
      </c>
      <c r="F42" s="279">
        <v>972.13</v>
      </c>
      <c r="G42" s="314">
        <f t="shared" si="1"/>
        <v>9073.25</v>
      </c>
    </row>
    <row r="43" spans="1:7" s="4" customFormat="1" ht="20.100000000000001" customHeight="1">
      <c r="A43" s="145" t="s">
        <v>9</v>
      </c>
      <c r="B43" s="142" t="s">
        <v>1153</v>
      </c>
      <c r="C43" s="65" t="s">
        <v>754</v>
      </c>
      <c r="D43" s="65" t="s">
        <v>778</v>
      </c>
      <c r="E43" s="279">
        <v>58328.08</v>
      </c>
      <c r="F43" s="279">
        <v>6999.37</v>
      </c>
      <c r="G43" s="314">
        <f t="shared" si="1"/>
        <v>65327.450000000004</v>
      </c>
    </row>
    <row r="44" spans="1:7" s="4" customFormat="1" ht="20.100000000000001" customHeight="1">
      <c r="A44" s="145" t="s">
        <v>10</v>
      </c>
      <c r="B44" s="142" t="s">
        <v>11</v>
      </c>
      <c r="C44" s="65" t="s">
        <v>754</v>
      </c>
      <c r="D44" s="65" t="s">
        <v>775</v>
      </c>
      <c r="E44" s="279">
        <v>1296.18</v>
      </c>
      <c r="F44" s="279">
        <v>1555.42</v>
      </c>
      <c r="G44" s="314">
        <f t="shared" si="1"/>
        <v>14517.220000000001</v>
      </c>
    </row>
    <row r="45" spans="1:7" s="4" customFormat="1" ht="20.100000000000001" customHeight="1">
      <c r="A45" s="145" t="s">
        <v>12</v>
      </c>
      <c r="B45" s="142" t="s">
        <v>434</v>
      </c>
      <c r="C45" s="65" t="s">
        <v>754</v>
      </c>
      <c r="D45" s="65" t="s">
        <v>779</v>
      </c>
      <c r="E45" s="279">
        <v>15554.16</v>
      </c>
      <c r="F45" s="279">
        <v>9332.49</v>
      </c>
      <c r="G45" s="314">
        <f t="shared" si="1"/>
        <v>87103.290000000008</v>
      </c>
    </row>
    <row r="46" spans="1:7" s="4" customFormat="1" ht="20.100000000000001" customHeight="1">
      <c r="A46" s="145" t="s">
        <v>13</v>
      </c>
      <c r="B46" s="142" t="s">
        <v>14</v>
      </c>
      <c r="C46" s="65" t="s">
        <v>754</v>
      </c>
      <c r="D46" s="65" t="s">
        <v>775</v>
      </c>
      <c r="E46" s="279">
        <v>311.08</v>
      </c>
      <c r="F46" s="279">
        <v>373.3</v>
      </c>
      <c r="G46" s="314">
        <f t="shared" si="1"/>
        <v>3484.1</v>
      </c>
    </row>
    <row r="47" spans="1:7" s="4" customFormat="1" ht="20.100000000000001" customHeight="1">
      <c r="A47" s="145" t="s">
        <v>15</v>
      </c>
      <c r="B47" s="142" t="s">
        <v>16</v>
      </c>
      <c r="C47" s="65" t="s">
        <v>754</v>
      </c>
      <c r="D47" s="65" t="s">
        <v>775</v>
      </c>
      <c r="E47" s="279">
        <v>210.48</v>
      </c>
      <c r="F47" s="279">
        <v>252.57</v>
      </c>
      <c r="G47" s="314">
        <f t="shared" si="1"/>
        <v>2357.37</v>
      </c>
    </row>
    <row r="48" spans="1:7" s="4" customFormat="1" ht="20.100000000000001" customHeight="1">
      <c r="A48" s="145" t="s">
        <v>17</v>
      </c>
      <c r="B48" s="142" t="s">
        <v>18</v>
      </c>
      <c r="C48" s="65" t="s">
        <v>754</v>
      </c>
      <c r="D48" s="65" t="s">
        <v>776</v>
      </c>
      <c r="E48" s="279">
        <v>3110.83</v>
      </c>
      <c r="F48" s="279">
        <v>1119.9000000000001</v>
      </c>
      <c r="G48" s="314">
        <f t="shared" si="1"/>
        <v>10452.39</v>
      </c>
    </row>
    <row r="49" spans="1:7" s="4" customFormat="1" ht="20.100000000000001" customHeight="1">
      <c r="A49" s="145" t="s">
        <v>19</v>
      </c>
      <c r="B49" s="142" t="s">
        <v>20</v>
      </c>
      <c r="C49" s="65" t="s">
        <v>754</v>
      </c>
      <c r="D49" s="65" t="s">
        <v>777</v>
      </c>
      <c r="E49" s="279">
        <v>479.58</v>
      </c>
      <c r="F49" s="279">
        <v>115.1</v>
      </c>
      <c r="G49" s="314">
        <f t="shared" si="1"/>
        <v>1074.26</v>
      </c>
    </row>
    <row r="50" spans="1:7" s="4" customFormat="1" ht="20.100000000000001" customHeight="1">
      <c r="A50" s="145" t="s">
        <v>21</v>
      </c>
      <c r="B50" s="142" t="s">
        <v>22</v>
      </c>
      <c r="C50" s="65" t="s">
        <v>754</v>
      </c>
      <c r="D50" s="65" t="s">
        <v>778</v>
      </c>
      <c r="E50" s="279">
        <v>10615.71</v>
      </c>
      <c r="F50" s="279">
        <v>1273.8800000000001</v>
      </c>
      <c r="G50" s="314">
        <f t="shared" si="1"/>
        <v>11889.59</v>
      </c>
    </row>
    <row r="51" spans="1:7" s="4" customFormat="1" ht="20.100000000000001" customHeight="1">
      <c r="A51" s="145" t="s">
        <v>23</v>
      </c>
      <c r="B51" s="142" t="s">
        <v>24</v>
      </c>
      <c r="C51" s="65" t="s">
        <v>754</v>
      </c>
      <c r="D51" s="65" t="s">
        <v>775</v>
      </c>
      <c r="E51" s="279">
        <v>29.32</v>
      </c>
      <c r="F51" s="279">
        <v>35.18</v>
      </c>
      <c r="G51" s="314">
        <f t="shared" si="1"/>
        <v>328.38</v>
      </c>
    </row>
    <row r="52" spans="1:7" s="4" customFormat="1" ht="20.100000000000001" customHeight="1">
      <c r="A52" s="145" t="s">
        <v>25</v>
      </c>
      <c r="B52" s="142" t="s">
        <v>26</v>
      </c>
      <c r="C52" s="65" t="s">
        <v>754</v>
      </c>
      <c r="D52" s="65" t="s">
        <v>776</v>
      </c>
      <c r="E52" s="279">
        <v>2736.79</v>
      </c>
      <c r="F52" s="279">
        <v>985.24</v>
      </c>
      <c r="G52" s="314">
        <f t="shared" si="1"/>
        <v>9195.6099999999988</v>
      </c>
    </row>
    <row r="53" spans="1:7" s="4" customFormat="1" ht="20.100000000000001" customHeight="1">
      <c r="A53" s="145" t="s">
        <v>27</v>
      </c>
      <c r="B53" s="142" t="s">
        <v>1014</v>
      </c>
      <c r="C53" s="65" t="s">
        <v>754</v>
      </c>
      <c r="D53" s="65" t="s">
        <v>778</v>
      </c>
      <c r="E53" s="279">
        <v>10615.71</v>
      </c>
      <c r="F53" s="279">
        <v>1273.8800000000001</v>
      </c>
      <c r="G53" s="314">
        <f t="shared" si="1"/>
        <v>11889.59</v>
      </c>
    </row>
    <row r="54" spans="1:7" s="4" customFormat="1" ht="20.100000000000001" customHeight="1">
      <c r="A54" s="137">
        <v>5.3</v>
      </c>
      <c r="B54" s="136" t="s">
        <v>28</v>
      </c>
      <c r="C54" s="65"/>
      <c r="D54" s="65"/>
      <c r="E54" s="279">
        <v>0</v>
      </c>
      <c r="F54" s="279">
        <v>0</v>
      </c>
      <c r="G54" s="314">
        <f t="shared" si="1"/>
        <v>0</v>
      </c>
    </row>
    <row r="55" spans="1:7" s="4" customFormat="1" ht="20.100000000000001" customHeight="1">
      <c r="A55" s="145" t="s">
        <v>29</v>
      </c>
      <c r="B55" s="142" t="s">
        <v>30</v>
      </c>
      <c r="C55" s="65" t="s">
        <v>754</v>
      </c>
      <c r="D55" s="65" t="s">
        <v>778</v>
      </c>
      <c r="E55" s="279">
        <v>2164.62</v>
      </c>
      <c r="F55" s="279">
        <v>259.76</v>
      </c>
      <c r="G55" s="314">
        <f t="shared" si="1"/>
        <v>2424.38</v>
      </c>
    </row>
    <row r="56" spans="1:7" s="4" customFormat="1" ht="20.100000000000001" customHeight="1">
      <c r="A56" s="145" t="s">
        <v>31</v>
      </c>
      <c r="B56" s="142" t="s">
        <v>32</v>
      </c>
      <c r="C56" s="65" t="s">
        <v>754</v>
      </c>
      <c r="D56" s="65" t="s">
        <v>778</v>
      </c>
      <c r="E56" s="279">
        <v>1551.71</v>
      </c>
      <c r="F56" s="279">
        <v>186.21</v>
      </c>
      <c r="G56" s="314">
        <f t="shared" si="1"/>
        <v>1737.92</v>
      </c>
    </row>
    <row r="57" spans="1:7" s="4" customFormat="1" ht="20.100000000000001" customHeight="1">
      <c r="A57" s="145" t="s">
        <v>33</v>
      </c>
      <c r="B57" s="142" t="s">
        <v>34</v>
      </c>
      <c r="C57" s="65" t="s">
        <v>754</v>
      </c>
      <c r="D57" s="65" t="s">
        <v>778</v>
      </c>
      <c r="E57" s="279">
        <v>1649.24</v>
      </c>
      <c r="F57" s="279">
        <v>197.91</v>
      </c>
      <c r="G57" s="314">
        <f t="shared" si="1"/>
        <v>1847.15</v>
      </c>
    </row>
    <row r="58" spans="1:7" s="4" customFormat="1" ht="20.100000000000001" customHeight="1">
      <c r="A58" s="145" t="s">
        <v>35</v>
      </c>
      <c r="B58" s="142" t="s">
        <v>36</v>
      </c>
      <c r="C58" s="65" t="s">
        <v>754</v>
      </c>
      <c r="D58" s="65" t="s">
        <v>778</v>
      </c>
      <c r="E58" s="279">
        <v>1986.24</v>
      </c>
      <c r="F58" s="279">
        <v>238.35</v>
      </c>
      <c r="G58" s="314">
        <f t="shared" si="1"/>
        <v>2224.59</v>
      </c>
    </row>
    <row r="59" spans="1:7" s="4" customFormat="1" ht="20.100000000000001" customHeight="1">
      <c r="A59" s="145" t="s">
        <v>37</v>
      </c>
      <c r="B59" s="142" t="s">
        <v>38</v>
      </c>
      <c r="C59" s="65" t="s">
        <v>754</v>
      </c>
      <c r="D59" s="65" t="s">
        <v>778</v>
      </c>
      <c r="E59" s="279">
        <v>877.7</v>
      </c>
      <c r="F59" s="279">
        <v>105.32</v>
      </c>
      <c r="G59" s="314">
        <f t="shared" si="1"/>
        <v>983.02</v>
      </c>
    </row>
    <row r="60" spans="1:7" s="4" customFormat="1" ht="20.100000000000001" customHeight="1">
      <c r="A60" s="145" t="s">
        <v>39</v>
      </c>
      <c r="B60" s="142" t="s">
        <v>40</v>
      </c>
      <c r="C60" s="65" t="s">
        <v>754</v>
      </c>
      <c r="D60" s="65" t="s">
        <v>778</v>
      </c>
      <c r="E60" s="279">
        <v>1551.71</v>
      </c>
      <c r="F60" s="279">
        <v>186.21</v>
      </c>
      <c r="G60" s="314">
        <f t="shared" si="1"/>
        <v>1737.92</v>
      </c>
    </row>
    <row r="61" spans="1:7" s="4" customFormat="1" ht="20.100000000000001" customHeight="1">
      <c r="A61" s="145" t="s">
        <v>41</v>
      </c>
      <c r="B61" s="142" t="s">
        <v>42</v>
      </c>
      <c r="C61" s="65" t="s">
        <v>754</v>
      </c>
      <c r="D61" s="65" t="s">
        <v>778</v>
      </c>
      <c r="E61" s="279">
        <v>66105.17</v>
      </c>
      <c r="F61" s="279">
        <v>7932.62</v>
      </c>
      <c r="G61" s="314">
        <f t="shared" si="1"/>
        <v>74037.789999999994</v>
      </c>
    </row>
    <row r="62" spans="1:7" s="4" customFormat="1" ht="29.25" customHeight="1">
      <c r="A62" s="364" t="s">
        <v>43</v>
      </c>
      <c r="B62" s="364"/>
      <c r="C62" s="65" t="s">
        <v>754</v>
      </c>
      <c r="D62" s="75"/>
      <c r="E62" s="279">
        <v>0</v>
      </c>
      <c r="F62" s="279">
        <v>0</v>
      </c>
      <c r="G62" s="314">
        <f t="shared" si="1"/>
        <v>0</v>
      </c>
    </row>
    <row r="63" spans="1:7" s="4" customFormat="1" ht="20.100000000000001" customHeight="1">
      <c r="A63" s="121" t="s">
        <v>1310</v>
      </c>
      <c r="B63" s="20"/>
      <c r="C63" s="65" t="s">
        <v>754</v>
      </c>
      <c r="D63" s="65" t="s">
        <v>778</v>
      </c>
      <c r="E63" s="279">
        <v>419381.39</v>
      </c>
      <c r="F63" s="279">
        <v>50325.77</v>
      </c>
      <c r="G63" s="314">
        <f t="shared" si="1"/>
        <v>469707.16000000003</v>
      </c>
    </row>
    <row r="64" spans="1:7" s="4" customFormat="1" ht="20.100000000000001" customHeight="1">
      <c r="A64" s="121" t="s">
        <v>1311</v>
      </c>
      <c r="B64" s="20"/>
      <c r="C64" s="65" t="s">
        <v>754</v>
      </c>
      <c r="D64" s="65" t="s">
        <v>778</v>
      </c>
      <c r="E64" s="279">
        <v>0</v>
      </c>
      <c r="F64" s="279">
        <v>0</v>
      </c>
      <c r="G64" s="314">
        <f t="shared" si="1"/>
        <v>0</v>
      </c>
    </row>
    <row r="65" spans="1:7" s="4" customFormat="1" ht="20.100000000000001" customHeight="1">
      <c r="A65" s="121" t="s">
        <v>1312</v>
      </c>
      <c r="B65" s="20"/>
      <c r="C65" s="65" t="s">
        <v>754</v>
      </c>
      <c r="D65" s="65" t="s">
        <v>778</v>
      </c>
      <c r="E65" s="279">
        <v>0</v>
      </c>
      <c r="F65" s="279">
        <v>0</v>
      </c>
      <c r="G65" s="314">
        <f t="shared" si="1"/>
        <v>0</v>
      </c>
    </row>
    <row r="66" spans="1:7" s="4" customFormat="1" ht="20.100000000000001" customHeight="1">
      <c r="A66" s="121" t="s">
        <v>1313</v>
      </c>
      <c r="B66" s="20"/>
      <c r="C66" s="65" t="s">
        <v>754</v>
      </c>
      <c r="D66" s="65" t="s">
        <v>778</v>
      </c>
      <c r="E66" s="279">
        <v>0</v>
      </c>
      <c r="F66" s="279">
        <v>0</v>
      </c>
      <c r="G66" s="314">
        <f t="shared" si="1"/>
        <v>0</v>
      </c>
    </row>
    <row r="67" spans="1:7" s="4" customFormat="1" ht="20.100000000000001" customHeight="1">
      <c r="A67" s="65"/>
      <c r="B67" s="65" t="s">
        <v>910</v>
      </c>
      <c r="C67" s="65"/>
      <c r="D67" s="65"/>
      <c r="E67" s="279">
        <v>0</v>
      </c>
      <c r="F67" s="279">
        <v>0</v>
      </c>
      <c r="G67" s="314">
        <f t="shared" si="1"/>
        <v>0</v>
      </c>
    </row>
    <row r="68" spans="1:7" s="91" customFormat="1" ht="20.100000000000001" customHeight="1">
      <c r="A68" s="90"/>
      <c r="B68" s="90"/>
      <c r="C68" s="90"/>
      <c r="D68" s="90"/>
      <c r="E68" s="279">
        <v>0</v>
      </c>
      <c r="F68" s="279">
        <v>0</v>
      </c>
      <c r="G68" s="314">
        <f t="shared" si="1"/>
        <v>0</v>
      </c>
    </row>
    <row r="69" spans="1:7" s="93" customFormat="1" ht="30" customHeight="1">
      <c r="A69" s="140"/>
      <c r="B69" s="92" t="s">
        <v>1341</v>
      </c>
      <c r="C69" s="71"/>
      <c r="D69" s="71"/>
      <c r="E69" s="282"/>
      <c r="F69" s="282">
        <f>SUM(F6:F66)</f>
        <v>1112044.8299999998</v>
      </c>
      <c r="G69" s="282">
        <f>ROUND(SUM(G6:G66),0)</f>
        <v>10379086</v>
      </c>
    </row>
    <row r="70" spans="1:7" s="93" customFormat="1" ht="21" customHeight="1">
      <c r="A70" s="97"/>
      <c r="B70" s="112" t="s">
        <v>1003</v>
      </c>
      <c r="C70" s="97"/>
      <c r="D70" s="97"/>
      <c r="E70" s="293"/>
      <c r="F70" s="293"/>
      <c r="G70" s="293"/>
    </row>
    <row r="71" spans="1:7" s="4" customFormat="1" ht="21" customHeight="1">
      <c r="A71" s="8"/>
      <c r="B71" s="25"/>
      <c r="C71" s="8"/>
      <c r="D71" s="8"/>
      <c r="E71" s="305"/>
      <c r="F71" s="305"/>
      <c r="G71" s="305"/>
    </row>
    <row r="72" spans="1:7" s="4" customFormat="1" ht="18" customHeight="1">
      <c r="A72" s="8"/>
      <c r="B72" s="148" t="s">
        <v>278</v>
      </c>
      <c r="C72" s="8"/>
      <c r="D72" s="8"/>
      <c r="E72" s="305"/>
      <c r="F72" s="305"/>
      <c r="G72" s="305"/>
    </row>
    <row r="73" spans="1:7" s="4" customFormat="1" ht="23.25" customHeight="1">
      <c r="A73" s="8"/>
      <c r="B73" s="148" t="s">
        <v>279</v>
      </c>
      <c r="C73" s="8"/>
      <c r="D73" s="8"/>
      <c r="E73" s="305"/>
      <c r="F73" s="305"/>
      <c r="G73" s="305"/>
    </row>
    <row r="74" spans="1:7" s="4" customFormat="1" ht="20.25" customHeight="1">
      <c r="A74" s="8"/>
      <c r="B74" s="148" t="s">
        <v>280</v>
      </c>
      <c r="C74" s="8"/>
      <c r="D74" s="8"/>
      <c r="E74" s="305"/>
      <c r="F74" s="305"/>
      <c r="G74" s="305"/>
    </row>
    <row r="75" spans="1:7" s="4" customFormat="1" ht="48" customHeight="1">
      <c r="A75" s="8"/>
      <c r="B75" s="8"/>
      <c r="C75" s="8"/>
      <c r="D75" s="8"/>
      <c r="E75" s="305"/>
      <c r="F75" s="305"/>
      <c r="G75" s="305"/>
    </row>
  </sheetData>
  <mergeCells count="3">
    <mergeCell ref="C2:G2"/>
    <mergeCell ref="A1:G1"/>
    <mergeCell ref="A62:B62"/>
  </mergeCells>
  <printOptions horizontalCentered="1"/>
  <pageMargins left="0.70866141732283472" right="0.70866141732283472" top="0.94488188976377963" bottom="0.94488188976377963" header="0.70866141732283472" footer="0.70866141732283472"/>
  <pageSetup paperSize="9" scale="70" fitToHeight="0" orientation="landscape" r:id="rId1"/>
  <headerFooter>
    <oddHeader>&amp;L&amp;"Times New Roman,Regular"&amp;9Bengaluru Water Supply and Sewerage Project (III)&amp;R&amp;"Times New Roman,Regular"&amp;9Volume-3-Price Proposal</oddHeader>
    <oddFooter>&amp;L&amp;"Times New Roman,Regular"&amp;9Contract No CP-26-Pillaganahalli STP&amp;R&amp;"Times New Roman,Regular"&amp;9&amp;P of &amp;N</oddFooter>
  </headerFooter>
  <rowBreaks count="2" manualBreakCount="2">
    <brk id="30" max="8" man="1"/>
    <brk id="58" max="8" man="1"/>
  </rowBreaks>
</worksheet>
</file>

<file path=xl/worksheets/sheet7.xml><?xml version="1.0" encoding="utf-8"?>
<worksheet xmlns="http://schemas.openxmlformats.org/spreadsheetml/2006/main" xmlns:r="http://schemas.openxmlformats.org/officeDocument/2006/relationships">
  <sheetPr codeName="Sheet7"/>
  <dimension ref="A1:G38"/>
  <sheetViews>
    <sheetView view="pageBreakPreview" topLeftCell="A13" zoomScale="60" workbookViewId="0">
      <selection activeCell="G6" sqref="G6"/>
    </sheetView>
  </sheetViews>
  <sheetFormatPr defaultColWidth="8.7109375" defaultRowHeight="20.100000000000001" customHeight="1"/>
  <cols>
    <col min="1" max="1" width="8.7109375" style="150"/>
    <col min="2" max="2" width="110.7109375" style="150" customWidth="1"/>
    <col min="3" max="3" width="19.7109375" style="150" customWidth="1"/>
    <col min="4" max="4" width="17.5703125" style="150" customWidth="1"/>
    <col min="5" max="5" width="17.42578125" style="344" customWidth="1"/>
    <col min="6" max="6" width="14.28515625" style="344" bestFit="1" customWidth="1"/>
    <col min="7" max="7" width="31.7109375" style="358" customWidth="1"/>
    <col min="8" max="16384" width="8.7109375" style="150"/>
  </cols>
  <sheetData>
    <row r="1" spans="1:7" s="2" customFormat="1" ht="19.899999999999999" customHeight="1">
      <c r="A1" s="376" t="s">
        <v>1057</v>
      </c>
      <c r="B1" s="376"/>
      <c r="C1" s="376"/>
      <c r="D1" s="376"/>
      <c r="E1" s="376"/>
      <c r="F1" s="376"/>
      <c r="G1" s="376"/>
    </row>
    <row r="2" spans="1:7" s="2" customFormat="1" ht="19.899999999999999" customHeight="1">
      <c r="A2" s="135"/>
      <c r="B2" s="135" t="s">
        <v>705</v>
      </c>
      <c r="C2" s="369" t="s">
        <v>1338</v>
      </c>
      <c r="D2" s="369"/>
      <c r="E2" s="369"/>
      <c r="F2" s="369"/>
      <c r="G2" s="369"/>
    </row>
    <row r="3" spans="1:7" s="4" customFormat="1" ht="36.75" customHeight="1">
      <c r="A3" s="147" t="s">
        <v>428</v>
      </c>
      <c r="B3" s="147" t="s">
        <v>429</v>
      </c>
      <c r="C3" s="147" t="s">
        <v>44</v>
      </c>
      <c r="D3" s="147" t="s">
        <v>245</v>
      </c>
      <c r="E3" s="272" t="s">
        <v>743</v>
      </c>
      <c r="F3" s="272" t="s">
        <v>704</v>
      </c>
      <c r="G3" s="253" t="s">
        <v>744</v>
      </c>
    </row>
    <row r="4" spans="1:7" s="4" customFormat="1" ht="19.899999999999999" customHeight="1">
      <c r="A4" s="147"/>
      <c r="B4" s="10" t="s">
        <v>467</v>
      </c>
      <c r="C4" s="10" t="s">
        <v>746</v>
      </c>
      <c r="D4" s="10" t="s">
        <v>747</v>
      </c>
      <c r="E4" s="10" t="s">
        <v>748</v>
      </c>
      <c r="F4" s="10" t="s">
        <v>745</v>
      </c>
      <c r="G4" s="253" t="s">
        <v>749</v>
      </c>
    </row>
    <row r="5" spans="1:7" s="4" customFormat="1" ht="26.45" customHeight="1">
      <c r="A5" s="137">
        <v>6.1</v>
      </c>
      <c r="B5" s="136" t="s">
        <v>45</v>
      </c>
      <c r="C5" s="229"/>
      <c r="D5" s="229"/>
      <c r="E5" s="102"/>
      <c r="F5" s="102"/>
      <c r="G5" s="254"/>
    </row>
    <row r="6" spans="1:7" s="4" customFormat="1" ht="29.45" customHeight="1">
      <c r="A6" s="137" t="s">
        <v>46</v>
      </c>
      <c r="B6" s="136" t="s">
        <v>47</v>
      </c>
      <c r="C6" s="229" t="s">
        <v>48</v>
      </c>
      <c r="D6" s="229">
        <v>1</v>
      </c>
      <c r="E6" s="284">
        <v>4534738.07</v>
      </c>
      <c r="F6" s="284">
        <v>544168.14</v>
      </c>
      <c r="G6" s="345">
        <f xml:space="preserve"> (D6*E6)+F6</f>
        <v>5078906.21</v>
      </c>
    </row>
    <row r="7" spans="1:7" s="4" customFormat="1" ht="30" customHeight="1">
      <c r="A7" s="137" t="s">
        <v>49</v>
      </c>
      <c r="B7" s="136" t="s">
        <v>2</v>
      </c>
      <c r="C7" s="227"/>
      <c r="D7" s="75"/>
      <c r="E7" s="285"/>
      <c r="F7" s="285"/>
      <c r="G7" s="346"/>
    </row>
    <row r="8" spans="1:7" s="4" customFormat="1" ht="42.75" customHeight="1">
      <c r="A8" s="145" t="s">
        <v>50</v>
      </c>
      <c r="B8" s="89" t="s">
        <v>1126</v>
      </c>
      <c r="C8" s="145" t="s">
        <v>1346</v>
      </c>
      <c r="D8" s="199">
        <v>5.84</v>
      </c>
      <c r="E8" s="284">
        <v>10723.66</v>
      </c>
      <c r="F8" s="284">
        <v>7515.14</v>
      </c>
      <c r="G8" s="345">
        <f xml:space="preserve"> (D8*E8)+F8</f>
        <v>70141.314400000003</v>
      </c>
    </row>
    <row r="9" spans="1:7" s="4" customFormat="1" ht="46.5" customHeight="1">
      <c r="A9" s="145" t="s">
        <v>51</v>
      </c>
      <c r="B9" s="89" t="s">
        <v>452</v>
      </c>
      <c r="C9" s="251" t="s">
        <v>1346</v>
      </c>
      <c r="D9" s="199">
        <v>0.85</v>
      </c>
      <c r="E9" s="284">
        <v>285964.28999999998</v>
      </c>
      <c r="F9" s="284">
        <v>29058.55</v>
      </c>
      <c r="G9" s="345">
        <f t="shared" ref="G9:G20" si="0" xml:space="preserve"> (D9*E9)+F9</f>
        <v>272128.19649999996</v>
      </c>
    </row>
    <row r="10" spans="1:7" s="4" customFormat="1" ht="39.75" customHeight="1">
      <c r="A10" s="145" t="s">
        <v>52</v>
      </c>
      <c r="B10" s="89" t="s">
        <v>453</v>
      </c>
      <c r="C10" s="251" t="s">
        <v>1346</v>
      </c>
      <c r="D10" s="199">
        <v>1.46</v>
      </c>
      <c r="E10" s="284">
        <v>9532.14</v>
      </c>
      <c r="F10" s="284">
        <v>1670.03</v>
      </c>
      <c r="G10" s="345">
        <f t="shared" si="0"/>
        <v>15586.954399999999</v>
      </c>
    </row>
    <row r="11" spans="1:7" s="4" customFormat="1" ht="34.5" customHeight="1">
      <c r="A11" s="145" t="s">
        <v>53</v>
      </c>
      <c r="B11" s="142" t="s">
        <v>54</v>
      </c>
      <c r="C11" s="145" t="s">
        <v>1099</v>
      </c>
      <c r="D11" s="145">
        <v>1</v>
      </c>
      <c r="E11" s="284">
        <v>38128.57</v>
      </c>
      <c r="F11" s="284">
        <v>4575.43</v>
      </c>
      <c r="G11" s="345">
        <f t="shared" si="0"/>
        <v>42704</v>
      </c>
    </row>
    <row r="12" spans="1:7" s="4" customFormat="1" ht="27.75" customHeight="1">
      <c r="A12" s="145" t="s">
        <v>55</v>
      </c>
      <c r="B12" s="142" t="s">
        <v>56</v>
      </c>
      <c r="C12" s="145" t="s">
        <v>1099</v>
      </c>
      <c r="D12" s="145">
        <v>1</v>
      </c>
      <c r="E12" s="284">
        <v>9532.14</v>
      </c>
      <c r="F12" s="284">
        <v>1143.8599999999999</v>
      </c>
      <c r="G12" s="345">
        <f t="shared" si="0"/>
        <v>10676</v>
      </c>
    </row>
    <row r="13" spans="1:7" s="4" customFormat="1" ht="39" customHeight="1">
      <c r="A13" s="145" t="s">
        <v>57</v>
      </c>
      <c r="B13" s="142" t="s">
        <v>58</v>
      </c>
      <c r="C13" s="145" t="s">
        <v>1099</v>
      </c>
      <c r="D13" s="145">
        <v>1</v>
      </c>
      <c r="E13" s="284">
        <v>59575.89</v>
      </c>
      <c r="F13" s="284">
        <v>7149.11</v>
      </c>
      <c r="G13" s="345">
        <f t="shared" si="0"/>
        <v>66725</v>
      </c>
    </row>
    <row r="14" spans="1:7" s="4" customFormat="1" ht="161.25" customHeight="1">
      <c r="A14" s="137" t="s">
        <v>59</v>
      </c>
      <c r="B14" s="49" t="s">
        <v>1352</v>
      </c>
      <c r="C14" s="145" t="s">
        <v>1099</v>
      </c>
      <c r="D14" s="145">
        <v>1</v>
      </c>
      <c r="E14" s="284">
        <v>2163984.46</v>
      </c>
      <c r="F14" s="284">
        <v>259678.13</v>
      </c>
      <c r="G14" s="345">
        <f t="shared" si="0"/>
        <v>2423662.59</v>
      </c>
    </row>
    <row r="15" spans="1:7" s="4" customFormat="1" ht="29.25" customHeight="1">
      <c r="A15" s="137" t="s">
        <v>60</v>
      </c>
      <c r="B15" s="136" t="s">
        <v>61</v>
      </c>
      <c r="C15" s="145" t="s">
        <v>1099</v>
      </c>
      <c r="D15" s="145">
        <v>1</v>
      </c>
      <c r="E15" s="284">
        <v>662726.65</v>
      </c>
      <c r="F15" s="284">
        <v>79527.199999999997</v>
      </c>
      <c r="G15" s="345">
        <f t="shared" si="0"/>
        <v>742253.85</v>
      </c>
    </row>
    <row r="16" spans="1:7" s="4" customFormat="1" ht="27.75" customHeight="1">
      <c r="A16" s="137" t="s">
        <v>62</v>
      </c>
      <c r="B16" s="136" t="s">
        <v>63</v>
      </c>
      <c r="C16" s="145" t="s">
        <v>1099</v>
      </c>
      <c r="D16" s="145">
        <v>1</v>
      </c>
      <c r="E16" s="284">
        <v>238303.57</v>
      </c>
      <c r="F16" s="284">
        <v>28596.43</v>
      </c>
      <c r="G16" s="345">
        <f t="shared" si="0"/>
        <v>266900</v>
      </c>
    </row>
    <row r="17" spans="1:7" s="4" customFormat="1" ht="27.75" customHeight="1">
      <c r="A17" s="137" t="s">
        <v>64</v>
      </c>
      <c r="B17" s="136" t="s">
        <v>983</v>
      </c>
      <c r="C17" s="145" t="s">
        <v>1099</v>
      </c>
      <c r="D17" s="145">
        <v>1</v>
      </c>
      <c r="E17" s="284"/>
      <c r="F17" s="284"/>
      <c r="G17" s="346">
        <f t="shared" si="0"/>
        <v>0</v>
      </c>
    </row>
    <row r="18" spans="1:7" s="4" customFormat="1" ht="32.450000000000003" customHeight="1">
      <c r="A18" s="145" t="s">
        <v>1314</v>
      </c>
      <c r="B18" s="200"/>
      <c r="C18" s="145" t="s">
        <v>1099</v>
      </c>
      <c r="D18" s="145">
        <v>1</v>
      </c>
      <c r="E18" s="284"/>
      <c r="F18" s="284"/>
      <c r="G18" s="346">
        <f t="shared" si="0"/>
        <v>0</v>
      </c>
    </row>
    <row r="19" spans="1:7" s="4" customFormat="1" ht="31.15" customHeight="1">
      <c r="A19" s="145" t="s">
        <v>1315</v>
      </c>
      <c r="B19" s="200"/>
      <c r="C19" s="145" t="s">
        <v>1099</v>
      </c>
      <c r="D19" s="145">
        <v>1</v>
      </c>
      <c r="E19" s="284"/>
      <c r="F19" s="284"/>
      <c r="G19" s="345">
        <f t="shared" si="0"/>
        <v>0</v>
      </c>
    </row>
    <row r="20" spans="1:7" s="4" customFormat="1" ht="26.45" customHeight="1">
      <c r="A20" s="145" t="s">
        <v>1316</v>
      </c>
      <c r="B20" s="201"/>
      <c r="C20" s="145" t="s">
        <v>1099</v>
      </c>
      <c r="D20" s="145">
        <v>1</v>
      </c>
      <c r="E20" s="347"/>
      <c r="F20" s="347"/>
      <c r="G20" s="345">
        <f t="shared" si="0"/>
        <v>0</v>
      </c>
    </row>
    <row r="21" spans="1:7" s="203" customFormat="1" ht="27.6" customHeight="1" thickBot="1">
      <c r="A21" s="83">
        <v>6.2</v>
      </c>
      <c r="B21" s="83" t="s">
        <v>1294</v>
      </c>
      <c r="C21" s="202"/>
      <c r="D21" s="84"/>
      <c r="E21" s="348"/>
      <c r="F21" s="348"/>
      <c r="G21" s="349">
        <f>SUM(G6:G20)</f>
        <v>8989684.1152999997</v>
      </c>
    </row>
    <row r="22" spans="1:7" s="190" customFormat="1" ht="19.899999999999999" customHeight="1" thickBot="1">
      <c r="A22" s="204">
        <v>6.3</v>
      </c>
      <c r="B22" s="205" t="s">
        <v>1329</v>
      </c>
      <c r="C22" s="206" t="s">
        <v>65</v>
      </c>
      <c r="D22" s="207">
        <v>7</v>
      </c>
      <c r="E22" s="350"/>
      <c r="F22" s="350">
        <f>SUM(F6:F21)</f>
        <v>963082.02000000014</v>
      </c>
      <c r="G22" s="351">
        <f>G21*7</f>
        <v>62927788.807099998</v>
      </c>
    </row>
    <row r="23" spans="1:7" s="4" customFormat="1" ht="36" customHeight="1">
      <c r="A23" s="183">
        <v>6.4</v>
      </c>
      <c r="B23" s="82" t="s">
        <v>1295</v>
      </c>
      <c r="C23" s="225" t="s">
        <v>1101</v>
      </c>
      <c r="D23" s="225">
        <v>1</v>
      </c>
      <c r="E23" s="291"/>
      <c r="F23" s="291"/>
      <c r="G23" s="352">
        <v>758091.21</v>
      </c>
    </row>
    <row r="24" spans="1:7" s="93" customFormat="1" ht="54" customHeight="1">
      <c r="A24" s="183">
        <v>6.5</v>
      </c>
      <c r="B24" s="183" t="s">
        <v>1340</v>
      </c>
      <c r="C24" s="224"/>
      <c r="D24" s="225"/>
      <c r="E24" s="353"/>
      <c r="F24" s="353"/>
      <c r="G24" s="354">
        <f>ROUND(G23+G22,0)</f>
        <v>63685880</v>
      </c>
    </row>
    <row r="25" spans="1:7" s="93" customFormat="1" ht="20.100000000000001" customHeight="1">
      <c r="A25" s="189"/>
      <c r="B25" s="189"/>
      <c r="C25" s="189"/>
      <c r="D25" s="190"/>
      <c r="E25" s="292"/>
      <c r="F25" s="292"/>
      <c r="G25" s="355"/>
    </row>
    <row r="26" spans="1:7" s="93" customFormat="1" ht="20.100000000000001" customHeight="1">
      <c r="A26" s="190"/>
      <c r="B26" s="208" t="s">
        <v>803</v>
      </c>
      <c r="C26" s="190"/>
      <c r="D26" s="190"/>
      <c r="E26" s="292"/>
      <c r="F26" s="292"/>
      <c r="G26" s="355"/>
    </row>
    <row r="27" spans="1:7" s="93" customFormat="1" ht="20.100000000000001" customHeight="1">
      <c r="A27" s="190"/>
      <c r="B27" s="397" t="s">
        <v>774</v>
      </c>
      <c r="C27" s="397"/>
      <c r="D27" s="397"/>
      <c r="E27" s="292"/>
      <c r="F27" s="292"/>
      <c r="G27" s="355"/>
    </row>
    <row r="28" spans="1:7" s="93" customFormat="1" ht="20.100000000000001" customHeight="1">
      <c r="A28" s="190"/>
      <c r="B28" s="397" t="s">
        <v>1349</v>
      </c>
      <c r="C28" s="397"/>
      <c r="D28" s="397"/>
      <c r="E28" s="292"/>
      <c r="F28" s="292"/>
      <c r="G28" s="355"/>
    </row>
    <row r="29" spans="1:7" s="93" customFormat="1" ht="20.100000000000001" customHeight="1">
      <c r="A29" s="190"/>
      <c r="B29" s="397" t="s">
        <v>758</v>
      </c>
      <c r="C29" s="397"/>
      <c r="D29" s="397"/>
      <c r="E29" s="292"/>
      <c r="F29" s="292"/>
      <c r="G29" s="355"/>
    </row>
    <row r="30" spans="1:7" s="4" customFormat="1" ht="38.25" customHeight="1">
      <c r="A30" s="8"/>
      <c r="B30" s="398" t="s">
        <v>1350</v>
      </c>
      <c r="C30" s="398"/>
      <c r="D30" s="398"/>
      <c r="E30" s="305"/>
      <c r="F30" s="305"/>
      <c r="G30" s="356"/>
    </row>
    <row r="31" spans="1:7" s="4" customFormat="1" ht="20.100000000000001" customHeight="1">
      <c r="A31" s="8"/>
      <c r="B31" s="148"/>
      <c r="C31" s="8"/>
      <c r="D31" s="8"/>
      <c r="E31" s="305"/>
      <c r="F31" s="305"/>
      <c r="G31" s="356"/>
    </row>
    <row r="32" spans="1:7" s="4" customFormat="1" ht="20.100000000000001" customHeight="1">
      <c r="A32" s="8"/>
      <c r="B32" s="398"/>
      <c r="C32" s="398"/>
      <c r="D32" s="398"/>
      <c r="E32" s="305"/>
      <c r="F32" s="305"/>
      <c r="G32" s="356"/>
    </row>
    <row r="33" spans="1:7" s="4" customFormat="1" ht="20.100000000000001" customHeight="1">
      <c r="A33" s="97"/>
      <c r="B33" s="96" t="s">
        <v>278</v>
      </c>
      <c r="C33" s="97"/>
      <c r="D33" s="97"/>
      <c r="E33" s="293"/>
      <c r="F33" s="293"/>
      <c r="G33" s="357"/>
    </row>
    <row r="34" spans="1:7" s="4" customFormat="1" ht="20.100000000000001" customHeight="1">
      <c r="A34" s="97"/>
      <c r="B34" s="96" t="s">
        <v>279</v>
      </c>
      <c r="C34" s="97"/>
      <c r="D34" s="97"/>
      <c r="E34" s="293"/>
      <c r="F34" s="293"/>
      <c r="G34" s="357"/>
    </row>
    <row r="35" spans="1:7" s="4" customFormat="1" ht="20.100000000000001" customHeight="1">
      <c r="A35" s="97"/>
      <c r="B35" s="96" t="s">
        <v>280</v>
      </c>
      <c r="C35" s="97"/>
      <c r="D35" s="97"/>
      <c r="E35" s="293"/>
      <c r="F35" s="293"/>
      <c r="G35" s="357"/>
    </row>
    <row r="36" spans="1:7" s="4" customFormat="1" ht="20.100000000000001" customHeight="1">
      <c r="A36" s="97"/>
      <c r="B36" s="160"/>
      <c r="C36" s="97"/>
      <c r="D36" s="97"/>
      <c r="E36" s="293"/>
      <c r="F36" s="293"/>
      <c r="G36" s="357"/>
    </row>
    <row r="37" spans="1:7" s="4" customFormat="1" ht="20.100000000000001" customHeight="1">
      <c r="A37" s="8"/>
      <c r="C37" s="8"/>
      <c r="D37" s="8"/>
      <c r="E37" s="305"/>
      <c r="F37" s="305"/>
      <c r="G37" s="356"/>
    </row>
    <row r="38" spans="1:7" s="4" customFormat="1" ht="20.100000000000001" customHeight="1">
      <c r="A38" s="8"/>
      <c r="C38" s="8"/>
      <c r="D38" s="8"/>
      <c r="E38" s="305"/>
      <c r="F38" s="305"/>
      <c r="G38" s="356"/>
    </row>
  </sheetData>
  <mergeCells count="7">
    <mergeCell ref="A1:G1"/>
    <mergeCell ref="C2:G2"/>
    <mergeCell ref="B28:D28"/>
    <mergeCell ref="B29:D29"/>
    <mergeCell ref="B32:D32"/>
    <mergeCell ref="B27:D27"/>
    <mergeCell ref="B30:D30"/>
  </mergeCells>
  <printOptions horizontalCentered="1"/>
  <pageMargins left="0.59055118110236227" right="0.59055118110236227" top="0.94488188976377963" bottom="0.94488188976377963" header="0.70866141732283472" footer="0.70866141732283472"/>
  <pageSetup paperSize="9" scale="60" fitToHeight="0" orientation="landscape" r:id="rId1"/>
  <headerFooter>
    <oddHeader>&amp;L&amp;"Times New Roman,Regular"&amp;9Bengaluru Water Supply and Sewerage Project (III)&amp;R&amp;"Times New Roman,Regular"&amp;9Volume-3-Price Proposal</oddHeader>
    <oddFooter>&amp;L&amp;"Times New Roman,Regular"&amp;9Contract No CP-26-Pillaganahalli STP&amp;R&amp;"Times New Roman,Regular"&amp;9&amp;P of &amp;N</oddFooter>
  </headerFooter>
  <rowBreaks count="1" manualBreakCount="1">
    <brk id="21" max="8" man="1"/>
  </rowBreaks>
</worksheet>
</file>

<file path=xl/worksheets/sheet8.xml><?xml version="1.0" encoding="utf-8"?>
<worksheet xmlns="http://schemas.openxmlformats.org/spreadsheetml/2006/main" xmlns:r="http://schemas.openxmlformats.org/officeDocument/2006/relationships">
  <sheetPr codeName="Sheet8"/>
  <dimension ref="A1:E19"/>
  <sheetViews>
    <sheetView tabSelected="1" view="pageBreakPreview" topLeftCell="A3" zoomScale="85" zoomScaleNormal="25" zoomScaleSheetLayoutView="85" workbookViewId="0">
      <selection activeCell="D15" sqref="D15"/>
    </sheetView>
  </sheetViews>
  <sheetFormatPr defaultColWidth="8.7109375" defaultRowHeight="12.75"/>
  <cols>
    <col min="1" max="1" width="15.7109375" style="169" customWidth="1"/>
    <col min="2" max="2" width="91.42578125" style="169" customWidth="1"/>
    <col min="3" max="3" width="38.5703125" style="169" customWidth="1"/>
    <col min="4" max="4" width="23.28515625" style="169" customWidth="1"/>
    <col min="5" max="5" width="25.7109375" style="169" bestFit="1" customWidth="1"/>
    <col min="6" max="16384" width="8.7109375" style="169"/>
  </cols>
  <sheetData>
    <row r="1" spans="1:5" s="1" customFormat="1" ht="34.9" customHeight="1">
      <c r="A1" s="399" t="s">
        <v>1364</v>
      </c>
      <c r="B1" s="400"/>
      <c r="C1" s="400"/>
      <c r="D1" s="400"/>
      <c r="E1" s="401"/>
    </row>
    <row r="2" spans="1:5" s="1" customFormat="1" ht="34.9" customHeight="1">
      <c r="A2" s="122"/>
      <c r="B2" s="122" t="s">
        <v>705</v>
      </c>
      <c r="C2" s="369" t="s">
        <v>1347</v>
      </c>
      <c r="D2" s="369"/>
      <c r="E2" s="369"/>
    </row>
    <row r="3" spans="1:5" s="167" customFormat="1" ht="34.9" customHeight="1">
      <c r="A3" s="370"/>
      <c r="B3" s="370"/>
      <c r="C3" s="370" t="s">
        <v>357</v>
      </c>
      <c r="D3" s="370"/>
      <c r="E3" s="370"/>
    </row>
    <row r="4" spans="1:5" s="167" customFormat="1" ht="34.9" customHeight="1">
      <c r="A4" s="124"/>
      <c r="B4" s="124"/>
      <c r="C4" s="364" t="s">
        <v>707</v>
      </c>
      <c r="D4" s="364"/>
      <c r="E4" s="124" t="s">
        <v>708</v>
      </c>
    </row>
    <row r="5" spans="1:5" s="167" customFormat="1" ht="34.9" customHeight="1">
      <c r="A5" s="124" t="s">
        <v>66</v>
      </c>
      <c r="B5" s="124" t="s">
        <v>429</v>
      </c>
      <c r="C5" s="124" t="s">
        <v>739</v>
      </c>
      <c r="D5" s="124" t="s">
        <v>714</v>
      </c>
      <c r="E5" s="124" t="s">
        <v>740</v>
      </c>
    </row>
    <row r="6" spans="1:5" s="167" customFormat="1" ht="31.5" customHeight="1">
      <c r="A6" s="130">
        <v>1</v>
      </c>
      <c r="B6" s="129" t="s">
        <v>741</v>
      </c>
      <c r="C6" s="281">
        <f>'Schedule 1'!E135</f>
        <v>0</v>
      </c>
      <c r="D6" s="281">
        <f>'Schedule 1'!F135</f>
        <v>0</v>
      </c>
      <c r="E6" s="281">
        <v>9898365</v>
      </c>
    </row>
    <row r="7" spans="1:5" s="167" customFormat="1" ht="21" customHeight="1">
      <c r="A7" s="130">
        <v>2</v>
      </c>
      <c r="B7" s="129" t="s">
        <v>759</v>
      </c>
      <c r="C7" s="281"/>
      <c r="D7" s="281"/>
      <c r="E7" s="281">
        <v>159716086</v>
      </c>
    </row>
    <row r="8" spans="1:5" s="167" customFormat="1" ht="20.25" customHeight="1">
      <c r="A8" s="130" t="s">
        <v>760</v>
      </c>
      <c r="B8" s="129" t="s">
        <v>761</v>
      </c>
      <c r="C8" s="281">
        <f>'Schedule 3A'!L165</f>
        <v>0</v>
      </c>
      <c r="D8" s="281">
        <f>'Schedule 3A'!M165</f>
        <v>211713.04817630001</v>
      </c>
      <c r="E8" s="281">
        <v>3864693</v>
      </c>
    </row>
    <row r="9" spans="1:5" s="167" customFormat="1" ht="21.75" customHeight="1">
      <c r="A9" s="130" t="s">
        <v>763</v>
      </c>
      <c r="B9" s="129" t="s">
        <v>762</v>
      </c>
      <c r="C9" s="281"/>
      <c r="D9" s="281"/>
      <c r="E9" s="281">
        <v>162327567</v>
      </c>
    </row>
    <row r="10" spans="1:5" s="167" customFormat="1" ht="27.75" customHeight="1">
      <c r="A10" s="130">
        <v>4</v>
      </c>
      <c r="B10" s="129" t="s">
        <v>742</v>
      </c>
      <c r="C10" s="281"/>
      <c r="D10" s="281"/>
      <c r="E10" s="281">
        <v>610037</v>
      </c>
    </row>
    <row r="11" spans="1:5" s="167" customFormat="1" ht="22.5" customHeight="1">
      <c r="A11" s="130">
        <v>5</v>
      </c>
      <c r="B11" s="129" t="s">
        <v>985</v>
      </c>
      <c r="C11" s="281"/>
      <c r="D11" s="281"/>
      <c r="E11" s="281">
        <v>10379086</v>
      </c>
    </row>
    <row r="12" spans="1:5" s="167" customFormat="1" ht="22.5" customHeight="1">
      <c r="A12" s="130">
        <v>6</v>
      </c>
      <c r="B12" s="129" t="s">
        <v>984</v>
      </c>
      <c r="C12" s="281"/>
      <c r="D12" s="281"/>
      <c r="E12" s="281">
        <v>63685880</v>
      </c>
    </row>
    <row r="13" spans="1:5" s="167" customFormat="1" ht="54.75" customHeight="1">
      <c r="A13" s="130">
        <v>7</v>
      </c>
      <c r="B13" s="50" t="s">
        <v>1348</v>
      </c>
      <c r="C13" s="281">
        <f t="shared" ref="C13:E13" si="0">SUM(C6:C12)</f>
        <v>0</v>
      </c>
      <c r="D13" s="281">
        <f t="shared" si="0"/>
        <v>211713.04817630001</v>
      </c>
      <c r="E13" s="281">
        <f t="shared" si="0"/>
        <v>410481714</v>
      </c>
    </row>
    <row r="14" spans="1:5" s="167" customFormat="1" ht="22.5" customHeight="1">
      <c r="A14" s="7"/>
      <c r="B14" s="7"/>
      <c r="C14" s="168"/>
      <c r="D14" s="168"/>
      <c r="E14" s="7"/>
    </row>
    <row r="15" spans="1:5" s="167" customFormat="1" ht="24" customHeight="1">
      <c r="A15" s="7"/>
      <c r="B15" s="132"/>
      <c r="C15" s="168"/>
      <c r="D15" s="168"/>
      <c r="E15" s="7"/>
    </row>
    <row r="16" spans="1:5" s="167" customFormat="1" ht="24.75" customHeight="1">
      <c r="A16" s="97"/>
      <c r="B16" s="97"/>
      <c r="C16" s="97"/>
      <c r="D16" s="97"/>
      <c r="E16" s="97"/>
    </row>
    <row r="17" spans="1:5" s="167" customFormat="1" ht="21.75" customHeight="1">
      <c r="A17" s="97"/>
      <c r="B17" s="96" t="s">
        <v>278</v>
      </c>
      <c r="C17" s="97"/>
      <c r="D17" s="97"/>
      <c r="E17" s="97"/>
    </row>
    <row r="18" spans="1:5" s="167" customFormat="1" ht="24.75" customHeight="1">
      <c r="A18" s="97"/>
      <c r="B18" s="96" t="s">
        <v>279</v>
      </c>
      <c r="C18" s="97"/>
      <c r="D18" s="97"/>
      <c r="E18" s="97"/>
    </row>
    <row r="19" spans="1:5" s="167" customFormat="1" ht="26.25" customHeight="1">
      <c r="A19" s="97"/>
      <c r="B19" s="96" t="s">
        <v>280</v>
      </c>
      <c r="C19" s="97"/>
      <c r="D19" s="97"/>
      <c r="E19" s="97"/>
    </row>
  </sheetData>
  <mergeCells count="5">
    <mergeCell ref="A1:E1"/>
    <mergeCell ref="A3:B3"/>
    <mergeCell ref="C3:E3"/>
    <mergeCell ref="C4:D4"/>
    <mergeCell ref="C2:E2"/>
  </mergeCells>
  <printOptions horizontalCentered="1"/>
  <pageMargins left="0.70866141732283472" right="0.70866141732283472" top="0.94488188976377963" bottom="0.94488188976377963" header="0.70866141732283472" footer="0.70866141732283472"/>
  <pageSetup paperSize="9" scale="60" fitToHeight="0" orientation="landscape" r:id="rId1"/>
  <headerFooter>
    <oddHeader>&amp;L&amp;"Times New Roman,Regular"&amp;9Bengaluru Water Supply and Sewerage Project (III)&amp;R&amp;"Times New Roman,Regular"&amp;9Volume-3-Price Proposal</oddHeader>
    <oddFooter>&amp;L&amp;"Times New Roman,Regular"&amp;9Contract No CP-26-Pillaganahalli STP&amp;R&amp;"Times New Roman,Regular"&amp;9&amp;P of &amp;N</oddFooter>
  </headerFooter>
</worksheet>
</file>

<file path=xl/worksheets/sheet9.xml><?xml version="1.0" encoding="utf-8"?>
<worksheet xmlns="http://schemas.openxmlformats.org/spreadsheetml/2006/main" xmlns:r="http://schemas.openxmlformats.org/officeDocument/2006/relationships">
  <sheetPr codeName="Sheet9">
    <pageSetUpPr fitToPage="1"/>
  </sheetPr>
  <dimension ref="A1:N303"/>
  <sheetViews>
    <sheetView view="pageBreakPreview" zoomScale="60" workbookViewId="0">
      <selection activeCell="B1" sqref="B1:N1"/>
    </sheetView>
  </sheetViews>
  <sheetFormatPr defaultColWidth="8.7109375" defaultRowHeight="20.100000000000001" customHeight="1"/>
  <cols>
    <col min="1" max="1" width="17.28515625" style="150" customWidth="1"/>
    <col min="2" max="2" width="68.5703125" style="150" customWidth="1"/>
    <col min="3" max="3" width="17.28515625" style="150" bestFit="1" customWidth="1"/>
    <col min="4" max="4" width="15.7109375" style="150" customWidth="1"/>
    <col min="5" max="5" width="12.42578125" style="150" customWidth="1"/>
    <col min="6" max="6" width="14.28515625" style="150" customWidth="1"/>
    <col min="7" max="7" width="19.28515625" style="150" customWidth="1"/>
    <col min="8" max="8" width="19.7109375" style="150" customWidth="1"/>
    <col min="9" max="9" width="9.85546875" style="150" customWidth="1"/>
    <col min="10" max="10" width="8.42578125" style="150" customWidth="1"/>
    <col min="11" max="11" width="20.5703125" style="150" customWidth="1"/>
    <col min="12" max="12" width="12.42578125" style="150" customWidth="1"/>
    <col min="13" max="13" width="12.5703125" style="150" customWidth="1"/>
    <col min="14" max="14" width="27.7109375" style="150" customWidth="1"/>
    <col min="15" max="16384" width="8.7109375" style="150"/>
  </cols>
  <sheetData>
    <row r="1" spans="1:14" s="4" customFormat="1" ht="20.100000000000001" customHeight="1">
      <c r="A1" s="131"/>
      <c r="B1" s="402" t="s">
        <v>1008</v>
      </c>
      <c r="C1" s="402"/>
      <c r="D1" s="402"/>
      <c r="E1" s="402"/>
      <c r="F1" s="402"/>
      <c r="G1" s="402"/>
      <c r="H1" s="402"/>
      <c r="I1" s="402"/>
      <c r="J1" s="402"/>
      <c r="K1" s="402"/>
      <c r="L1" s="402"/>
      <c r="M1" s="402"/>
      <c r="N1" s="402"/>
    </row>
    <row r="2" spans="1:14" s="11" customFormat="1" ht="20.100000000000001" customHeight="1">
      <c r="A2" s="128"/>
      <c r="B2" s="122"/>
      <c r="C2" s="385" t="s">
        <v>1339</v>
      </c>
      <c r="D2" s="386"/>
      <c r="E2" s="386"/>
      <c r="F2" s="386"/>
      <c r="G2" s="386"/>
      <c r="H2" s="386"/>
      <c r="I2" s="386"/>
      <c r="J2" s="386"/>
      <c r="K2" s="386"/>
      <c r="L2" s="386"/>
      <c r="M2" s="386"/>
      <c r="N2" s="387"/>
    </row>
    <row r="3" spans="1:14" s="11" customFormat="1" ht="20.100000000000001" customHeight="1">
      <c r="A3" s="128"/>
      <c r="B3" s="128"/>
      <c r="C3" s="12"/>
      <c r="D3" s="12"/>
      <c r="E3" s="403" t="s">
        <v>936</v>
      </c>
      <c r="F3" s="404"/>
      <c r="G3" s="382" t="s">
        <v>714</v>
      </c>
      <c r="H3" s="382"/>
      <c r="I3" s="12"/>
      <c r="J3" s="12"/>
      <c r="K3" s="12"/>
      <c r="L3" s="12"/>
      <c r="M3" s="382" t="s">
        <v>357</v>
      </c>
      <c r="N3" s="382"/>
    </row>
    <row r="4" spans="1:14" s="11" customFormat="1" ht="63" customHeight="1">
      <c r="A4" s="128" t="s">
        <v>428</v>
      </c>
      <c r="B4" s="131" t="s">
        <v>429</v>
      </c>
      <c r="C4" s="131" t="s">
        <v>638</v>
      </c>
      <c r="D4" s="131" t="s">
        <v>245</v>
      </c>
      <c r="E4" s="131" t="s">
        <v>712</v>
      </c>
      <c r="F4" s="131" t="s">
        <v>713</v>
      </c>
      <c r="G4" s="131" t="s">
        <v>712</v>
      </c>
      <c r="H4" s="131" t="s">
        <v>713</v>
      </c>
      <c r="I4" s="370" t="s">
        <v>366</v>
      </c>
      <c r="J4" s="370"/>
      <c r="K4" s="370"/>
      <c r="L4" s="10" t="s">
        <v>716</v>
      </c>
      <c r="M4" s="13"/>
      <c r="N4" s="9" t="s">
        <v>708</v>
      </c>
    </row>
    <row r="5" spans="1:14" s="14" customFormat="1" ht="43.5" customHeight="1">
      <c r="A5" s="128"/>
      <c r="B5" s="131"/>
      <c r="C5" s="131"/>
      <c r="D5" s="131"/>
      <c r="E5" s="131"/>
      <c r="F5" s="131"/>
      <c r="G5" s="131"/>
      <c r="H5" s="131"/>
      <c r="I5" s="131" t="s">
        <v>639</v>
      </c>
      <c r="J5" s="131" t="s">
        <v>715</v>
      </c>
      <c r="K5" s="131" t="s">
        <v>640</v>
      </c>
      <c r="L5" s="131" t="s">
        <v>717</v>
      </c>
      <c r="M5" s="131" t="s">
        <v>714</v>
      </c>
      <c r="N5" s="131" t="s">
        <v>641</v>
      </c>
    </row>
    <row r="6" spans="1:14" s="11" customFormat="1" ht="20.100000000000001" customHeight="1">
      <c r="A6" s="15"/>
      <c r="B6" s="10"/>
      <c r="C6" s="10" t="s">
        <v>642</v>
      </c>
      <c r="D6" s="10" t="s">
        <v>468</v>
      </c>
      <c r="E6" s="10" t="s">
        <v>649</v>
      </c>
      <c r="F6" s="10" t="s">
        <v>718</v>
      </c>
      <c r="G6" s="10" t="s">
        <v>719</v>
      </c>
      <c r="H6" s="10" t="s">
        <v>720</v>
      </c>
      <c r="I6" s="10" t="s">
        <v>721</v>
      </c>
      <c r="J6" s="10" t="s">
        <v>722</v>
      </c>
      <c r="K6" s="10" t="s">
        <v>723</v>
      </c>
      <c r="L6" s="10" t="s">
        <v>724</v>
      </c>
      <c r="M6" s="10" t="s">
        <v>725</v>
      </c>
      <c r="N6" s="10" t="s">
        <v>726</v>
      </c>
    </row>
    <row r="7" spans="1:14" s="4" customFormat="1" ht="20.100000000000001" customHeight="1">
      <c r="A7" s="151">
        <v>8.1</v>
      </c>
      <c r="B7" s="226" t="s">
        <v>67</v>
      </c>
      <c r="C7" s="39"/>
      <c r="D7" s="229"/>
      <c r="E7" s="39"/>
      <c r="F7" s="39"/>
      <c r="G7" s="39"/>
      <c r="H7" s="39"/>
      <c r="I7" s="39"/>
      <c r="J7" s="39"/>
      <c r="K7" s="39"/>
      <c r="L7" s="39"/>
      <c r="M7" s="39"/>
      <c r="N7" s="39"/>
    </row>
    <row r="8" spans="1:14" s="4" customFormat="1" ht="20.100000000000001" customHeight="1">
      <c r="A8" s="220" t="s">
        <v>68</v>
      </c>
      <c r="B8" s="226" t="s">
        <v>911</v>
      </c>
      <c r="C8" s="5"/>
      <c r="D8" s="75"/>
      <c r="E8" s="5"/>
      <c r="F8" s="5"/>
      <c r="G8" s="5"/>
      <c r="H8" s="5"/>
      <c r="I8" s="5"/>
      <c r="J8" s="5"/>
      <c r="K8" s="39"/>
      <c r="L8" s="5"/>
      <c r="M8" s="5"/>
      <c r="N8" s="5"/>
    </row>
    <row r="9" spans="1:14" s="4" customFormat="1" ht="20.100000000000001" customHeight="1">
      <c r="A9" s="130" t="s">
        <v>69</v>
      </c>
      <c r="B9" s="38"/>
      <c r="C9" s="38"/>
      <c r="D9" s="75" t="s">
        <v>1099</v>
      </c>
      <c r="E9" s="38"/>
      <c r="F9" s="38"/>
      <c r="G9" s="38"/>
      <c r="H9" s="38"/>
      <c r="I9" s="38"/>
      <c r="J9" s="38"/>
      <c r="K9" s="21"/>
      <c r="L9" s="5">
        <f>E9+F9</f>
        <v>0</v>
      </c>
      <c r="M9" s="5">
        <f t="shared" ref="M9:M71" si="0">G9+H9</f>
        <v>0</v>
      </c>
      <c r="N9" s="5">
        <f t="shared" ref="N9:N71" si="1">I9+J9+K9</f>
        <v>0</v>
      </c>
    </row>
    <row r="10" spans="1:14" s="4" customFormat="1" ht="20.100000000000001" customHeight="1">
      <c r="A10" s="130" t="s">
        <v>70</v>
      </c>
      <c r="B10" s="38"/>
      <c r="C10" s="38"/>
      <c r="D10" s="75" t="s">
        <v>1099</v>
      </c>
      <c r="E10" s="38"/>
      <c r="F10" s="38"/>
      <c r="G10" s="38"/>
      <c r="H10" s="38"/>
      <c r="I10" s="38"/>
      <c r="J10" s="38"/>
      <c r="K10" s="21"/>
      <c r="L10" s="5">
        <f>E10+F10</f>
        <v>0</v>
      </c>
      <c r="M10" s="5">
        <f t="shared" si="0"/>
        <v>0</v>
      </c>
      <c r="N10" s="5">
        <f t="shared" si="1"/>
        <v>0</v>
      </c>
    </row>
    <row r="11" spans="1:14" s="4" customFormat="1" ht="20.100000000000001" customHeight="1">
      <c r="A11" s="130" t="s">
        <v>71</v>
      </c>
      <c r="B11" s="38"/>
      <c r="C11" s="38"/>
      <c r="D11" s="75" t="s">
        <v>1099</v>
      </c>
      <c r="E11" s="38"/>
      <c r="F11" s="38"/>
      <c r="G11" s="38"/>
      <c r="H11" s="38"/>
      <c r="I11" s="38"/>
      <c r="J11" s="38"/>
      <c r="K11" s="21"/>
      <c r="L11" s="5">
        <f t="shared" ref="L11:L71" si="2">E11+F11</f>
        <v>0</v>
      </c>
      <c r="M11" s="5">
        <f t="shared" si="0"/>
        <v>0</v>
      </c>
      <c r="N11" s="5">
        <f t="shared" si="1"/>
        <v>0</v>
      </c>
    </row>
    <row r="12" spans="1:14" s="4" customFormat="1" ht="20.100000000000001" customHeight="1">
      <c r="A12" s="130" t="s">
        <v>72</v>
      </c>
      <c r="B12" s="38"/>
      <c r="C12" s="38"/>
      <c r="D12" s="75" t="s">
        <v>1099</v>
      </c>
      <c r="E12" s="38"/>
      <c r="F12" s="38"/>
      <c r="G12" s="38"/>
      <c r="H12" s="38"/>
      <c r="I12" s="38"/>
      <c r="J12" s="38"/>
      <c r="K12" s="21"/>
      <c r="L12" s="5">
        <f t="shared" si="2"/>
        <v>0</v>
      </c>
      <c r="M12" s="5">
        <f t="shared" si="0"/>
        <v>0</v>
      </c>
      <c r="N12" s="5">
        <f t="shared" si="1"/>
        <v>0</v>
      </c>
    </row>
    <row r="13" spans="1:14" s="4" customFormat="1" ht="20.100000000000001" customHeight="1">
      <c r="A13" s="130" t="s">
        <v>73</v>
      </c>
      <c r="B13" s="38"/>
      <c r="C13" s="38"/>
      <c r="D13" s="75" t="s">
        <v>1099</v>
      </c>
      <c r="E13" s="38"/>
      <c r="F13" s="38"/>
      <c r="G13" s="38"/>
      <c r="H13" s="38"/>
      <c r="I13" s="38"/>
      <c r="J13" s="38"/>
      <c r="K13" s="21"/>
      <c r="L13" s="5">
        <f t="shared" si="2"/>
        <v>0</v>
      </c>
      <c r="M13" s="5">
        <f t="shared" si="0"/>
        <v>0</v>
      </c>
      <c r="N13" s="5">
        <f t="shared" si="1"/>
        <v>0</v>
      </c>
    </row>
    <row r="14" spans="1:14" s="4" customFormat="1" ht="20.100000000000001" customHeight="1">
      <c r="A14" s="220" t="s">
        <v>74</v>
      </c>
      <c r="B14" s="226" t="s">
        <v>912</v>
      </c>
      <c r="C14" s="5"/>
      <c r="D14" s="75"/>
      <c r="E14" s="5"/>
      <c r="F14" s="5"/>
      <c r="G14" s="5"/>
      <c r="H14" s="222"/>
      <c r="I14" s="222"/>
      <c r="J14" s="222"/>
      <c r="K14" s="39"/>
      <c r="L14" s="5"/>
      <c r="M14" s="5"/>
      <c r="N14" s="5"/>
    </row>
    <row r="15" spans="1:14" s="4" customFormat="1" ht="20.100000000000001" customHeight="1">
      <c r="A15" s="130" t="s">
        <v>75</v>
      </c>
      <c r="B15" s="38"/>
      <c r="C15" s="38"/>
      <c r="D15" s="75" t="s">
        <v>1099</v>
      </c>
      <c r="E15" s="38"/>
      <c r="F15" s="38"/>
      <c r="G15" s="38"/>
      <c r="H15" s="38"/>
      <c r="I15" s="38"/>
      <c r="J15" s="38"/>
      <c r="K15" s="38"/>
      <c r="L15" s="5">
        <f t="shared" si="2"/>
        <v>0</v>
      </c>
      <c r="M15" s="5">
        <f t="shared" si="0"/>
        <v>0</v>
      </c>
      <c r="N15" s="5">
        <f t="shared" si="1"/>
        <v>0</v>
      </c>
    </row>
    <row r="16" spans="1:14" s="4" customFormat="1" ht="20.100000000000001" customHeight="1">
      <c r="A16" s="130" t="s">
        <v>76</v>
      </c>
      <c r="B16" s="38"/>
      <c r="C16" s="38"/>
      <c r="D16" s="75" t="s">
        <v>1099</v>
      </c>
      <c r="E16" s="38"/>
      <c r="F16" s="38"/>
      <c r="G16" s="38"/>
      <c r="H16" s="38"/>
      <c r="I16" s="38"/>
      <c r="J16" s="38"/>
      <c r="K16" s="38"/>
      <c r="L16" s="5">
        <f t="shared" si="2"/>
        <v>0</v>
      </c>
      <c r="M16" s="5">
        <f t="shared" si="0"/>
        <v>0</v>
      </c>
      <c r="N16" s="5">
        <f t="shared" si="1"/>
        <v>0</v>
      </c>
    </row>
    <row r="17" spans="1:14" s="4" customFormat="1" ht="20.100000000000001" customHeight="1">
      <c r="A17" s="130" t="s">
        <v>77</v>
      </c>
      <c r="B17" s="38"/>
      <c r="C17" s="38"/>
      <c r="D17" s="75" t="s">
        <v>1099</v>
      </c>
      <c r="E17" s="38"/>
      <c r="F17" s="38"/>
      <c r="G17" s="38"/>
      <c r="H17" s="38"/>
      <c r="I17" s="38"/>
      <c r="J17" s="38"/>
      <c r="K17" s="38"/>
      <c r="L17" s="5">
        <f t="shared" si="2"/>
        <v>0</v>
      </c>
      <c r="M17" s="5">
        <f t="shared" si="0"/>
        <v>0</v>
      </c>
      <c r="N17" s="5">
        <f t="shared" si="1"/>
        <v>0</v>
      </c>
    </row>
    <row r="18" spans="1:14" s="4" customFormat="1" ht="20.100000000000001" customHeight="1">
      <c r="A18" s="130" t="s">
        <v>78</v>
      </c>
      <c r="B18" s="38"/>
      <c r="C18" s="38"/>
      <c r="D18" s="75" t="s">
        <v>1099</v>
      </c>
      <c r="E18" s="38"/>
      <c r="F18" s="38"/>
      <c r="G18" s="38"/>
      <c r="H18" s="38"/>
      <c r="I18" s="38"/>
      <c r="J18" s="38"/>
      <c r="K18" s="38"/>
      <c r="L18" s="5">
        <f t="shared" si="2"/>
        <v>0</v>
      </c>
      <c r="M18" s="5">
        <f t="shared" si="0"/>
        <v>0</v>
      </c>
      <c r="N18" s="5">
        <f t="shared" si="1"/>
        <v>0</v>
      </c>
    </row>
    <row r="19" spans="1:14" s="4" customFormat="1" ht="20.100000000000001" customHeight="1">
      <c r="A19" s="130" t="s">
        <v>474</v>
      </c>
      <c r="B19" s="38"/>
      <c r="C19" s="38"/>
      <c r="D19" s="75" t="s">
        <v>1099</v>
      </c>
      <c r="E19" s="38"/>
      <c r="F19" s="38"/>
      <c r="G19" s="38"/>
      <c r="H19" s="38"/>
      <c r="I19" s="38"/>
      <c r="J19" s="38"/>
      <c r="K19" s="38"/>
      <c r="L19" s="5">
        <f t="shared" si="2"/>
        <v>0</v>
      </c>
      <c r="M19" s="5">
        <f t="shared" si="0"/>
        <v>0</v>
      </c>
      <c r="N19" s="5">
        <f t="shared" si="1"/>
        <v>0</v>
      </c>
    </row>
    <row r="20" spans="1:14" s="4" customFormat="1" ht="20.100000000000001" customHeight="1">
      <c r="A20" s="220" t="s">
        <v>79</v>
      </c>
      <c r="B20" s="103" t="s">
        <v>244</v>
      </c>
      <c r="C20" s="222"/>
      <c r="D20" s="46"/>
      <c r="E20" s="222"/>
      <c r="F20" s="222"/>
      <c r="G20" s="222"/>
      <c r="H20" s="222"/>
      <c r="I20" s="222"/>
      <c r="J20" s="222"/>
      <c r="K20" s="222"/>
      <c r="L20" s="5"/>
      <c r="M20" s="5"/>
      <c r="N20" s="5"/>
    </row>
    <row r="21" spans="1:14" s="4" customFormat="1" ht="20.100000000000001" customHeight="1">
      <c r="A21" s="130" t="s">
        <v>81</v>
      </c>
      <c r="B21" s="38"/>
      <c r="C21" s="38"/>
      <c r="D21" s="75" t="s">
        <v>1099</v>
      </c>
      <c r="E21" s="38"/>
      <c r="F21" s="38"/>
      <c r="G21" s="38"/>
      <c r="H21" s="38"/>
      <c r="I21" s="38"/>
      <c r="J21" s="38"/>
      <c r="K21" s="21"/>
      <c r="L21" s="5">
        <f t="shared" si="2"/>
        <v>0</v>
      </c>
      <c r="M21" s="5">
        <f t="shared" si="0"/>
        <v>0</v>
      </c>
      <c r="N21" s="5">
        <f t="shared" si="1"/>
        <v>0</v>
      </c>
    </row>
    <row r="22" spans="1:14" s="4" customFormat="1" ht="20.100000000000001" customHeight="1">
      <c r="A22" s="130" t="s">
        <v>82</v>
      </c>
      <c r="B22" s="38"/>
      <c r="C22" s="38"/>
      <c r="D22" s="75" t="s">
        <v>1099</v>
      </c>
      <c r="E22" s="38"/>
      <c r="F22" s="38"/>
      <c r="G22" s="38"/>
      <c r="H22" s="38"/>
      <c r="I22" s="38"/>
      <c r="J22" s="38"/>
      <c r="K22" s="21"/>
      <c r="L22" s="5">
        <f t="shared" si="2"/>
        <v>0</v>
      </c>
      <c r="M22" s="5">
        <f t="shared" si="0"/>
        <v>0</v>
      </c>
      <c r="N22" s="5">
        <f t="shared" si="1"/>
        <v>0</v>
      </c>
    </row>
    <row r="23" spans="1:14" s="4" customFormat="1" ht="20.100000000000001" customHeight="1">
      <c r="A23" s="130" t="s">
        <v>83</v>
      </c>
      <c r="B23" s="38"/>
      <c r="C23" s="38"/>
      <c r="D23" s="75" t="s">
        <v>1099</v>
      </c>
      <c r="E23" s="38"/>
      <c r="F23" s="38"/>
      <c r="G23" s="38"/>
      <c r="H23" s="38"/>
      <c r="I23" s="38"/>
      <c r="J23" s="38"/>
      <c r="K23" s="21"/>
      <c r="L23" s="5">
        <f t="shared" si="2"/>
        <v>0</v>
      </c>
      <c r="M23" s="5">
        <f t="shared" si="0"/>
        <v>0</v>
      </c>
      <c r="N23" s="5">
        <f t="shared" si="1"/>
        <v>0</v>
      </c>
    </row>
    <row r="24" spans="1:14" s="4" customFormat="1" ht="20.100000000000001" customHeight="1">
      <c r="A24" s="130" t="s">
        <v>84</v>
      </c>
      <c r="B24" s="38"/>
      <c r="C24" s="38"/>
      <c r="D24" s="75" t="s">
        <v>1099</v>
      </c>
      <c r="E24" s="38"/>
      <c r="F24" s="38"/>
      <c r="G24" s="38"/>
      <c r="H24" s="38"/>
      <c r="I24" s="38"/>
      <c r="J24" s="38"/>
      <c r="K24" s="21"/>
      <c r="L24" s="5">
        <f t="shared" si="2"/>
        <v>0</v>
      </c>
      <c r="M24" s="5">
        <f t="shared" si="0"/>
        <v>0</v>
      </c>
      <c r="N24" s="5">
        <f t="shared" si="1"/>
        <v>0</v>
      </c>
    </row>
    <row r="25" spans="1:14" s="4" customFormat="1" ht="20.100000000000001" customHeight="1">
      <c r="A25" s="130" t="s">
        <v>1120</v>
      </c>
      <c r="B25" s="152"/>
      <c r="C25" s="23"/>
      <c r="D25" s="75" t="s">
        <v>1099</v>
      </c>
      <c r="E25" s="23"/>
      <c r="F25" s="23"/>
      <c r="G25" s="23"/>
      <c r="H25" s="38"/>
      <c r="I25" s="38"/>
      <c r="J25" s="38"/>
      <c r="K25" s="21"/>
      <c r="L25" s="5">
        <f t="shared" si="2"/>
        <v>0</v>
      </c>
      <c r="M25" s="5">
        <f t="shared" si="0"/>
        <v>0</v>
      </c>
      <c r="N25" s="5">
        <f t="shared" si="1"/>
        <v>0</v>
      </c>
    </row>
    <row r="26" spans="1:14" s="4" customFormat="1" ht="20.100000000000001" customHeight="1">
      <c r="A26" s="220" t="s">
        <v>85</v>
      </c>
      <c r="B26" s="226" t="s">
        <v>472</v>
      </c>
      <c r="C26" s="5"/>
      <c r="D26" s="75"/>
      <c r="E26" s="5"/>
      <c r="F26" s="5"/>
      <c r="G26" s="5"/>
      <c r="H26" s="222"/>
      <c r="I26" s="222"/>
      <c r="J26" s="222"/>
      <c r="K26" s="39"/>
      <c r="L26" s="5"/>
      <c r="M26" s="5"/>
      <c r="N26" s="5"/>
    </row>
    <row r="27" spans="1:14" s="4" customFormat="1" ht="20.100000000000001" customHeight="1">
      <c r="A27" s="130" t="s">
        <v>87</v>
      </c>
      <c r="B27" s="38"/>
      <c r="C27" s="38"/>
      <c r="D27" s="75" t="s">
        <v>1099</v>
      </c>
      <c r="E27" s="38"/>
      <c r="F27" s="38"/>
      <c r="G27" s="38"/>
      <c r="H27" s="38"/>
      <c r="I27" s="38"/>
      <c r="J27" s="38"/>
      <c r="K27" s="21"/>
      <c r="L27" s="5">
        <f t="shared" si="2"/>
        <v>0</v>
      </c>
      <c r="M27" s="5">
        <f t="shared" si="0"/>
        <v>0</v>
      </c>
      <c r="N27" s="5">
        <f t="shared" si="1"/>
        <v>0</v>
      </c>
    </row>
    <row r="28" spans="1:14" s="4" customFormat="1" ht="20.100000000000001" customHeight="1">
      <c r="A28" s="130" t="s">
        <v>88</v>
      </c>
      <c r="B28" s="38"/>
      <c r="C28" s="38"/>
      <c r="D28" s="75" t="s">
        <v>1099</v>
      </c>
      <c r="E28" s="38"/>
      <c r="F28" s="38"/>
      <c r="G28" s="38"/>
      <c r="H28" s="38"/>
      <c r="I28" s="38"/>
      <c r="J28" s="38"/>
      <c r="K28" s="21"/>
      <c r="L28" s="5">
        <f t="shared" si="2"/>
        <v>0</v>
      </c>
      <c r="M28" s="5">
        <f t="shared" si="0"/>
        <v>0</v>
      </c>
      <c r="N28" s="5">
        <f t="shared" si="1"/>
        <v>0</v>
      </c>
    </row>
    <row r="29" spans="1:14" s="4" customFormat="1" ht="20.100000000000001" customHeight="1">
      <c r="A29" s="130" t="s">
        <v>89</v>
      </c>
      <c r="B29" s="38"/>
      <c r="C29" s="38"/>
      <c r="D29" s="75" t="s">
        <v>1099</v>
      </c>
      <c r="E29" s="38"/>
      <c r="F29" s="38"/>
      <c r="G29" s="38"/>
      <c r="H29" s="38"/>
      <c r="I29" s="38"/>
      <c r="J29" s="38"/>
      <c r="K29" s="21"/>
      <c r="L29" s="5">
        <f t="shared" si="2"/>
        <v>0</v>
      </c>
      <c r="M29" s="5">
        <f t="shared" si="0"/>
        <v>0</v>
      </c>
      <c r="N29" s="5">
        <f t="shared" si="1"/>
        <v>0</v>
      </c>
    </row>
    <row r="30" spans="1:14" s="4" customFormat="1" ht="20.100000000000001" customHeight="1">
      <c r="A30" s="130" t="s">
        <v>90</v>
      </c>
      <c r="B30" s="38"/>
      <c r="C30" s="38"/>
      <c r="D30" s="75" t="s">
        <v>1099</v>
      </c>
      <c r="E30" s="38"/>
      <c r="F30" s="38"/>
      <c r="G30" s="38"/>
      <c r="H30" s="38"/>
      <c r="I30" s="38"/>
      <c r="J30" s="38"/>
      <c r="K30" s="21"/>
      <c r="L30" s="5">
        <f t="shared" si="2"/>
        <v>0</v>
      </c>
      <c r="M30" s="5">
        <f t="shared" si="0"/>
        <v>0</v>
      </c>
      <c r="N30" s="5">
        <f t="shared" si="1"/>
        <v>0</v>
      </c>
    </row>
    <row r="31" spans="1:14" s="4" customFormat="1" ht="20.100000000000001" customHeight="1">
      <c r="A31" s="130" t="s">
        <v>91</v>
      </c>
      <c r="B31" s="38"/>
      <c r="C31" s="38"/>
      <c r="D31" s="75" t="s">
        <v>1099</v>
      </c>
      <c r="E31" s="38"/>
      <c r="F31" s="38"/>
      <c r="G31" s="38"/>
      <c r="H31" s="38"/>
      <c r="I31" s="38"/>
      <c r="J31" s="38"/>
      <c r="K31" s="21"/>
      <c r="L31" s="5">
        <f t="shared" si="2"/>
        <v>0</v>
      </c>
      <c r="M31" s="5">
        <f t="shared" si="0"/>
        <v>0</v>
      </c>
      <c r="N31" s="5">
        <f t="shared" si="1"/>
        <v>0</v>
      </c>
    </row>
    <row r="32" spans="1:14" s="4" customFormat="1" ht="20.100000000000001" customHeight="1">
      <c r="A32" s="130" t="s">
        <v>92</v>
      </c>
      <c r="B32" s="38"/>
      <c r="C32" s="38"/>
      <c r="D32" s="75" t="s">
        <v>1099</v>
      </c>
      <c r="E32" s="38"/>
      <c r="F32" s="38"/>
      <c r="G32" s="38"/>
      <c r="H32" s="38"/>
      <c r="I32" s="38"/>
      <c r="J32" s="38"/>
      <c r="K32" s="21"/>
      <c r="L32" s="5">
        <f t="shared" si="2"/>
        <v>0</v>
      </c>
      <c r="M32" s="5">
        <f t="shared" si="0"/>
        <v>0</v>
      </c>
      <c r="N32" s="5">
        <f t="shared" si="1"/>
        <v>0</v>
      </c>
    </row>
    <row r="33" spans="1:14" s="4" customFormat="1" ht="20.100000000000001" customHeight="1">
      <c r="A33" s="130" t="s">
        <v>475</v>
      </c>
      <c r="B33" s="38"/>
      <c r="C33" s="38"/>
      <c r="D33" s="75" t="s">
        <v>1099</v>
      </c>
      <c r="E33" s="38"/>
      <c r="F33" s="38"/>
      <c r="G33" s="38"/>
      <c r="H33" s="38"/>
      <c r="I33" s="38"/>
      <c r="J33" s="38"/>
      <c r="K33" s="21"/>
      <c r="L33" s="5">
        <f t="shared" si="2"/>
        <v>0</v>
      </c>
      <c r="M33" s="5">
        <f t="shared" si="0"/>
        <v>0</v>
      </c>
      <c r="N33" s="5">
        <f t="shared" si="1"/>
        <v>0</v>
      </c>
    </row>
    <row r="34" spans="1:14" s="4" customFormat="1" ht="20.100000000000001" customHeight="1">
      <c r="A34" s="220" t="s">
        <v>93</v>
      </c>
      <c r="B34" s="226" t="s">
        <v>498</v>
      </c>
      <c r="C34" s="5"/>
      <c r="D34" s="75"/>
      <c r="E34" s="5"/>
      <c r="F34" s="5"/>
      <c r="G34" s="5"/>
      <c r="H34" s="222"/>
      <c r="I34" s="222"/>
      <c r="J34" s="222"/>
      <c r="K34" s="39"/>
      <c r="L34" s="5"/>
      <c r="M34" s="5"/>
      <c r="N34" s="5"/>
    </row>
    <row r="35" spans="1:14" s="4" customFormat="1" ht="20.100000000000001" customHeight="1">
      <c r="A35" s="130" t="s">
        <v>94</v>
      </c>
      <c r="B35" s="38"/>
      <c r="C35" s="38"/>
      <c r="D35" s="75" t="s">
        <v>1099</v>
      </c>
      <c r="E35" s="38"/>
      <c r="F35" s="38"/>
      <c r="G35" s="38"/>
      <c r="H35" s="38"/>
      <c r="I35" s="38"/>
      <c r="J35" s="38"/>
      <c r="K35" s="21"/>
      <c r="L35" s="5">
        <f t="shared" si="2"/>
        <v>0</v>
      </c>
      <c r="M35" s="5">
        <f t="shared" si="0"/>
        <v>0</v>
      </c>
      <c r="N35" s="5">
        <f t="shared" si="1"/>
        <v>0</v>
      </c>
    </row>
    <row r="36" spans="1:14" s="4" customFormat="1" ht="20.100000000000001" customHeight="1">
      <c r="A36" s="130" t="s">
        <v>95</v>
      </c>
      <c r="B36" s="38"/>
      <c r="C36" s="38"/>
      <c r="D36" s="75" t="s">
        <v>1099</v>
      </c>
      <c r="E36" s="38"/>
      <c r="F36" s="38"/>
      <c r="G36" s="38"/>
      <c r="H36" s="38"/>
      <c r="I36" s="38"/>
      <c r="J36" s="38"/>
      <c r="K36" s="21"/>
      <c r="L36" s="5">
        <f t="shared" si="2"/>
        <v>0</v>
      </c>
      <c r="M36" s="5">
        <f t="shared" si="0"/>
        <v>0</v>
      </c>
      <c r="N36" s="5">
        <f t="shared" si="1"/>
        <v>0</v>
      </c>
    </row>
    <row r="37" spans="1:14" s="4" customFormat="1" ht="20.100000000000001" customHeight="1">
      <c r="A37" s="130" t="s">
        <v>96</v>
      </c>
      <c r="B37" s="38"/>
      <c r="C37" s="38"/>
      <c r="D37" s="75" t="s">
        <v>1099</v>
      </c>
      <c r="E37" s="38"/>
      <c r="F37" s="38"/>
      <c r="G37" s="38"/>
      <c r="H37" s="38"/>
      <c r="I37" s="38"/>
      <c r="J37" s="38"/>
      <c r="K37" s="21"/>
      <c r="L37" s="5">
        <f t="shared" si="2"/>
        <v>0</v>
      </c>
      <c r="M37" s="5">
        <f t="shared" si="0"/>
        <v>0</v>
      </c>
      <c r="N37" s="5">
        <f t="shared" si="1"/>
        <v>0</v>
      </c>
    </row>
    <row r="38" spans="1:14" s="4" customFormat="1" ht="20.100000000000001" customHeight="1">
      <c r="A38" s="130" t="s">
        <v>97</v>
      </c>
      <c r="B38" s="38"/>
      <c r="C38" s="38"/>
      <c r="D38" s="75" t="s">
        <v>1099</v>
      </c>
      <c r="E38" s="38"/>
      <c r="F38" s="38"/>
      <c r="G38" s="38"/>
      <c r="H38" s="38"/>
      <c r="I38" s="38"/>
      <c r="J38" s="38"/>
      <c r="K38" s="21"/>
      <c r="L38" s="5">
        <f t="shared" si="2"/>
        <v>0</v>
      </c>
      <c r="M38" s="5">
        <f t="shared" si="0"/>
        <v>0</v>
      </c>
      <c r="N38" s="5">
        <f t="shared" si="1"/>
        <v>0</v>
      </c>
    </row>
    <row r="39" spans="1:14" s="4" customFormat="1" ht="20.100000000000001" customHeight="1">
      <c r="A39" s="130" t="s">
        <v>98</v>
      </c>
      <c r="B39" s="38"/>
      <c r="C39" s="38"/>
      <c r="D39" s="75" t="s">
        <v>1099</v>
      </c>
      <c r="E39" s="38"/>
      <c r="F39" s="38"/>
      <c r="G39" s="38"/>
      <c r="H39" s="38"/>
      <c r="I39" s="38"/>
      <c r="J39" s="38"/>
      <c r="K39" s="21"/>
      <c r="L39" s="5">
        <f t="shared" si="2"/>
        <v>0</v>
      </c>
      <c r="M39" s="5">
        <f t="shared" si="0"/>
        <v>0</v>
      </c>
      <c r="N39" s="5">
        <f t="shared" si="1"/>
        <v>0</v>
      </c>
    </row>
    <row r="40" spans="1:14" s="4" customFormat="1" ht="20.100000000000001" customHeight="1">
      <c r="A40" s="130" t="s">
        <v>1119</v>
      </c>
      <c r="B40" s="152"/>
      <c r="C40" s="23"/>
      <c r="D40" s="75" t="s">
        <v>1099</v>
      </c>
      <c r="E40" s="23"/>
      <c r="F40" s="23"/>
      <c r="G40" s="23"/>
      <c r="H40" s="38"/>
      <c r="I40" s="38"/>
      <c r="J40" s="38"/>
      <c r="K40" s="21"/>
      <c r="L40" s="5">
        <f t="shared" si="2"/>
        <v>0</v>
      </c>
      <c r="M40" s="5">
        <f t="shared" si="0"/>
        <v>0</v>
      </c>
      <c r="N40" s="5">
        <f t="shared" si="1"/>
        <v>0</v>
      </c>
    </row>
    <row r="41" spans="1:14" s="4" customFormat="1" ht="20.100000000000001" customHeight="1">
      <c r="A41" s="220" t="s">
        <v>99</v>
      </c>
      <c r="B41" s="226" t="s">
        <v>913</v>
      </c>
      <c r="C41" s="5"/>
      <c r="D41" s="75"/>
      <c r="E41" s="5"/>
      <c r="F41" s="5"/>
      <c r="G41" s="5"/>
      <c r="H41" s="222"/>
      <c r="I41" s="222"/>
      <c r="J41" s="222"/>
      <c r="K41" s="39"/>
      <c r="L41" s="5"/>
      <c r="M41" s="5"/>
      <c r="N41" s="5"/>
    </row>
    <row r="42" spans="1:14" s="4" customFormat="1" ht="20.100000000000001" customHeight="1">
      <c r="A42" s="130" t="s">
        <v>100</v>
      </c>
      <c r="B42" s="38"/>
      <c r="C42" s="38"/>
      <c r="D42" s="75" t="s">
        <v>1099</v>
      </c>
      <c r="E42" s="38"/>
      <c r="F42" s="38"/>
      <c r="G42" s="38"/>
      <c r="H42" s="38"/>
      <c r="I42" s="38"/>
      <c r="J42" s="38"/>
      <c r="K42" s="21"/>
      <c r="L42" s="5">
        <f t="shared" si="2"/>
        <v>0</v>
      </c>
      <c r="M42" s="5">
        <f t="shared" si="0"/>
        <v>0</v>
      </c>
      <c r="N42" s="5">
        <f t="shared" si="1"/>
        <v>0</v>
      </c>
    </row>
    <row r="43" spans="1:14" s="4" customFormat="1" ht="20.100000000000001" customHeight="1">
      <c r="A43" s="130" t="s">
        <v>101</v>
      </c>
      <c r="B43" s="38"/>
      <c r="C43" s="38"/>
      <c r="D43" s="75" t="s">
        <v>1099</v>
      </c>
      <c r="E43" s="38"/>
      <c r="F43" s="38"/>
      <c r="G43" s="38"/>
      <c r="H43" s="38"/>
      <c r="I43" s="38"/>
      <c r="J43" s="38"/>
      <c r="K43" s="21"/>
      <c r="L43" s="5">
        <f t="shared" si="2"/>
        <v>0</v>
      </c>
      <c r="M43" s="5">
        <f t="shared" si="0"/>
        <v>0</v>
      </c>
      <c r="N43" s="5">
        <f t="shared" si="1"/>
        <v>0</v>
      </c>
    </row>
    <row r="44" spans="1:14" s="4" customFormat="1" ht="20.100000000000001" customHeight="1">
      <c r="A44" s="130" t="s">
        <v>102</v>
      </c>
      <c r="B44" s="38"/>
      <c r="C44" s="38"/>
      <c r="D44" s="75" t="s">
        <v>1099</v>
      </c>
      <c r="E44" s="38"/>
      <c r="F44" s="38"/>
      <c r="G44" s="38"/>
      <c r="H44" s="38"/>
      <c r="I44" s="38"/>
      <c r="J44" s="38"/>
      <c r="K44" s="21"/>
      <c r="L44" s="5">
        <f t="shared" si="2"/>
        <v>0</v>
      </c>
      <c r="M44" s="5">
        <f t="shared" si="0"/>
        <v>0</v>
      </c>
      <c r="N44" s="5">
        <f t="shared" si="1"/>
        <v>0</v>
      </c>
    </row>
    <row r="45" spans="1:14" s="4" customFormat="1" ht="20.100000000000001" customHeight="1">
      <c r="A45" s="130" t="s">
        <v>103</v>
      </c>
      <c r="B45" s="38"/>
      <c r="C45" s="38"/>
      <c r="D45" s="75" t="s">
        <v>1099</v>
      </c>
      <c r="E45" s="38"/>
      <c r="F45" s="38"/>
      <c r="G45" s="38"/>
      <c r="H45" s="38"/>
      <c r="I45" s="38"/>
      <c r="J45" s="38"/>
      <c r="K45" s="21"/>
      <c r="L45" s="5">
        <f t="shared" si="2"/>
        <v>0</v>
      </c>
      <c r="M45" s="5">
        <f t="shared" si="0"/>
        <v>0</v>
      </c>
      <c r="N45" s="5">
        <f t="shared" si="1"/>
        <v>0</v>
      </c>
    </row>
    <row r="46" spans="1:14" s="4" customFormat="1" ht="20.100000000000001" customHeight="1">
      <c r="A46" s="130" t="s">
        <v>1118</v>
      </c>
      <c r="B46" s="152"/>
      <c r="C46" s="23"/>
      <c r="D46" s="75" t="s">
        <v>1099</v>
      </c>
      <c r="E46" s="23"/>
      <c r="F46" s="23"/>
      <c r="G46" s="23"/>
      <c r="H46" s="38"/>
      <c r="I46" s="38"/>
      <c r="J46" s="38"/>
      <c r="K46" s="21"/>
      <c r="L46" s="5">
        <f t="shared" si="2"/>
        <v>0</v>
      </c>
      <c r="M46" s="5">
        <f t="shared" si="0"/>
        <v>0</v>
      </c>
      <c r="N46" s="5">
        <f t="shared" si="1"/>
        <v>0</v>
      </c>
    </row>
    <row r="47" spans="1:14" s="4" customFormat="1" ht="20.100000000000001" customHeight="1">
      <c r="A47" s="220" t="s">
        <v>104</v>
      </c>
      <c r="B47" s="226" t="s">
        <v>80</v>
      </c>
      <c r="C47" s="5"/>
      <c r="D47" s="75"/>
      <c r="E47" s="5"/>
      <c r="F47" s="5"/>
      <c r="G47" s="5"/>
      <c r="H47" s="222"/>
      <c r="I47" s="222"/>
      <c r="J47" s="222"/>
      <c r="K47" s="39"/>
      <c r="L47" s="5"/>
      <c r="M47" s="5"/>
      <c r="N47" s="5"/>
    </row>
    <row r="48" spans="1:14" s="4" customFormat="1" ht="20.100000000000001" customHeight="1">
      <c r="A48" s="130" t="s">
        <v>105</v>
      </c>
      <c r="B48" s="38"/>
      <c r="C48" s="38"/>
      <c r="D48" s="75" t="s">
        <v>1099</v>
      </c>
      <c r="E48" s="38"/>
      <c r="F48" s="38"/>
      <c r="G48" s="38"/>
      <c r="H48" s="38"/>
      <c r="I48" s="38"/>
      <c r="J48" s="38"/>
      <c r="K48" s="21"/>
      <c r="L48" s="5">
        <f t="shared" si="2"/>
        <v>0</v>
      </c>
      <c r="M48" s="5">
        <f t="shared" si="0"/>
        <v>0</v>
      </c>
      <c r="N48" s="5">
        <f t="shared" si="1"/>
        <v>0</v>
      </c>
    </row>
    <row r="49" spans="1:14" s="4" customFormat="1" ht="20.100000000000001" customHeight="1">
      <c r="A49" s="130" t="s">
        <v>106</v>
      </c>
      <c r="B49" s="38"/>
      <c r="C49" s="38"/>
      <c r="D49" s="75" t="s">
        <v>1099</v>
      </c>
      <c r="E49" s="38"/>
      <c r="F49" s="38"/>
      <c r="G49" s="38"/>
      <c r="H49" s="38"/>
      <c r="I49" s="38"/>
      <c r="J49" s="38"/>
      <c r="K49" s="21"/>
      <c r="L49" s="5">
        <f t="shared" si="2"/>
        <v>0</v>
      </c>
      <c r="M49" s="5">
        <f t="shared" si="0"/>
        <v>0</v>
      </c>
      <c r="N49" s="5">
        <f t="shared" si="1"/>
        <v>0</v>
      </c>
    </row>
    <row r="50" spans="1:14" s="4" customFormat="1" ht="20.100000000000001" customHeight="1">
      <c r="A50" s="130" t="s">
        <v>107</v>
      </c>
      <c r="B50" s="38"/>
      <c r="C50" s="38"/>
      <c r="D50" s="75" t="s">
        <v>1099</v>
      </c>
      <c r="E50" s="38"/>
      <c r="F50" s="38"/>
      <c r="G50" s="38"/>
      <c r="H50" s="38"/>
      <c r="I50" s="38"/>
      <c r="J50" s="38"/>
      <c r="K50" s="21"/>
      <c r="L50" s="5">
        <f t="shared" si="2"/>
        <v>0</v>
      </c>
      <c r="M50" s="5">
        <f t="shared" si="0"/>
        <v>0</v>
      </c>
      <c r="N50" s="5">
        <f t="shared" si="1"/>
        <v>0</v>
      </c>
    </row>
    <row r="51" spans="1:14" s="4" customFormat="1" ht="20.100000000000001" customHeight="1">
      <c r="A51" s="130" t="s">
        <v>108</v>
      </c>
      <c r="B51" s="38"/>
      <c r="C51" s="38"/>
      <c r="D51" s="75" t="s">
        <v>1099</v>
      </c>
      <c r="E51" s="38"/>
      <c r="F51" s="38"/>
      <c r="G51" s="38"/>
      <c r="H51" s="38"/>
      <c r="I51" s="38"/>
      <c r="J51" s="38"/>
      <c r="K51" s="21"/>
      <c r="L51" s="5">
        <f t="shared" si="2"/>
        <v>0</v>
      </c>
      <c r="M51" s="5">
        <f t="shared" si="0"/>
        <v>0</v>
      </c>
      <c r="N51" s="5">
        <f t="shared" si="1"/>
        <v>0</v>
      </c>
    </row>
    <row r="52" spans="1:14" s="4" customFormat="1" ht="20.100000000000001" customHeight="1">
      <c r="A52" s="130" t="s">
        <v>476</v>
      </c>
      <c r="B52" s="38"/>
      <c r="C52" s="38"/>
      <c r="D52" s="75" t="s">
        <v>1099</v>
      </c>
      <c r="E52" s="38"/>
      <c r="F52" s="38"/>
      <c r="G52" s="38"/>
      <c r="H52" s="38"/>
      <c r="I52" s="38"/>
      <c r="J52" s="38"/>
      <c r="K52" s="21"/>
      <c r="L52" s="5">
        <f t="shared" si="2"/>
        <v>0</v>
      </c>
      <c r="M52" s="5">
        <f t="shared" si="0"/>
        <v>0</v>
      </c>
      <c r="N52" s="5">
        <f t="shared" si="1"/>
        <v>0</v>
      </c>
    </row>
    <row r="53" spans="1:14" s="4" customFormat="1" ht="20.100000000000001" customHeight="1">
      <c r="A53" s="130" t="s">
        <v>477</v>
      </c>
      <c r="B53" s="38"/>
      <c r="C53" s="38"/>
      <c r="D53" s="75" t="s">
        <v>1099</v>
      </c>
      <c r="E53" s="38"/>
      <c r="F53" s="38"/>
      <c r="G53" s="38"/>
      <c r="H53" s="38"/>
      <c r="I53" s="38"/>
      <c r="J53" s="38"/>
      <c r="K53" s="21"/>
      <c r="L53" s="5">
        <f t="shared" si="2"/>
        <v>0</v>
      </c>
      <c r="M53" s="5">
        <f t="shared" si="0"/>
        <v>0</v>
      </c>
      <c r="N53" s="5">
        <f t="shared" si="1"/>
        <v>0</v>
      </c>
    </row>
    <row r="54" spans="1:14" s="4" customFormat="1" ht="20.100000000000001" customHeight="1">
      <c r="A54" s="130" t="s">
        <v>478</v>
      </c>
      <c r="B54" s="38"/>
      <c r="C54" s="38"/>
      <c r="D54" s="75" t="s">
        <v>1099</v>
      </c>
      <c r="E54" s="38"/>
      <c r="F54" s="38"/>
      <c r="G54" s="38"/>
      <c r="H54" s="38"/>
      <c r="I54" s="38"/>
      <c r="J54" s="38"/>
      <c r="K54" s="21"/>
      <c r="L54" s="5">
        <f t="shared" si="2"/>
        <v>0</v>
      </c>
      <c r="M54" s="5">
        <f t="shared" si="0"/>
        <v>0</v>
      </c>
      <c r="N54" s="5">
        <f t="shared" si="1"/>
        <v>0</v>
      </c>
    </row>
    <row r="55" spans="1:14" s="4" customFormat="1" ht="20.100000000000001" customHeight="1">
      <c r="A55" s="130" t="s">
        <v>1117</v>
      </c>
      <c r="B55" s="152"/>
      <c r="C55" s="23"/>
      <c r="D55" s="75" t="s">
        <v>1099</v>
      </c>
      <c r="E55" s="23"/>
      <c r="F55" s="23"/>
      <c r="G55" s="23"/>
      <c r="H55" s="38"/>
      <c r="I55" s="38"/>
      <c r="J55" s="38"/>
      <c r="K55" s="21"/>
      <c r="L55" s="5">
        <f t="shared" si="2"/>
        <v>0</v>
      </c>
      <c r="M55" s="5">
        <f t="shared" si="0"/>
        <v>0</v>
      </c>
      <c r="N55" s="5">
        <f t="shared" si="1"/>
        <v>0</v>
      </c>
    </row>
    <row r="56" spans="1:14" s="4" customFormat="1" ht="20.100000000000001" customHeight="1">
      <c r="A56" s="220" t="s">
        <v>109</v>
      </c>
      <c r="B56" s="226" t="s">
        <v>86</v>
      </c>
      <c r="C56" s="5"/>
      <c r="D56" s="75"/>
      <c r="E56" s="5"/>
      <c r="F56" s="5"/>
      <c r="G56" s="5"/>
      <c r="H56" s="222"/>
      <c r="I56" s="222"/>
      <c r="J56" s="222"/>
      <c r="K56" s="39"/>
      <c r="L56" s="5"/>
      <c r="M56" s="5"/>
      <c r="N56" s="5"/>
    </row>
    <row r="57" spans="1:14" s="4" customFormat="1" ht="20.100000000000001" customHeight="1">
      <c r="A57" s="130" t="s">
        <v>111</v>
      </c>
      <c r="B57" s="38"/>
      <c r="C57" s="38"/>
      <c r="D57" s="75" t="s">
        <v>1099</v>
      </c>
      <c r="E57" s="38"/>
      <c r="F57" s="38"/>
      <c r="G57" s="38"/>
      <c r="H57" s="38"/>
      <c r="I57" s="38"/>
      <c r="J57" s="38"/>
      <c r="K57" s="21"/>
      <c r="L57" s="5">
        <f t="shared" si="2"/>
        <v>0</v>
      </c>
      <c r="M57" s="5">
        <f t="shared" si="0"/>
        <v>0</v>
      </c>
      <c r="N57" s="5">
        <f t="shared" si="1"/>
        <v>0</v>
      </c>
    </row>
    <row r="58" spans="1:14" s="4" customFormat="1" ht="20.100000000000001" customHeight="1">
      <c r="A58" s="130" t="s">
        <v>112</v>
      </c>
      <c r="B58" s="38"/>
      <c r="C58" s="38"/>
      <c r="D58" s="75" t="s">
        <v>1099</v>
      </c>
      <c r="E58" s="38"/>
      <c r="F58" s="38"/>
      <c r="G58" s="38"/>
      <c r="H58" s="38"/>
      <c r="I58" s="38"/>
      <c r="J58" s="38"/>
      <c r="K58" s="21"/>
      <c r="L58" s="5">
        <f t="shared" si="2"/>
        <v>0</v>
      </c>
      <c r="M58" s="5">
        <f t="shared" si="0"/>
        <v>0</v>
      </c>
      <c r="N58" s="5">
        <f t="shared" si="1"/>
        <v>0</v>
      </c>
    </row>
    <row r="59" spans="1:14" s="4" customFormat="1" ht="20.100000000000001" customHeight="1">
      <c r="A59" s="130" t="s">
        <v>113</v>
      </c>
      <c r="B59" s="38"/>
      <c r="C59" s="38"/>
      <c r="D59" s="75" t="s">
        <v>1099</v>
      </c>
      <c r="E59" s="38"/>
      <c r="F59" s="38"/>
      <c r="G59" s="38"/>
      <c r="H59" s="38"/>
      <c r="I59" s="38"/>
      <c r="J59" s="38"/>
      <c r="K59" s="21"/>
      <c r="L59" s="5">
        <f t="shared" si="2"/>
        <v>0</v>
      </c>
      <c r="M59" s="5">
        <f t="shared" si="0"/>
        <v>0</v>
      </c>
      <c r="N59" s="5">
        <f t="shared" si="1"/>
        <v>0</v>
      </c>
    </row>
    <row r="60" spans="1:14" s="4" customFormat="1" ht="20.100000000000001" customHeight="1">
      <c r="A60" s="130" t="s">
        <v>114</v>
      </c>
      <c r="B60" s="38"/>
      <c r="C60" s="38"/>
      <c r="D60" s="75" t="s">
        <v>1099</v>
      </c>
      <c r="E60" s="38"/>
      <c r="F60" s="38"/>
      <c r="G60" s="38"/>
      <c r="H60" s="38"/>
      <c r="I60" s="38"/>
      <c r="J60" s="38"/>
      <c r="K60" s="21"/>
      <c r="L60" s="5">
        <f t="shared" si="2"/>
        <v>0</v>
      </c>
      <c r="M60" s="5">
        <f t="shared" si="0"/>
        <v>0</v>
      </c>
      <c r="N60" s="5">
        <f t="shared" si="1"/>
        <v>0</v>
      </c>
    </row>
    <row r="61" spans="1:14" s="4" customFormat="1" ht="20.100000000000001" customHeight="1">
      <c r="A61" s="130" t="s">
        <v>115</v>
      </c>
      <c r="B61" s="38"/>
      <c r="C61" s="38"/>
      <c r="D61" s="75" t="s">
        <v>1099</v>
      </c>
      <c r="E61" s="38"/>
      <c r="F61" s="38"/>
      <c r="G61" s="38"/>
      <c r="H61" s="38"/>
      <c r="I61" s="38"/>
      <c r="J61" s="38"/>
      <c r="K61" s="21"/>
      <c r="L61" s="5">
        <f t="shared" si="2"/>
        <v>0</v>
      </c>
      <c r="M61" s="5">
        <f t="shared" si="0"/>
        <v>0</v>
      </c>
      <c r="N61" s="5">
        <f t="shared" si="1"/>
        <v>0</v>
      </c>
    </row>
    <row r="62" spans="1:14" s="4" customFormat="1" ht="20.100000000000001" customHeight="1">
      <c r="A62" s="130" t="s">
        <v>116</v>
      </c>
      <c r="B62" s="38"/>
      <c r="C62" s="38"/>
      <c r="D62" s="75" t="s">
        <v>1099</v>
      </c>
      <c r="E62" s="38"/>
      <c r="F62" s="38"/>
      <c r="G62" s="38"/>
      <c r="H62" s="38"/>
      <c r="I62" s="38"/>
      <c r="J62" s="38"/>
      <c r="K62" s="21"/>
      <c r="L62" s="5">
        <f t="shared" si="2"/>
        <v>0</v>
      </c>
      <c r="M62" s="5">
        <f t="shared" si="0"/>
        <v>0</v>
      </c>
      <c r="N62" s="5">
        <f t="shared" si="1"/>
        <v>0</v>
      </c>
    </row>
    <row r="63" spans="1:14" s="4" customFormat="1" ht="20.100000000000001" customHeight="1">
      <c r="A63" s="130" t="s">
        <v>1116</v>
      </c>
      <c r="B63" s="152"/>
      <c r="C63" s="23"/>
      <c r="D63" s="75" t="s">
        <v>1099</v>
      </c>
      <c r="E63" s="23"/>
      <c r="F63" s="23"/>
      <c r="G63" s="23"/>
      <c r="H63" s="38"/>
      <c r="I63" s="38"/>
      <c r="J63" s="38"/>
      <c r="K63" s="21"/>
      <c r="L63" s="5">
        <f t="shared" si="2"/>
        <v>0</v>
      </c>
      <c r="M63" s="5">
        <f t="shared" si="0"/>
        <v>0</v>
      </c>
      <c r="N63" s="5">
        <f t="shared" si="1"/>
        <v>0</v>
      </c>
    </row>
    <row r="64" spans="1:14" s="4" customFormat="1" ht="20.100000000000001" customHeight="1">
      <c r="A64" s="220" t="s">
        <v>117</v>
      </c>
      <c r="B64" s="226" t="s">
        <v>5</v>
      </c>
      <c r="C64" s="5"/>
      <c r="D64" s="75"/>
      <c r="E64" s="5"/>
      <c r="F64" s="5"/>
      <c r="G64" s="5"/>
      <c r="H64" s="222"/>
      <c r="I64" s="222"/>
      <c r="J64" s="222"/>
      <c r="K64" s="39"/>
      <c r="L64" s="5"/>
      <c r="M64" s="5"/>
      <c r="N64" s="5"/>
    </row>
    <row r="65" spans="1:14" s="4" customFormat="1" ht="20.100000000000001" customHeight="1">
      <c r="A65" s="130" t="s">
        <v>118</v>
      </c>
      <c r="B65" s="21"/>
      <c r="C65" s="21"/>
      <c r="D65" s="75" t="s">
        <v>1099</v>
      </c>
      <c r="E65" s="21"/>
      <c r="F65" s="21"/>
      <c r="G65" s="21"/>
      <c r="H65" s="21"/>
      <c r="I65" s="38"/>
      <c r="J65" s="38"/>
      <c r="K65" s="21"/>
      <c r="L65" s="5">
        <f t="shared" si="2"/>
        <v>0</v>
      </c>
      <c r="M65" s="5">
        <f t="shared" si="0"/>
        <v>0</v>
      </c>
      <c r="N65" s="5">
        <f t="shared" si="1"/>
        <v>0</v>
      </c>
    </row>
    <row r="66" spans="1:14" s="4" customFormat="1" ht="20.100000000000001" customHeight="1">
      <c r="A66" s="130" t="s">
        <v>119</v>
      </c>
      <c r="B66" s="21"/>
      <c r="C66" s="21"/>
      <c r="D66" s="75" t="s">
        <v>1099</v>
      </c>
      <c r="E66" s="21"/>
      <c r="F66" s="21"/>
      <c r="G66" s="21"/>
      <c r="H66" s="38"/>
      <c r="I66" s="38"/>
      <c r="J66" s="38"/>
      <c r="K66" s="21"/>
      <c r="L66" s="5">
        <f t="shared" si="2"/>
        <v>0</v>
      </c>
      <c r="M66" s="5">
        <f t="shared" si="0"/>
        <v>0</v>
      </c>
      <c r="N66" s="5">
        <f t="shared" si="1"/>
        <v>0</v>
      </c>
    </row>
    <row r="67" spans="1:14" s="4" customFormat="1" ht="20.100000000000001" customHeight="1">
      <c r="A67" s="130" t="s">
        <v>120</v>
      </c>
      <c r="B67" s="21"/>
      <c r="C67" s="21"/>
      <c r="D67" s="75" t="s">
        <v>1099</v>
      </c>
      <c r="E67" s="21"/>
      <c r="F67" s="21"/>
      <c r="G67" s="21"/>
      <c r="H67" s="38"/>
      <c r="I67" s="38"/>
      <c r="J67" s="38"/>
      <c r="K67" s="21"/>
      <c r="L67" s="5">
        <f t="shared" si="2"/>
        <v>0</v>
      </c>
      <c r="M67" s="5">
        <f t="shared" si="0"/>
        <v>0</v>
      </c>
      <c r="N67" s="5">
        <f t="shared" si="1"/>
        <v>0</v>
      </c>
    </row>
    <row r="68" spans="1:14" s="4" customFormat="1" ht="20.100000000000001" customHeight="1">
      <c r="A68" s="130" t="s">
        <v>121</v>
      </c>
      <c r="B68" s="21"/>
      <c r="C68" s="21"/>
      <c r="D68" s="75" t="s">
        <v>1099</v>
      </c>
      <c r="E68" s="21"/>
      <c r="F68" s="21"/>
      <c r="G68" s="21"/>
      <c r="H68" s="38"/>
      <c r="I68" s="38"/>
      <c r="J68" s="38"/>
      <c r="K68" s="21"/>
      <c r="L68" s="5">
        <f t="shared" si="2"/>
        <v>0</v>
      </c>
      <c r="M68" s="5">
        <f t="shared" si="0"/>
        <v>0</v>
      </c>
      <c r="N68" s="5">
        <f t="shared" si="1"/>
        <v>0</v>
      </c>
    </row>
    <row r="69" spans="1:14" s="4" customFormat="1" ht="20.100000000000001" customHeight="1">
      <c r="A69" s="130" t="s">
        <v>479</v>
      </c>
      <c r="B69" s="21"/>
      <c r="C69" s="21"/>
      <c r="D69" s="75" t="s">
        <v>1099</v>
      </c>
      <c r="E69" s="21"/>
      <c r="F69" s="21"/>
      <c r="G69" s="21"/>
      <c r="H69" s="38"/>
      <c r="I69" s="38"/>
      <c r="J69" s="38"/>
      <c r="K69" s="21"/>
      <c r="L69" s="5">
        <f t="shared" si="2"/>
        <v>0</v>
      </c>
      <c r="M69" s="5">
        <f t="shared" si="0"/>
        <v>0</v>
      </c>
      <c r="N69" s="5">
        <f t="shared" si="1"/>
        <v>0</v>
      </c>
    </row>
    <row r="70" spans="1:14" s="4" customFormat="1" ht="20.100000000000001" customHeight="1">
      <c r="A70" s="130" t="s">
        <v>480</v>
      </c>
      <c r="B70" s="21"/>
      <c r="C70" s="21"/>
      <c r="D70" s="75" t="s">
        <v>1099</v>
      </c>
      <c r="E70" s="21"/>
      <c r="F70" s="21"/>
      <c r="G70" s="21"/>
      <c r="H70" s="38"/>
      <c r="I70" s="38"/>
      <c r="J70" s="38"/>
      <c r="K70" s="21"/>
      <c r="L70" s="5">
        <f t="shared" si="2"/>
        <v>0</v>
      </c>
      <c r="M70" s="5">
        <f t="shared" si="0"/>
        <v>0</v>
      </c>
      <c r="N70" s="5">
        <f t="shared" si="1"/>
        <v>0</v>
      </c>
    </row>
    <row r="71" spans="1:14" s="4" customFormat="1" ht="20.100000000000001" customHeight="1">
      <c r="A71" s="130" t="s">
        <v>1115</v>
      </c>
      <c r="B71" s="152"/>
      <c r="C71" s="23"/>
      <c r="D71" s="75" t="s">
        <v>1099</v>
      </c>
      <c r="E71" s="23"/>
      <c r="F71" s="23"/>
      <c r="G71" s="23"/>
      <c r="H71" s="38"/>
      <c r="I71" s="38"/>
      <c r="J71" s="38"/>
      <c r="K71" s="21"/>
      <c r="L71" s="5">
        <f t="shared" si="2"/>
        <v>0</v>
      </c>
      <c r="M71" s="5">
        <f t="shared" si="0"/>
        <v>0</v>
      </c>
      <c r="N71" s="5">
        <f t="shared" si="1"/>
        <v>0</v>
      </c>
    </row>
    <row r="72" spans="1:14" s="4" customFormat="1" ht="20.100000000000001" customHeight="1">
      <c r="A72" s="220" t="s">
        <v>122</v>
      </c>
      <c r="B72" s="226" t="s">
        <v>6</v>
      </c>
      <c r="C72" s="5"/>
      <c r="D72" s="75"/>
      <c r="E72" s="5"/>
      <c r="F72" s="5"/>
      <c r="G72" s="5"/>
      <c r="H72" s="222"/>
      <c r="I72" s="222"/>
      <c r="J72" s="222"/>
      <c r="K72" s="39"/>
      <c r="L72" s="5"/>
      <c r="M72" s="5"/>
      <c r="N72" s="5"/>
    </row>
    <row r="73" spans="1:14" s="4" customFormat="1" ht="20.100000000000001" customHeight="1">
      <c r="A73" s="130" t="s">
        <v>123</v>
      </c>
      <c r="B73" s="21"/>
      <c r="C73" s="21"/>
      <c r="D73" s="75" t="s">
        <v>1099</v>
      </c>
      <c r="E73" s="21"/>
      <c r="F73" s="21"/>
      <c r="G73" s="21"/>
      <c r="H73" s="38"/>
      <c r="I73" s="38"/>
      <c r="J73" s="38"/>
      <c r="K73" s="21"/>
      <c r="L73" s="5">
        <f t="shared" ref="L73:L135" si="3">E73+F73</f>
        <v>0</v>
      </c>
      <c r="M73" s="5">
        <f t="shared" ref="M73:M135" si="4">G73+H73</f>
        <v>0</v>
      </c>
      <c r="N73" s="5">
        <f t="shared" ref="N73:N135" si="5">I73+J73+K73</f>
        <v>0</v>
      </c>
    </row>
    <row r="74" spans="1:14" s="4" customFormat="1" ht="20.100000000000001" customHeight="1">
      <c r="A74" s="130" t="s">
        <v>124</v>
      </c>
      <c r="B74" s="21"/>
      <c r="C74" s="21"/>
      <c r="D74" s="75" t="s">
        <v>1099</v>
      </c>
      <c r="E74" s="21"/>
      <c r="F74" s="21"/>
      <c r="G74" s="21"/>
      <c r="H74" s="38"/>
      <c r="I74" s="38"/>
      <c r="J74" s="38"/>
      <c r="K74" s="21"/>
      <c r="L74" s="5">
        <f t="shared" si="3"/>
        <v>0</v>
      </c>
      <c r="M74" s="5">
        <f t="shared" si="4"/>
        <v>0</v>
      </c>
      <c r="N74" s="5">
        <f t="shared" si="5"/>
        <v>0</v>
      </c>
    </row>
    <row r="75" spans="1:14" s="4" customFormat="1" ht="20.100000000000001" customHeight="1">
      <c r="A75" s="130" t="s">
        <v>125</v>
      </c>
      <c r="B75" s="21"/>
      <c r="C75" s="21"/>
      <c r="D75" s="75" t="s">
        <v>1099</v>
      </c>
      <c r="E75" s="21"/>
      <c r="F75" s="21"/>
      <c r="G75" s="21"/>
      <c r="H75" s="38"/>
      <c r="I75" s="38"/>
      <c r="J75" s="38"/>
      <c r="K75" s="21"/>
      <c r="L75" s="5">
        <f t="shared" si="3"/>
        <v>0</v>
      </c>
      <c r="M75" s="5">
        <f t="shared" si="4"/>
        <v>0</v>
      </c>
      <c r="N75" s="5">
        <f t="shared" si="5"/>
        <v>0</v>
      </c>
    </row>
    <row r="76" spans="1:14" s="4" customFormat="1" ht="20.100000000000001" customHeight="1">
      <c r="A76" s="130" t="s">
        <v>126</v>
      </c>
      <c r="B76" s="21"/>
      <c r="C76" s="21"/>
      <c r="D76" s="75" t="s">
        <v>1099</v>
      </c>
      <c r="E76" s="21"/>
      <c r="F76" s="21"/>
      <c r="G76" s="21"/>
      <c r="H76" s="38"/>
      <c r="I76" s="38"/>
      <c r="J76" s="38"/>
      <c r="K76" s="21"/>
      <c r="L76" s="5">
        <f t="shared" si="3"/>
        <v>0</v>
      </c>
      <c r="M76" s="5">
        <f t="shared" si="4"/>
        <v>0</v>
      </c>
      <c r="N76" s="5">
        <f t="shared" si="5"/>
        <v>0</v>
      </c>
    </row>
    <row r="77" spans="1:14" s="4" customFormat="1" ht="20.100000000000001" customHeight="1">
      <c r="A77" s="130" t="s">
        <v>127</v>
      </c>
      <c r="B77" s="21"/>
      <c r="C77" s="21"/>
      <c r="D77" s="75" t="s">
        <v>1099</v>
      </c>
      <c r="E77" s="21"/>
      <c r="F77" s="21"/>
      <c r="G77" s="21"/>
      <c r="H77" s="38"/>
      <c r="I77" s="38"/>
      <c r="J77" s="38"/>
      <c r="K77" s="21"/>
      <c r="L77" s="5">
        <f t="shared" si="3"/>
        <v>0</v>
      </c>
      <c r="M77" s="5">
        <f t="shared" si="4"/>
        <v>0</v>
      </c>
      <c r="N77" s="5">
        <f t="shared" si="5"/>
        <v>0</v>
      </c>
    </row>
    <row r="78" spans="1:14" s="4" customFormat="1" ht="20.100000000000001" customHeight="1">
      <c r="A78" s="130" t="s">
        <v>1114</v>
      </c>
      <c r="B78" s="152"/>
      <c r="C78" s="23"/>
      <c r="D78" s="75" t="s">
        <v>1099</v>
      </c>
      <c r="E78" s="23"/>
      <c r="F78" s="23"/>
      <c r="G78" s="23"/>
      <c r="H78" s="38"/>
      <c r="I78" s="38"/>
      <c r="J78" s="38"/>
      <c r="K78" s="21"/>
      <c r="L78" s="5">
        <f t="shared" si="3"/>
        <v>0</v>
      </c>
      <c r="M78" s="5">
        <f t="shared" si="4"/>
        <v>0</v>
      </c>
      <c r="N78" s="5">
        <f t="shared" si="5"/>
        <v>0</v>
      </c>
    </row>
    <row r="79" spans="1:14" s="4" customFormat="1" ht="20.100000000000001" customHeight="1">
      <c r="A79" s="220" t="s">
        <v>128</v>
      </c>
      <c r="B79" s="226" t="s">
        <v>473</v>
      </c>
      <c r="C79" s="5"/>
      <c r="D79" s="75"/>
      <c r="E79" s="5"/>
      <c r="F79" s="5"/>
      <c r="G79" s="5"/>
      <c r="H79" s="222"/>
      <c r="I79" s="222"/>
      <c r="J79" s="222"/>
      <c r="K79" s="39"/>
      <c r="L79" s="5"/>
      <c r="M79" s="5"/>
      <c r="N79" s="5"/>
    </row>
    <row r="80" spans="1:14" s="4" customFormat="1" ht="20.100000000000001" customHeight="1">
      <c r="A80" s="130" t="s">
        <v>130</v>
      </c>
      <c r="B80" s="38"/>
      <c r="C80" s="38"/>
      <c r="D80" s="75" t="s">
        <v>1099</v>
      </c>
      <c r="E80" s="38"/>
      <c r="F80" s="38"/>
      <c r="G80" s="38"/>
      <c r="H80" s="38"/>
      <c r="I80" s="38"/>
      <c r="J80" s="38"/>
      <c r="K80" s="21"/>
      <c r="L80" s="5">
        <f t="shared" si="3"/>
        <v>0</v>
      </c>
      <c r="M80" s="5">
        <f t="shared" si="4"/>
        <v>0</v>
      </c>
      <c r="N80" s="5">
        <f t="shared" si="5"/>
        <v>0</v>
      </c>
    </row>
    <row r="81" spans="1:14" s="4" customFormat="1" ht="20.100000000000001" customHeight="1">
      <c r="A81" s="130" t="s">
        <v>131</v>
      </c>
      <c r="B81" s="38"/>
      <c r="C81" s="38"/>
      <c r="D81" s="75" t="s">
        <v>1099</v>
      </c>
      <c r="E81" s="38"/>
      <c r="F81" s="38"/>
      <c r="G81" s="38"/>
      <c r="H81" s="38"/>
      <c r="I81" s="38"/>
      <c r="J81" s="38"/>
      <c r="K81" s="21"/>
      <c r="L81" s="5">
        <f t="shared" si="3"/>
        <v>0</v>
      </c>
      <c r="M81" s="5">
        <f t="shared" si="4"/>
        <v>0</v>
      </c>
      <c r="N81" s="5">
        <f t="shared" si="5"/>
        <v>0</v>
      </c>
    </row>
    <row r="82" spans="1:14" s="4" customFormat="1" ht="20.100000000000001" customHeight="1">
      <c r="A82" s="130" t="s">
        <v>132</v>
      </c>
      <c r="B82" s="38"/>
      <c r="C82" s="38"/>
      <c r="D82" s="75" t="s">
        <v>1099</v>
      </c>
      <c r="E82" s="38"/>
      <c r="F82" s="38"/>
      <c r="G82" s="38"/>
      <c r="H82" s="38"/>
      <c r="I82" s="38"/>
      <c r="J82" s="38"/>
      <c r="K82" s="21"/>
      <c r="L82" s="5">
        <f t="shared" si="3"/>
        <v>0</v>
      </c>
      <c r="M82" s="5">
        <f t="shared" si="4"/>
        <v>0</v>
      </c>
      <c r="N82" s="5">
        <f t="shared" si="5"/>
        <v>0</v>
      </c>
    </row>
    <row r="83" spans="1:14" s="4" customFormat="1" ht="20.100000000000001" customHeight="1">
      <c r="A83" s="130" t="s">
        <v>133</v>
      </c>
      <c r="B83" s="38"/>
      <c r="C83" s="38"/>
      <c r="D83" s="75" t="s">
        <v>1099</v>
      </c>
      <c r="E83" s="38"/>
      <c r="F83" s="38"/>
      <c r="G83" s="38"/>
      <c r="H83" s="38"/>
      <c r="I83" s="38"/>
      <c r="J83" s="38"/>
      <c r="K83" s="21"/>
      <c r="L83" s="5">
        <f t="shared" si="3"/>
        <v>0</v>
      </c>
      <c r="M83" s="5">
        <f t="shared" si="4"/>
        <v>0</v>
      </c>
      <c r="N83" s="5">
        <f t="shared" si="5"/>
        <v>0</v>
      </c>
    </row>
    <row r="84" spans="1:14" s="4" customFormat="1" ht="20.100000000000001" customHeight="1">
      <c r="A84" s="130" t="s">
        <v>1113</v>
      </c>
      <c r="B84" s="152"/>
      <c r="C84" s="23"/>
      <c r="D84" s="75" t="s">
        <v>1099</v>
      </c>
      <c r="E84" s="23"/>
      <c r="F84" s="23"/>
      <c r="G84" s="23"/>
      <c r="H84" s="38"/>
      <c r="I84" s="38"/>
      <c r="J84" s="38"/>
      <c r="K84" s="21"/>
      <c r="L84" s="5">
        <f t="shared" si="3"/>
        <v>0</v>
      </c>
      <c r="M84" s="5">
        <f t="shared" si="4"/>
        <v>0</v>
      </c>
      <c r="N84" s="5">
        <f t="shared" si="5"/>
        <v>0</v>
      </c>
    </row>
    <row r="85" spans="1:14" s="4" customFormat="1" ht="20.100000000000001" customHeight="1">
      <c r="A85" s="220" t="s">
        <v>134</v>
      </c>
      <c r="B85" s="226" t="s">
        <v>110</v>
      </c>
      <c r="C85" s="5"/>
      <c r="D85" s="75"/>
      <c r="E85" s="5"/>
      <c r="F85" s="5"/>
      <c r="G85" s="5"/>
      <c r="H85" s="222"/>
      <c r="I85" s="222"/>
      <c r="J85" s="222"/>
      <c r="K85" s="39"/>
      <c r="L85" s="5"/>
      <c r="M85" s="5"/>
      <c r="N85" s="5"/>
    </row>
    <row r="86" spans="1:14" s="4" customFormat="1" ht="20.100000000000001" customHeight="1">
      <c r="A86" s="130" t="s">
        <v>136</v>
      </c>
      <c r="B86" s="38"/>
      <c r="C86" s="38"/>
      <c r="D86" s="75" t="s">
        <v>1099</v>
      </c>
      <c r="E86" s="38"/>
      <c r="F86" s="38"/>
      <c r="G86" s="38"/>
      <c r="H86" s="38"/>
      <c r="I86" s="38"/>
      <c r="J86" s="38"/>
      <c r="K86" s="21"/>
      <c r="L86" s="5">
        <f t="shared" si="3"/>
        <v>0</v>
      </c>
      <c r="M86" s="5">
        <f t="shared" si="4"/>
        <v>0</v>
      </c>
      <c r="N86" s="5">
        <f t="shared" si="5"/>
        <v>0</v>
      </c>
    </row>
    <row r="87" spans="1:14" s="4" customFormat="1" ht="20.100000000000001" customHeight="1">
      <c r="A87" s="130" t="s">
        <v>137</v>
      </c>
      <c r="B87" s="38"/>
      <c r="C87" s="38"/>
      <c r="D87" s="75" t="s">
        <v>1099</v>
      </c>
      <c r="E87" s="38"/>
      <c r="F87" s="38"/>
      <c r="G87" s="38"/>
      <c r="H87" s="38"/>
      <c r="I87" s="38"/>
      <c r="J87" s="38"/>
      <c r="K87" s="21"/>
      <c r="L87" s="5">
        <f t="shared" si="3"/>
        <v>0</v>
      </c>
      <c r="M87" s="5">
        <f t="shared" si="4"/>
        <v>0</v>
      </c>
      <c r="N87" s="5">
        <f t="shared" si="5"/>
        <v>0</v>
      </c>
    </row>
    <row r="88" spans="1:14" s="4" customFormat="1" ht="20.100000000000001" customHeight="1">
      <c r="A88" s="130" t="s">
        <v>138</v>
      </c>
      <c r="B88" s="38"/>
      <c r="C88" s="38"/>
      <c r="D88" s="75" t="s">
        <v>1099</v>
      </c>
      <c r="E88" s="38"/>
      <c r="F88" s="38"/>
      <c r="G88" s="38"/>
      <c r="H88" s="38"/>
      <c r="I88" s="38"/>
      <c r="J88" s="38"/>
      <c r="K88" s="21"/>
      <c r="L88" s="5">
        <f t="shared" si="3"/>
        <v>0</v>
      </c>
      <c r="M88" s="5">
        <f t="shared" si="4"/>
        <v>0</v>
      </c>
      <c r="N88" s="5">
        <f t="shared" si="5"/>
        <v>0</v>
      </c>
    </row>
    <row r="89" spans="1:14" s="4" customFormat="1" ht="20.100000000000001" customHeight="1">
      <c r="A89" s="130" t="s">
        <v>139</v>
      </c>
      <c r="B89" s="38"/>
      <c r="C89" s="38"/>
      <c r="D89" s="75" t="s">
        <v>1099</v>
      </c>
      <c r="E89" s="38"/>
      <c r="F89" s="38"/>
      <c r="G89" s="38"/>
      <c r="H89" s="38"/>
      <c r="I89" s="38"/>
      <c r="J89" s="38"/>
      <c r="K89" s="21"/>
      <c r="L89" s="5">
        <f t="shared" si="3"/>
        <v>0</v>
      </c>
      <c r="M89" s="5">
        <f t="shared" si="4"/>
        <v>0</v>
      </c>
      <c r="N89" s="5">
        <f t="shared" si="5"/>
        <v>0</v>
      </c>
    </row>
    <row r="90" spans="1:14" s="4" customFormat="1" ht="20.100000000000001" customHeight="1">
      <c r="A90" s="130" t="s">
        <v>140</v>
      </c>
      <c r="B90" s="38"/>
      <c r="C90" s="38"/>
      <c r="D90" s="75" t="s">
        <v>1099</v>
      </c>
      <c r="E90" s="38"/>
      <c r="F90" s="38"/>
      <c r="G90" s="38"/>
      <c r="H90" s="38"/>
      <c r="I90" s="38"/>
      <c r="J90" s="38"/>
      <c r="K90" s="21"/>
      <c r="L90" s="5">
        <f t="shared" si="3"/>
        <v>0</v>
      </c>
      <c r="M90" s="5">
        <f t="shared" si="4"/>
        <v>0</v>
      </c>
      <c r="N90" s="5">
        <f t="shared" si="5"/>
        <v>0</v>
      </c>
    </row>
    <row r="91" spans="1:14" s="4" customFormat="1" ht="20.100000000000001" customHeight="1">
      <c r="A91" s="130" t="s">
        <v>481</v>
      </c>
      <c r="B91" s="38"/>
      <c r="C91" s="38"/>
      <c r="D91" s="75" t="s">
        <v>1099</v>
      </c>
      <c r="E91" s="38"/>
      <c r="F91" s="38"/>
      <c r="G91" s="38"/>
      <c r="H91" s="38"/>
      <c r="I91" s="38"/>
      <c r="J91" s="38"/>
      <c r="K91" s="21"/>
      <c r="L91" s="5">
        <f t="shared" si="3"/>
        <v>0</v>
      </c>
      <c r="M91" s="5">
        <f t="shared" si="4"/>
        <v>0</v>
      </c>
      <c r="N91" s="5">
        <f t="shared" si="5"/>
        <v>0</v>
      </c>
    </row>
    <row r="92" spans="1:14" s="4" customFormat="1" ht="20.100000000000001" customHeight="1">
      <c r="A92" s="130" t="s">
        <v>1112</v>
      </c>
      <c r="B92" s="152"/>
      <c r="C92" s="23"/>
      <c r="D92" s="75" t="s">
        <v>1099</v>
      </c>
      <c r="E92" s="23"/>
      <c r="F92" s="23"/>
      <c r="G92" s="23"/>
      <c r="H92" s="38"/>
      <c r="I92" s="38"/>
      <c r="J92" s="38"/>
      <c r="K92" s="21"/>
      <c r="L92" s="5">
        <f t="shared" si="3"/>
        <v>0</v>
      </c>
      <c r="M92" s="5">
        <f t="shared" si="4"/>
        <v>0</v>
      </c>
      <c r="N92" s="5">
        <f t="shared" si="5"/>
        <v>0</v>
      </c>
    </row>
    <row r="93" spans="1:14" s="4" customFormat="1" ht="20.100000000000001" customHeight="1">
      <c r="A93" s="153" t="s">
        <v>141</v>
      </c>
      <c r="B93" s="226" t="s">
        <v>0</v>
      </c>
      <c r="C93" s="5"/>
      <c r="D93" s="75"/>
      <c r="E93" s="5"/>
      <c r="F93" s="5"/>
      <c r="G93" s="5"/>
      <c r="H93" s="222"/>
      <c r="I93" s="222"/>
      <c r="J93" s="222"/>
      <c r="K93" s="39"/>
      <c r="L93" s="5"/>
      <c r="M93" s="5"/>
      <c r="N93" s="5"/>
    </row>
    <row r="94" spans="1:14" s="4" customFormat="1" ht="20.100000000000001" customHeight="1">
      <c r="A94" s="130" t="s">
        <v>143</v>
      </c>
      <c r="B94" s="38"/>
      <c r="C94" s="38"/>
      <c r="D94" s="75" t="s">
        <v>1099</v>
      </c>
      <c r="E94" s="38"/>
      <c r="F94" s="38"/>
      <c r="G94" s="38"/>
      <c r="H94" s="38"/>
      <c r="I94" s="38"/>
      <c r="J94" s="38"/>
      <c r="K94" s="21"/>
      <c r="L94" s="5">
        <f t="shared" si="3"/>
        <v>0</v>
      </c>
      <c r="M94" s="5">
        <f t="shared" si="4"/>
        <v>0</v>
      </c>
      <c r="N94" s="5">
        <f t="shared" si="5"/>
        <v>0</v>
      </c>
    </row>
    <row r="95" spans="1:14" s="4" customFormat="1" ht="20.100000000000001" customHeight="1">
      <c r="A95" s="130" t="s">
        <v>144</v>
      </c>
      <c r="B95" s="38"/>
      <c r="C95" s="38"/>
      <c r="D95" s="75" t="s">
        <v>1099</v>
      </c>
      <c r="E95" s="38"/>
      <c r="F95" s="38"/>
      <c r="G95" s="38"/>
      <c r="H95" s="38"/>
      <c r="I95" s="38"/>
      <c r="J95" s="38"/>
      <c r="K95" s="21"/>
      <c r="L95" s="5">
        <f t="shared" si="3"/>
        <v>0</v>
      </c>
      <c r="M95" s="5">
        <f t="shared" si="4"/>
        <v>0</v>
      </c>
      <c r="N95" s="5">
        <f t="shared" si="5"/>
        <v>0</v>
      </c>
    </row>
    <row r="96" spans="1:14" s="4" customFormat="1" ht="20.100000000000001" customHeight="1">
      <c r="A96" s="130" t="s">
        <v>145</v>
      </c>
      <c r="B96" s="38"/>
      <c r="C96" s="38"/>
      <c r="D96" s="75" t="s">
        <v>1099</v>
      </c>
      <c r="E96" s="38"/>
      <c r="F96" s="38"/>
      <c r="G96" s="38"/>
      <c r="H96" s="38"/>
      <c r="I96" s="38"/>
      <c r="J96" s="38"/>
      <c r="K96" s="21"/>
      <c r="L96" s="5">
        <f t="shared" si="3"/>
        <v>0</v>
      </c>
      <c r="M96" s="5">
        <f t="shared" si="4"/>
        <v>0</v>
      </c>
      <c r="N96" s="5">
        <f t="shared" si="5"/>
        <v>0</v>
      </c>
    </row>
    <row r="97" spans="1:14" s="4" customFormat="1" ht="20.100000000000001" customHeight="1">
      <c r="A97" s="130" t="s">
        <v>146</v>
      </c>
      <c r="B97" s="38"/>
      <c r="C97" s="38"/>
      <c r="D97" s="75" t="s">
        <v>1099</v>
      </c>
      <c r="E97" s="38"/>
      <c r="F97" s="38"/>
      <c r="G97" s="38"/>
      <c r="H97" s="38"/>
      <c r="I97" s="38"/>
      <c r="J97" s="38"/>
      <c r="K97" s="21"/>
      <c r="L97" s="5">
        <f t="shared" si="3"/>
        <v>0</v>
      </c>
      <c r="M97" s="5">
        <f t="shared" si="4"/>
        <v>0</v>
      </c>
      <c r="N97" s="5">
        <f t="shared" si="5"/>
        <v>0</v>
      </c>
    </row>
    <row r="98" spans="1:14" s="4" customFormat="1" ht="20.100000000000001" customHeight="1">
      <c r="A98" s="130" t="s">
        <v>147</v>
      </c>
      <c r="B98" s="38"/>
      <c r="C98" s="38"/>
      <c r="D98" s="75" t="s">
        <v>1099</v>
      </c>
      <c r="E98" s="38"/>
      <c r="F98" s="38"/>
      <c r="G98" s="38"/>
      <c r="H98" s="38"/>
      <c r="I98" s="38"/>
      <c r="J98" s="38"/>
      <c r="K98" s="21"/>
      <c r="L98" s="5">
        <f t="shared" si="3"/>
        <v>0</v>
      </c>
      <c r="M98" s="5">
        <f t="shared" si="4"/>
        <v>0</v>
      </c>
      <c r="N98" s="5">
        <f t="shared" si="5"/>
        <v>0</v>
      </c>
    </row>
    <row r="99" spans="1:14" s="4" customFormat="1" ht="20.100000000000001" customHeight="1">
      <c r="A99" s="130" t="s">
        <v>1111</v>
      </c>
      <c r="B99" s="152"/>
      <c r="C99" s="23"/>
      <c r="D99" s="75" t="s">
        <v>1099</v>
      </c>
      <c r="E99" s="23"/>
      <c r="F99" s="23"/>
      <c r="G99" s="23"/>
      <c r="H99" s="38"/>
      <c r="I99" s="38"/>
      <c r="J99" s="38"/>
      <c r="K99" s="21"/>
      <c r="L99" s="5">
        <f t="shared" si="3"/>
        <v>0</v>
      </c>
      <c r="M99" s="5">
        <f t="shared" si="4"/>
        <v>0</v>
      </c>
      <c r="N99" s="5">
        <f t="shared" si="5"/>
        <v>0</v>
      </c>
    </row>
    <row r="100" spans="1:14" s="4" customFormat="1" ht="20.100000000000001" customHeight="1">
      <c r="A100" s="220" t="s">
        <v>148</v>
      </c>
      <c r="B100" s="226" t="s">
        <v>129</v>
      </c>
      <c r="C100" s="5"/>
      <c r="D100" s="75"/>
      <c r="E100" s="5"/>
      <c r="F100" s="5"/>
      <c r="G100" s="5"/>
      <c r="H100" s="222"/>
      <c r="I100" s="222"/>
      <c r="J100" s="222"/>
      <c r="K100" s="39"/>
      <c r="L100" s="5"/>
      <c r="M100" s="5"/>
      <c r="N100" s="5"/>
    </row>
    <row r="101" spans="1:14" s="4" customFormat="1" ht="20.100000000000001" customHeight="1">
      <c r="A101" s="130" t="s">
        <v>149</v>
      </c>
      <c r="B101" s="38"/>
      <c r="C101" s="38"/>
      <c r="D101" s="75" t="s">
        <v>1099</v>
      </c>
      <c r="E101" s="38"/>
      <c r="F101" s="38"/>
      <c r="G101" s="38"/>
      <c r="H101" s="38"/>
      <c r="I101" s="38"/>
      <c r="J101" s="38"/>
      <c r="K101" s="21"/>
      <c r="L101" s="5">
        <f t="shared" si="3"/>
        <v>0</v>
      </c>
      <c r="M101" s="5">
        <f t="shared" si="4"/>
        <v>0</v>
      </c>
      <c r="N101" s="5">
        <f t="shared" si="5"/>
        <v>0</v>
      </c>
    </row>
    <row r="102" spans="1:14" s="4" customFormat="1" ht="20.100000000000001" customHeight="1">
      <c r="A102" s="130" t="s">
        <v>150</v>
      </c>
      <c r="B102" s="38"/>
      <c r="C102" s="38"/>
      <c r="D102" s="75" t="s">
        <v>1099</v>
      </c>
      <c r="E102" s="38"/>
      <c r="F102" s="38"/>
      <c r="G102" s="38"/>
      <c r="H102" s="38"/>
      <c r="I102" s="38"/>
      <c r="J102" s="38"/>
      <c r="K102" s="21"/>
      <c r="L102" s="5">
        <f t="shared" si="3"/>
        <v>0</v>
      </c>
      <c r="M102" s="5">
        <f t="shared" si="4"/>
        <v>0</v>
      </c>
      <c r="N102" s="5">
        <f t="shared" si="5"/>
        <v>0</v>
      </c>
    </row>
    <row r="103" spans="1:14" s="4" customFormat="1" ht="20.100000000000001" customHeight="1">
      <c r="A103" s="130" t="s">
        <v>151</v>
      </c>
      <c r="B103" s="38"/>
      <c r="C103" s="38"/>
      <c r="D103" s="75" t="s">
        <v>1099</v>
      </c>
      <c r="E103" s="38"/>
      <c r="F103" s="38"/>
      <c r="G103" s="38"/>
      <c r="H103" s="38"/>
      <c r="I103" s="38"/>
      <c r="J103" s="38"/>
      <c r="K103" s="21"/>
      <c r="L103" s="5">
        <f t="shared" si="3"/>
        <v>0</v>
      </c>
      <c r="M103" s="5">
        <f t="shared" si="4"/>
        <v>0</v>
      </c>
      <c r="N103" s="5">
        <f t="shared" si="5"/>
        <v>0</v>
      </c>
    </row>
    <row r="104" spans="1:14" s="4" customFormat="1" ht="20.100000000000001" customHeight="1">
      <c r="A104" s="130" t="s">
        <v>152</v>
      </c>
      <c r="B104" s="38"/>
      <c r="C104" s="38"/>
      <c r="D104" s="75" t="s">
        <v>1099</v>
      </c>
      <c r="E104" s="38"/>
      <c r="F104" s="38"/>
      <c r="G104" s="38"/>
      <c r="H104" s="38"/>
      <c r="I104" s="38"/>
      <c r="J104" s="38"/>
      <c r="K104" s="21"/>
      <c r="L104" s="5">
        <f t="shared" si="3"/>
        <v>0</v>
      </c>
      <c r="M104" s="5">
        <f t="shared" si="4"/>
        <v>0</v>
      </c>
      <c r="N104" s="5">
        <f t="shared" si="5"/>
        <v>0</v>
      </c>
    </row>
    <row r="105" spans="1:14" s="4" customFormat="1" ht="20.100000000000001" customHeight="1">
      <c r="A105" s="130" t="s">
        <v>153</v>
      </c>
      <c r="B105" s="38"/>
      <c r="C105" s="38"/>
      <c r="D105" s="75" t="s">
        <v>1099</v>
      </c>
      <c r="E105" s="38"/>
      <c r="F105" s="38"/>
      <c r="G105" s="38"/>
      <c r="H105" s="38"/>
      <c r="I105" s="38"/>
      <c r="J105" s="38"/>
      <c r="K105" s="21"/>
      <c r="L105" s="5">
        <f t="shared" si="3"/>
        <v>0</v>
      </c>
      <c r="M105" s="5">
        <f t="shared" si="4"/>
        <v>0</v>
      </c>
      <c r="N105" s="5">
        <f t="shared" si="5"/>
        <v>0</v>
      </c>
    </row>
    <row r="106" spans="1:14" s="4" customFormat="1" ht="20.100000000000001" customHeight="1">
      <c r="A106" s="130" t="s">
        <v>154</v>
      </c>
      <c r="B106" s="38"/>
      <c r="C106" s="38"/>
      <c r="D106" s="75" t="s">
        <v>1099</v>
      </c>
      <c r="E106" s="38"/>
      <c r="F106" s="38"/>
      <c r="G106" s="38"/>
      <c r="H106" s="38"/>
      <c r="I106" s="38"/>
      <c r="J106" s="38"/>
      <c r="K106" s="21"/>
      <c r="L106" s="5">
        <f t="shared" si="3"/>
        <v>0</v>
      </c>
      <c r="M106" s="5">
        <f t="shared" si="4"/>
        <v>0</v>
      </c>
      <c r="N106" s="5">
        <f t="shared" si="5"/>
        <v>0</v>
      </c>
    </row>
    <row r="107" spans="1:14" s="4" customFormat="1" ht="20.100000000000001" customHeight="1">
      <c r="A107" s="130" t="s">
        <v>1110</v>
      </c>
      <c r="B107" s="152"/>
      <c r="C107" s="23"/>
      <c r="D107" s="75" t="s">
        <v>1099</v>
      </c>
      <c r="E107" s="23"/>
      <c r="F107" s="23"/>
      <c r="G107" s="23"/>
      <c r="H107" s="38"/>
      <c r="I107" s="38"/>
      <c r="J107" s="38"/>
      <c r="K107" s="21"/>
      <c r="L107" s="5">
        <f t="shared" si="3"/>
        <v>0</v>
      </c>
      <c r="M107" s="5">
        <f t="shared" si="4"/>
        <v>0</v>
      </c>
      <c r="N107" s="5">
        <f t="shared" si="5"/>
        <v>0</v>
      </c>
    </row>
    <row r="108" spans="1:14" s="4" customFormat="1" ht="20.100000000000001" customHeight="1">
      <c r="A108" s="220" t="s">
        <v>155</v>
      </c>
      <c r="B108" s="226" t="s">
        <v>135</v>
      </c>
      <c r="C108" s="5"/>
      <c r="D108" s="75"/>
      <c r="E108" s="5"/>
      <c r="F108" s="5"/>
      <c r="G108" s="5"/>
      <c r="H108" s="222"/>
      <c r="I108" s="222"/>
      <c r="J108" s="222"/>
      <c r="K108" s="39"/>
      <c r="L108" s="5"/>
      <c r="M108" s="5"/>
      <c r="N108" s="5"/>
    </row>
    <row r="109" spans="1:14" s="4" customFormat="1" ht="20.100000000000001" customHeight="1">
      <c r="A109" s="130" t="s">
        <v>156</v>
      </c>
      <c r="B109" s="38"/>
      <c r="C109" s="38"/>
      <c r="D109" s="75" t="s">
        <v>1099</v>
      </c>
      <c r="E109" s="38"/>
      <c r="F109" s="38"/>
      <c r="G109" s="38"/>
      <c r="H109" s="38"/>
      <c r="I109" s="38"/>
      <c r="J109" s="38"/>
      <c r="K109" s="21"/>
      <c r="L109" s="5">
        <f t="shared" si="3"/>
        <v>0</v>
      </c>
      <c r="M109" s="5">
        <f t="shared" si="4"/>
        <v>0</v>
      </c>
      <c r="N109" s="5">
        <f t="shared" si="5"/>
        <v>0</v>
      </c>
    </row>
    <row r="110" spans="1:14" s="4" customFormat="1" ht="20.100000000000001" customHeight="1">
      <c r="A110" s="130" t="s">
        <v>157</v>
      </c>
      <c r="B110" s="38"/>
      <c r="C110" s="38"/>
      <c r="D110" s="75" t="s">
        <v>1099</v>
      </c>
      <c r="E110" s="38"/>
      <c r="F110" s="38"/>
      <c r="G110" s="38"/>
      <c r="H110" s="38"/>
      <c r="I110" s="38"/>
      <c r="J110" s="38"/>
      <c r="K110" s="21"/>
      <c r="L110" s="5">
        <f t="shared" si="3"/>
        <v>0</v>
      </c>
      <c r="M110" s="5">
        <f t="shared" si="4"/>
        <v>0</v>
      </c>
      <c r="N110" s="5">
        <f t="shared" si="5"/>
        <v>0</v>
      </c>
    </row>
    <row r="111" spans="1:14" s="4" customFormat="1" ht="20.100000000000001" customHeight="1">
      <c r="A111" s="130" t="s">
        <v>158</v>
      </c>
      <c r="B111" s="38"/>
      <c r="C111" s="38"/>
      <c r="D111" s="75" t="s">
        <v>1099</v>
      </c>
      <c r="E111" s="38"/>
      <c r="F111" s="38"/>
      <c r="G111" s="38"/>
      <c r="H111" s="38"/>
      <c r="I111" s="38"/>
      <c r="J111" s="38"/>
      <c r="K111" s="21"/>
      <c r="L111" s="5">
        <f t="shared" si="3"/>
        <v>0</v>
      </c>
      <c r="M111" s="5">
        <f t="shared" si="4"/>
        <v>0</v>
      </c>
      <c r="N111" s="5">
        <f t="shared" si="5"/>
        <v>0</v>
      </c>
    </row>
    <row r="112" spans="1:14" s="4" customFormat="1" ht="20.100000000000001" customHeight="1">
      <c r="A112" s="130" t="s">
        <v>159</v>
      </c>
      <c r="B112" s="38"/>
      <c r="C112" s="38"/>
      <c r="D112" s="75" t="s">
        <v>1099</v>
      </c>
      <c r="E112" s="38"/>
      <c r="F112" s="38"/>
      <c r="G112" s="38"/>
      <c r="H112" s="38"/>
      <c r="I112" s="38"/>
      <c r="J112" s="38"/>
      <c r="K112" s="21"/>
      <c r="L112" s="5">
        <f t="shared" si="3"/>
        <v>0</v>
      </c>
      <c r="M112" s="5">
        <f t="shared" si="4"/>
        <v>0</v>
      </c>
      <c r="N112" s="5">
        <f t="shared" si="5"/>
        <v>0</v>
      </c>
    </row>
    <row r="113" spans="1:14" s="4" customFormat="1" ht="20.100000000000001" customHeight="1">
      <c r="A113" s="130" t="s">
        <v>160</v>
      </c>
      <c r="B113" s="38"/>
      <c r="C113" s="38"/>
      <c r="D113" s="75" t="s">
        <v>1099</v>
      </c>
      <c r="E113" s="38"/>
      <c r="F113" s="38"/>
      <c r="G113" s="38"/>
      <c r="H113" s="38"/>
      <c r="I113" s="38"/>
      <c r="J113" s="38"/>
      <c r="K113" s="21"/>
      <c r="L113" s="5">
        <f t="shared" si="3"/>
        <v>0</v>
      </c>
      <c r="M113" s="5">
        <f t="shared" si="4"/>
        <v>0</v>
      </c>
      <c r="N113" s="5">
        <f t="shared" si="5"/>
        <v>0</v>
      </c>
    </row>
    <row r="114" spans="1:14" s="4" customFormat="1" ht="20.100000000000001" customHeight="1">
      <c r="A114" s="130" t="s">
        <v>1109</v>
      </c>
      <c r="B114" s="152"/>
      <c r="C114" s="23"/>
      <c r="D114" s="75" t="s">
        <v>1099</v>
      </c>
      <c r="E114" s="23"/>
      <c r="F114" s="23"/>
      <c r="G114" s="23"/>
      <c r="H114" s="38"/>
      <c r="I114" s="38"/>
      <c r="J114" s="38"/>
      <c r="K114" s="21"/>
      <c r="L114" s="5">
        <f t="shared" si="3"/>
        <v>0</v>
      </c>
      <c r="M114" s="5">
        <f t="shared" si="4"/>
        <v>0</v>
      </c>
      <c r="N114" s="5">
        <f t="shared" si="5"/>
        <v>0</v>
      </c>
    </row>
    <row r="115" spans="1:14" s="4" customFormat="1" ht="20.100000000000001" customHeight="1">
      <c r="A115" s="220" t="s">
        <v>161</v>
      </c>
      <c r="B115" s="226" t="s">
        <v>142</v>
      </c>
      <c r="C115" s="5"/>
      <c r="D115" s="75"/>
      <c r="E115" s="5"/>
      <c r="F115" s="5"/>
      <c r="G115" s="5"/>
      <c r="H115" s="222"/>
      <c r="I115" s="222"/>
      <c r="J115" s="222"/>
      <c r="K115" s="39"/>
      <c r="L115" s="5"/>
      <c r="M115" s="5"/>
      <c r="N115" s="5"/>
    </row>
    <row r="116" spans="1:14" s="4" customFormat="1" ht="20.100000000000001" customHeight="1">
      <c r="A116" s="130" t="s">
        <v>162</v>
      </c>
      <c r="B116" s="38"/>
      <c r="C116" s="38"/>
      <c r="D116" s="75" t="s">
        <v>1099</v>
      </c>
      <c r="E116" s="38"/>
      <c r="F116" s="38"/>
      <c r="G116" s="38"/>
      <c r="H116" s="38"/>
      <c r="I116" s="38"/>
      <c r="J116" s="38"/>
      <c r="K116" s="21"/>
      <c r="L116" s="5">
        <f t="shared" si="3"/>
        <v>0</v>
      </c>
      <c r="M116" s="5">
        <f t="shared" si="4"/>
        <v>0</v>
      </c>
      <c r="N116" s="5">
        <f t="shared" si="5"/>
        <v>0</v>
      </c>
    </row>
    <row r="117" spans="1:14" s="4" customFormat="1" ht="20.100000000000001" customHeight="1">
      <c r="A117" s="130" t="s">
        <v>163</v>
      </c>
      <c r="B117" s="38"/>
      <c r="C117" s="38"/>
      <c r="D117" s="75" t="s">
        <v>1099</v>
      </c>
      <c r="E117" s="38"/>
      <c r="F117" s="38"/>
      <c r="G117" s="38"/>
      <c r="H117" s="38"/>
      <c r="I117" s="38"/>
      <c r="J117" s="38"/>
      <c r="K117" s="21"/>
      <c r="L117" s="5">
        <f t="shared" si="3"/>
        <v>0</v>
      </c>
      <c r="M117" s="5">
        <f t="shared" si="4"/>
        <v>0</v>
      </c>
      <c r="N117" s="5">
        <f t="shared" si="5"/>
        <v>0</v>
      </c>
    </row>
    <row r="118" spans="1:14" s="4" customFormat="1" ht="20.100000000000001" customHeight="1">
      <c r="A118" s="130" t="s">
        <v>164</v>
      </c>
      <c r="B118" s="38"/>
      <c r="C118" s="38"/>
      <c r="D118" s="75" t="s">
        <v>1099</v>
      </c>
      <c r="E118" s="38"/>
      <c r="F118" s="38"/>
      <c r="G118" s="38"/>
      <c r="H118" s="38"/>
      <c r="I118" s="38"/>
      <c r="J118" s="38"/>
      <c r="K118" s="21"/>
      <c r="L118" s="5">
        <f t="shared" si="3"/>
        <v>0</v>
      </c>
      <c r="M118" s="5">
        <f t="shared" si="4"/>
        <v>0</v>
      </c>
      <c r="N118" s="5">
        <f t="shared" si="5"/>
        <v>0</v>
      </c>
    </row>
    <row r="119" spans="1:14" s="4" customFormat="1" ht="20.100000000000001" customHeight="1">
      <c r="A119" s="130" t="s">
        <v>165</v>
      </c>
      <c r="B119" s="38"/>
      <c r="C119" s="38"/>
      <c r="D119" s="75" t="s">
        <v>1099</v>
      </c>
      <c r="E119" s="38"/>
      <c r="F119" s="38"/>
      <c r="G119" s="38"/>
      <c r="H119" s="38"/>
      <c r="I119" s="38"/>
      <c r="J119" s="38"/>
      <c r="K119" s="21"/>
      <c r="L119" s="5">
        <f t="shared" si="3"/>
        <v>0</v>
      </c>
      <c r="M119" s="5">
        <f t="shared" si="4"/>
        <v>0</v>
      </c>
      <c r="N119" s="5">
        <f t="shared" si="5"/>
        <v>0</v>
      </c>
    </row>
    <row r="120" spans="1:14" s="4" customFormat="1" ht="20.100000000000001" customHeight="1">
      <c r="A120" s="130" t="s">
        <v>482</v>
      </c>
      <c r="B120" s="38"/>
      <c r="C120" s="38"/>
      <c r="D120" s="75" t="s">
        <v>1099</v>
      </c>
      <c r="E120" s="38"/>
      <c r="F120" s="38"/>
      <c r="G120" s="38"/>
      <c r="H120" s="38"/>
      <c r="I120" s="38"/>
      <c r="J120" s="38"/>
      <c r="K120" s="21"/>
      <c r="L120" s="5">
        <f t="shared" si="3"/>
        <v>0</v>
      </c>
      <c r="M120" s="5">
        <f t="shared" si="4"/>
        <v>0</v>
      </c>
      <c r="N120" s="5">
        <f t="shared" si="5"/>
        <v>0</v>
      </c>
    </row>
    <row r="121" spans="1:14" s="4" customFormat="1" ht="20.100000000000001" customHeight="1">
      <c r="A121" s="130" t="s">
        <v>1108</v>
      </c>
      <c r="B121" s="152"/>
      <c r="C121" s="23"/>
      <c r="D121" s="75" t="s">
        <v>1099</v>
      </c>
      <c r="E121" s="23"/>
      <c r="F121" s="23"/>
      <c r="G121" s="23"/>
      <c r="H121" s="38"/>
      <c r="I121" s="38"/>
      <c r="J121" s="38"/>
      <c r="K121" s="21"/>
      <c r="L121" s="5">
        <f t="shared" si="3"/>
        <v>0</v>
      </c>
      <c r="M121" s="5">
        <f t="shared" si="4"/>
        <v>0</v>
      </c>
      <c r="N121" s="5">
        <f t="shared" si="5"/>
        <v>0</v>
      </c>
    </row>
    <row r="122" spans="1:14" s="4" customFormat="1" ht="20.100000000000001" customHeight="1">
      <c r="A122" s="220" t="s">
        <v>166</v>
      </c>
      <c r="B122" s="226" t="s">
        <v>914</v>
      </c>
      <c r="C122" s="5"/>
      <c r="D122" s="75"/>
      <c r="E122" s="5"/>
      <c r="F122" s="5"/>
      <c r="G122" s="5"/>
      <c r="H122" s="222"/>
      <c r="I122" s="222"/>
      <c r="J122" s="222"/>
      <c r="K122" s="39"/>
      <c r="L122" s="5"/>
      <c r="M122" s="5"/>
      <c r="N122" s="5"/>
    </row>
    <row r="123" spans="1:14" s="4" customFormat="1" ht="20.100000000000001" customHeight="1">
      <c r="A123" s="130" t="s">
        <v>167</v>
      </c>
      <c r="B123" s="38"/>
      <c r="C123" s="38"/>
      <c r="D123" s="75" t="s">
        <v>1099</v>
      </c>
      <c r="E123" s="38"/>
      <c r="F123" s="38"/>
      <c r="G123" s="38"/>
      <c r="H123" s="38"/>
      <c r="I123" s="38"/>
      <c r="J123" s="38"/>
      <c r="K123" s="21"/>
      <c r="L123" s="5">
        <f t="shared" si="3"/>
        <v>0</v>
      </c>
      <c r="M123" s="5">
        <f t="shared" si="4"/>
        <v>0</v>
      </c>
      <c r="N123" s="5">
        <f t="shared" si="5"/>
        <v>0</v>
      </c>
    </row>
    <row r="124" spans="1:14" s="4" customFormat="1" ht="20.100000000000001" customHeight="1">
      <c r="A124" s="130" t="s">
        <v>168</v>
      </c>
      <c r="B124" s="38"/>
      <c r="C124" s="38"/>
      <c r="D124" s="75" t="s">
        <v>1099</v>
      </c>
      <c r="E124" s="38"/>
      <c r="F124" s="38"/>
      <c r="G124" s="38"/>
      <c r="H124" s="38"/>
      <c r="I124" s="38"/>
      <c r="J124" s="38"/>
      <c r="K124" s="21"/>
      <c r="L124" s="5">
        <f t="shared" si="3"/>
        <v>0</v>
      </c>
      <c r="M124" s="5">
        <f t="shared" si="4"/>
        <v>0</v>
      </c>
      <c r="N124" s="5">
        <f t="shared" si="5"/>
        <v>0</v>
      </c>
    </row>
    <row r="125" spans="1:14" s="4" customFormat="1" ht="20.100000000000001" customHeight="1">
      <c r="A125" s="130" t="s">
        <v>169</v>
      </c>
      <c r="B125" s="38"/>
      <c r="C125" s="38"/>
      <c r="D125" s="75" t="s">
        <v>1099</v>
      </c>
      <c r="E125" s="38"/>
      <c r="F125" s="38"/>
      <c r="G125" s="38"/>
      <c r="H125" s="38"/>
      <c r="I125" s="38"/>
      <c r="J125" s="38"/>
      <c r="K125" s="21"/>
      <c r="L125" s="5">
        <f t="shared" si="3"/>
        <v>0</v>
      </c>
      <c r="M125" s="5">
        <f t="shared" si="4"/>
        <v>0</v>
      </c>
      <c r="N125" s="5">
        <f t="shared" si="5"/>
        <v>0</v>
      </c>
    </row>
    <row r="126" spans="1:14" s="4" customFormat="1" ht="20.100000000000001" customHeight="1">
      <c r="A126" s="130" t="s">
        <v>170</v>
      </c>
      <c r="B126" s="38"/>
      <c r="C126" s="38"/>
      <c r="D126" s="75" t="s">
        <v>1099</v>
      </c>
      <c r="E126" s="38"/>
      <c r="F126" s="38"/>
      <c r="G126" s="38"/>
      <c r="H126" s="38"/>
      <c r="I126" s="38"/>
      <c r="J126" s="38"/>
      <c r="K126" s="21"/>
      <c r="L126" s="5">
        <f t="shared" si="3"/>
        <v>0</v>
      </c>
      <c r="M126" s="5">
        <f t="shared" si="4"/>
        <v>0</v>
      </c>
      <c r="N126" s="5">
        <f t="shared" si="5"/>
        <v>0</v>
      </c>
    </row>
    <row r="127" spans="1:14" s="4" customFormat="1" ht="20.100000000000001" customHeight="1">
      <c r="A127" s="130" t="s">
        <v>483</v>
      </c>
      <c r="B127" s="38"/>
      <c r="C127" s="38"/>
      <c r="D127" s="75" t="s">
        <v>1099</v>
      </c>
      <c r="E127" s="38"/>
      <c r="F127" s="38"/>
      <c r="G127" s="38"/>
      <c r="H127" s="38"/>
      <c r="I127" s="38"/>
      <c r="J127" s="38"/>
      <c r="K127" s="21"/>
      <c r="L127" s="5">
        <f t="shared" si="3"/>
        <v>0</v>
      </c>
      <c r="M127" s="5">
        <f t="shared" si="4"/>
        <v>0</v>
      </c>
      <c r="N127" s="5">
        <f t="shared" si="5"/>
        <v>0</v>
      </c>
    </row>
    <row r="128" spans="1:14" s="4" customFormat="1" ht="20.100000000000001" customHeight="1">
      <c r="A128" s="130" t="s">
        <v>484</v>
      </c>
      <c r="B128" s="38"/>
      <c r="C128" s="38"/>
      <c r="D128" s="75" t="s">
        <v>1099</v>
      </c>
      <c r="E128" s="38"/>
      <c r="F128" s="38"/>
      <c r="G128" s="38"/>
      <c r="H128" s="38"/>
      <c r="I128" s="38"/>
      <c r="J128" s="38"/>
      <c r="K128" s="21"/>
      <c r="L128" s="5">
        <f t="shared" si="3"/>
        <v>0</v>
      </c>
      <c r="M128" s="5">
        <f t="shared" si="4"/>
        <v>0</v>
      </c>
      <c r="N128" s="5">
        <f t="shared" si="5"/>
        <v>0</v>
      </c>
    </row>
    <row r="129" spans="1:14" s="4" customFormat="1" ht="20.100000000000001" customHeight="1">
      <c r="A129" s="130" t="s">
        <v>1107</v>
      </c>
      <c r="B129" s="152"/>
      <c r="C129" s="23"/>
      <c r="D129" s="75" t="s">
        <v>1099</v>
      </c>
      <c r="E129" s="23"/>
      <c r="F129" s="23"/>
      <c r="G129" s="23"/>
      <c r="H129" s="38"/>
      <c r="I129" s="38"/>
      <c r="J129" s="38"/>
      <c r="K129" s="21"/>
      <c r="L129" s="5">
        <f t="shared" si="3"/>
        <v>0</v>
      </c>
      <c r="M129" s="5">
        <f t="shared" si="4"/>
        <v>0</v>
      </c>
      <c r="N129" s="5">
        <f t="shared" si="5"/>
        <v>0</v>
      </c>
    </row>
    <row r="130" spans="1:14" s="4" customFormat="1" ht="20.100000000000001" customHeight="1">
      <c r="A130" s="220" t="s">
        <v>171</v>
      </c>
      <c r="B130" s="226" t="s">
        <v>804</v>
      </c>
      <c r="C130" s="5"/>
      <c r="D130" s="75"/>
      <c r="E130" s="5"/>
      <c r="F130" s="5"/>
      <c r="G130" s="5"/>
      <c r="H130" s="222"/>
      <c r="I130" s="222"/>
      <c r="J130" s="222"/>
      <c r="K130" s="39"/>
      <c r="L130" s="5"/>
      <c r="M130" s="5"/>
      <c r="N130" s="5"/>
    </row>
    <row r="131" spans="1:14" s="4" customFormat="1" ht="20.100000000000001" customHeight="1">
      <c r="A131" s="130" t="s">
        <v>172</v>
      </c>
      <c r="B131" s="38"/>
      <c r="C131" s="38"/>
      <c r="D131" s="75" t="s">
        <v>1099</v>
      </c>
      <c r="E131" s="38"/>
      <c r="F131" s="38"/>
      <c r="G131" s="38"/>
      <c r="H131" s="38"/>
      <c r="I131" s="38"/>
      <c r="J131" s="38"/>
      <c r="K131" s="21"/>
      <c r="L131" s="5">
        <f t="shared" si="3"/>
        <v>0</v>
      </c>
      <c r="M131" s="5">
        <f t="shared" si="4"/>
        <v>0</v>
      </c>
      <c r="N131" s="5">
        <f t="shared" si="5"/>
        <v>0</v>
      </c>
    </row>
    <row r="132" spans="1:14" s="4" customFormat="1" ht="20.100000000000001" customHeight="1">
      <c r="A132" s="130" t="s">
        <v>173</v>
      </c>
      <c r="B132" s="38"/>
      <c r="C132" s="38"/>
      <c r="D132" s="75" t="s">
        <v>1099</v>
      </c>
      <c r="E132" s="38"/>
      <c r="F132" s="38"/>
      <c r="G132" s="38"/>
      <c r="H132" s="38"/>
      <c r="I132" s="38"/>
      <c r="J132" s="38"/>
      <c r="K132" s="21"/>
      <c r="L132" s="5">
        <f t="shared" si="3"/>
        <v>0</v>
      </c>
      <c r="M132" s="5">
        <f t="shared" si="4"/>
        <v>0</v>
      </c>
      <c r="N132" s="5">
        <f t="shared" si="5"/>
        <v>0</v>
      </c>
    </row>
    <row r="133" spans="1:14" s="4" customFormat="1" ht="20.100000000000001" customHeight="1">
      <c r="A133" s="130" t="s">
        <v>174</v>
      </c>
      <c r="B133" s="38"/>
      <c r="C133" s="38"/>
      <c r="D133" s="75" t="s">
        <v>1099</v>
      </c>
      <c r="E133" s="38"/>
      <c r="F133" s="38"/>
      <c r="G133" s="38"/>
      <c r="H133" s="38"/>
      <c r="I133" s="38"/>
      <c r="J133" s="38"/>
      <c r="K133" s="21"/>
      <c r="L133" s="5">
        <f t="shared" si="3"/>
        <v>0</v>
      </c>
      <c r="M133" s="5">
        <f t="shared" si="4"/>
        <v>0</v>
      </c>
      <c r="N133" s="5">
        <f t="shared" si="5"/>
        <v>0</v>
      </c>
    </row>
    <row r="134" spans="1:14" s="4" customFormat="1" ht="20.100000000000001" customHeight="1">
      <c r="A134" s="130" t="s">
        <v>175</v>
      </c>
      <c r="B134" s="38"/>
      <c r="C134" s="38"/>
      <c r="D134" s="75" t="s">
        <v>1099</v>
      </c>
      <c r="E134" s="38"/>
      <c r="F134" s="38"/>
      <c r="G134" s="38"/>
      <c r="H134" s="38"/>
      <c r="I134" s="38"/>
      <c r="J134" s="38"/>
      <c r="K134" s="21"/>
      <c r="L134" s="5">
        <f t="shared" si="3"/>
        <v>0</v>
      </c>
      <c r="M134" s="5">
        <f t="shared" si="4"/>
        <v>0</v>
      </c>
      <c r="N134" s="5">
        <f t="shared" si="5"/>
        <v>0</v>
      </c>
    </row>
    <row r="135" spans="1:14" s="4" customFormat="1" ht="20.100000000000001" customHeight="1">
      <c r="A135" s="130" t="s">
        <v>1106</v>
      </c>
      <c r="B135" s="38"/>
      <c r="C135" s="38"/>
      <c r="D135" s="75" t="s">
        <v>1099</v>
      </c>
      <c r="E135" s="38"/>
      <c r="F135" s="38"/>
      <c r="G135" s="38"/>
      <c r="H135" s="38"/>
      <c r="I135" s="38"/>
      <c r="J135" s="38"/>
      <c r="K135" s="21"/>
      <c r="L135" s="5">
        <f t="shared" si="3"/>
        <v>0</v>
      </c>
      <c r="M135" s="5">
        <f t="shared" si="4"/>
        <v>0</v>
      </c>
      <c r="N135" s="5">
        <f t="shared" si="5"/>
        <v>0</v>
      </c>
    </row>
    <row r="136" spans="1:14" s="4" customFormat="1" ht="20.100000000000001" customHeight="1">
      <c r="A136" s="220" t="s">
        <v>176</v>
      </c>
      <c r="B136" s="226" t="s">
        <v>1</v>
      </c>
      <c r="C136" s="5"/>
      <c r="D136" s="75"/>
      <c r="E136" s="5"/>
      <c r="F136" s="5"/>
      <c r="G136" s="5"/>
      <c r="H136" s="222"/>
      <c r="I136" s="222"/>
      <c r="J136" s="222"/>
      <c r="K136" s="39"/>
      <c r="L136" s="5"/>
      <c r="M136" s="5"/>
      <c r="N136" s="5"/>
    </row>
    <row r="137" spans="1:14" s="4" customFormat="1" ht="20.100000000000001" customHeight="1">
      <c r="A137" s="130" t="s">
        <v>177</v>
      </c>
      <c r="B137" s="38"/>
      <c r="C137" s="38"/>
      <c r="D137" s="75" t="s">
        <v>1099</v>
      </c>
      <c r="E137" s="38"/>
      <c r="F137" s="38"/>
      <c r="G137" s="38"/>
      <c r="H137" s="38"/>
      <c r="I137" s="38"/>
      <c r="J137" s="38"/>
      <c r="K137" s="21"/>
      <c r="L137" s="5">
        <f t="shared" ref="L137:L199" si="6">E137+F137</f>
        <v>0</v>
      </c>
      <c r="M137" s="5">
        <f t="shared" ref="M137:M199" si="7">G137+H137</f>
        <v>0</v>
      </c>
      <c r="N137" s="5">
        <f t="shared" ref="N137:N199" si="8">I137+J137+K137</f>
        <v>0</v>
      </c>
    </row>
    <row r="138" spans="1:14" s="4" customFormat="1" ht="20.100000000000001" customHeight="1">
      <c r="A138" s="130" t="s">
        <v>178</v>
      </c>
      <c r="B138" s="38"/>
      <c r="C138" s="38"/>
      <c r="D138" s="75" t="s">
        <v>1099</v>
      </c>
      <c r="E138" s="38"/>
      <c r="F138" s="38"/>
      <c r="G138" s="38"/>
      <c r="H138" s="38"/>
      <c r="I138" s="38"/>
      <c r="J138" s="38"/>
      <c r="K138" s="21"/>
      <c r="L138" s="5">
        <f t="shared" si="6"/>
        <v>0</v>
      </c>
      <c r="M138" s="5">
        <f t="shared" si="7"/>
        <v>0</v>
      </c>
      <c r="N138" s="5">
        <f t="shared" si="8"/>
        <v>0</v>
      </c>
    </row>
    <row r="139" spans="1:14" s="4" customFormat="1" ht="20.100000000000001" customHeight="1">
      <c r="A139" s="130" t="s">
        <v>179</v>
      </c>
      <c r="B139" s="38"/>
      <c r="C139" s="38"/>
      <c r="D139" s="75" t="s">
        <v>1099</v>
      </c>
      <c r="E139" s="38"/>
      <c r="F139" s="38"/>
      <c r="G139" s="38"/>
      <c r="H139" s="38"/>
      <c r="I139" s="38"/>
      <c r="J139" s="38"/>
      <c r="K139" s="21"/>
      <c r="L139" s="5">
        <f t="shared" si="6"/>
        <v>0</v>
      </c>
      <c r="M139" s="5">
        <f t="shared" si="7"/>
        <v>0</v>
      </c>
      <c r="N139" s="5">
        <f t="shared" si="8"/>
        <v>0</v>
      </c>
    </row>
    <row r="140" spans="1:14" s="4" customFormat="1" ht="20.100000000000001" customHeight="1">
      <c r="A140" s="130" t="s">
        <v>180</v>
      </c>
      <c r="B140" s="38"/>
      <c r="C140" s="38"/>
      <c r="D140" s="75" t="s">
        <v>1099</v>
      </c>
      <c r="E140" s="38"/>
      <c r="F140" s="38"/>
      <c r="G140" s="38"/>
      <c r="H140" s="38"/>
      <c r="I140" s="38"/>
      <c r="J140" s="38"/>
      <c r="K140" s="21"/>
      <c r="L140" s="5">
        <f t="shared" si="6"/>
        <v>0</v>
      </c>
      <c r="M140" s="5">
        <f t="shared" si="7"/>
        <v>0</v>
      </c>
      <c r="N140" s="5">
        <f t="shared" si="8"/>
        <v>0</v>
      </c>
    </row>
    <row r="141" spans="1:14" s="4" customFormat="1" ht="20.100000000000001" customHeight="1">
      <c r="A141" s="130" t="s">
        <v>1105</v>
      </c>
      <c r="B141" s="152"/>
      <c r="C141" s="23"/>
      <c r="D141" s="75" t="s">
        <v>1099</v>
      </c>
      <c r="E141" s="23"/>
      <c r="F141" s="23"/>
      <c r="G141" s="23"/>
      <c r="H141" s="38"/>
      <c r="I141" s="38"/>
      <c r="J141" s="38"/>
      <c r="K141" s="21"/>
      <c r="L141" s="5">
        <f t="shared" si="6"/>
        <v>0</v>
      </c>
      <c r="M141" s="5">
        <f t="shared" si="7"/>
        <v>0</v>
      </c>
      <c r="N141" s="5">
        <f t="shared" si="8"/>
        <v>0</v>
      </c>
    </row>
    <row r="142" spans="1:14" s="4" customFormat="1" ht="20.100000000000001" customHeight="1">
      <c r="A142" s="153" t="s">
        <v>181</v>
      </c>
      <c r="B142" s="226" t="s">
        <v>485</v>
      </c>
      <c r="C142" s="5"/>
      <c r="D142" s="75"/>
      <c r="E142" s="5"/>
      <c r="F142" s="5"/>
      <c r="G142" s="5"/>
      <c r="H142" s="222"/>
      <c r="I142" s="222"/>
      <c r="J142" s="222"/>
      <c r="K142" s="39"/>
      <c r="L142" s="5"/>
      <c r="M142" s="5"/>
      <c r="N142" s="5"/>
    </row>
    <row r="143" spans="1:14" s="4" customFormat="1" ht="20.100000000000001" customHeight="1">
      <c r="A143" s="75" t="s">
        <v>183</v>
      </c>
      <c r="B143" s="38"/>
      <c r="C143" s="38"/>
      <c r="D143" s="75" t="s">
        <v>1099</v>
      </c>
      <c r="E143" s="38"/>
      <c r="F143" s="38"/>
      <c r="G143" s="38"/>
      <c r="H143" s="38"/>
      <c r="I143" s="38"/>
      <c r="J143" s="38"/>
      <c r="K143" s="21"/>
      <c r="L143" s="5">
        <f t="shared" si="6"/>
        <v>0</v>
      </c>
      <c r="M143" s="5">
        <f t="shared" si="7"/>
        <v>0</v>
      </c>
      <c r="N143" s="5">
        <f t="shared" si="8"/>
        <v>0</v>
      </c>
    </row>
    <row r="144" spans="1:14" s="4" customFormat="1" ht="20.100000000000001" customHeight="1">
      <c r="A144" s="75" t="s">
        <v>184</v>
      </c>
      <c r="B144" s="38"/>
      <c r="C144" s="38"/>
      <c r="D144" s="75" t="s">
        <v>1099</v>
      </c>
      <c r="E144" s="38"/>
      <c r="F144" s="38"/>
      <c r="G144" s="38"/>
      <c r="H144" s="38"/>
      <c r="I144" s="38"/>
      <c r="J144" s="38"/>
      <c r="K144" s="21"/>
      <c r="L144" s="5">
        <f t="shared" si="6"/>
        <v>0</v>
      </c>
      <c r="M144" s="5">
        <f t="shared" si="7"/>
        <v>0</v>
      </c>
      <c r="N144" s="5">
        <f t="shared" si="8"/>
        <v>0</v>
      </c>
    </row>
    <row r="145" spans="1:14" s="4" customFormat="1" ht="20.100000000000001" customHeight="1">
      <c r="A145" s="75" t="s">
        <v>185</v>
      </c>
      <c r="B145" s="38"/>
      <c r="C145" s="38"/>
      <c r="D145" s="75" t="s">
        <v>1099</v>
      </c>
      <c r="E145" s="38"/>
      <c r="F145" s="38"/>
      <c r="G145" s="38"/>
      <c r="H145" s="38"/>
      <c r="I145" s="38"/>
      <c r="J145" s="38"/>
      <c r="K145" s="21"/>
      <c r="L145" s="5">
        <f t="shared" si="6"/>
        <v>0</v>
      </c>
      <c r="M145" s="5">
        <f t="shared" si="7"/>
        <v>0</v>
      </c>
      <c r="N145" s="5">
        <f t="shared" si="8"/>
        <v>0</v>
      </c>
    </row>
    <row r="146" spans="1:14" s="4" customFormat="1" ht="20.100000000000001" customHeight="1">
      <c r="A146" s="75" t="s">
        <v>186</v>
      </c>
      <c r="B146" s="38"/>
      <c r="C146" s="38"/>
      <c r="D146" s="75" t="s">
        <v>1099</v>
      </c>
      <c r="E146" s="38"/>
      <c r="F146" s="38"/>
      <c r="G146" s="38"/>
      <c r="H146" s="38"/>
      <c r="I146" s="38"/>
      <c r="J146" s="38"/>
      <c r="K146" s="21"/>
      <c r="L146" s="5">
        <f t="shared" si="6"/>
        <v>0</v>
      </c>
      <c r="M146" s="5">
        <f t="shared" si="7"/>
        <v>0</v>
      </c>
      <c r="N146" s="5">
        <f t="shared" si="8"/>
        <v>0</v>
      </c>
    </row>
    <row r="147" spans="1:14" s="4" customFormat="1" ht="20.100000000000001" customHeight="1">
      <c r="A147" s="75" t="s">
        <v>187</v>
      </c>
      <c r="B147" s="38"/>
      <c r="C147" s="38"/>
      <c r="D147" s="75" t="s">
        <v>1099</v>
      </c>
      <c r="E147" s="38"/>
      <c r="F147" s="38"/>
      <c r="G147" s="38"/>
      <c r="H147" s="38"/>
      <c r="I147" s="38"/>
      <c r="J147" s="38"/>
      <c r="K147" s="21"/>
      <c r="L147" s="5">
        <f t="shared" si="6"/>
        <v>0</v>
      </c>
      <c r="M147" s="5">
        <f t="shared" si="7"/>
        <v>0</v>
      </c>
      <c r="N147" s="5">
        <f t="shared" si="8"/>
        <v>0</v>
      </c>
    </row>
    <row r="148" spans="1:14" s="4" customFormat="1" ht="20.100000000000001" customHeight="1">
      <c r="A148" s="75" t="s">
        <v>486</v>
      </c>
      <c r="B148" s="38"/>
      <c r="C148" s="38"/>
      <c r="D148" s="75" t="s">
        <v>1099</v>
      </c>
      <c r="E148" s="38"/>
      <c r="F148" s="38"/>
      <c r="G148" s="38"/>
      <c r="H148" s="38"/>
      <c r="I148" s="38"/>
      <c r="J148" s="38"/>
      <c r="K148" s="21"/>
      <c r="L148" s="5">
        <f t="shared" si="6"/>
        <v>0</v>
      </c>
      <c r="M148" s="5">
        <f t="shared" si="7"/>
        <v>0</v>
      </c>
      <c r="N148" s="5">
        <f t="shared" si="8"/>
        <v>0</v>
      </c>
    </row>
    <row r="149" spans="1:14" s="4" customFormat="1" ht="20.100000000000001" customHeight="1">
      <c r="A149" s="75" t="s">
        <v>1104</v>
      </c>
      <c r="B149" s="152"/>
      <c r="C149" s="23"/>
      <c r="D149" s="75" t="s">
        <v>1099</v>
      </c>
      <c r="E149" s="23"/>
      <c r="F149" s="23"/>
      <c r="G149" s="23"/>
      <c r="H149" s="38"/>
      <c r="I149" s="38"/>
      <c r="J149" s="38"/>
      <c r="K149" s="21"/>
      <c r="L149" s="5">
        <f t="shared" si="6"/>
        <v>0</v>
      </c>
      <c r="M149" s="5">
        <f t="shared" si="7"/>
        <v>0</v>
      </c>
      <c r="N149" s="5">
        <f t="shared" si="8"/>
        <v>0</v>
      </c>
    </row>
    <row r="150" spans="1:14" s="4" customFormat="1" ht="20.100000000000001" customHeight="1">
      <c r="A150" s="153" t="s">
        <v>188</v>
      </c>
      <c r="B150" s="226" t="s">
        <v>182</v>
      </c>
      <c r="C150" s="5"/>
      <c r="D150" s="75"/>
      <c r="E150" s="5"/>
      <c r="F150" s="5"/>
      <c r="G150" s="5"/>
      <c r="H150" s="222"/>
      <c r="I150" s="222"/>
      <c r="J150" s="222"/>
      <c r="K150" s="39"/>
      <c r="L150" s="5"/>
      <c r="M150" s="5"/>
      <c r="N150" s="5"/>
    </row>
    <row r="151" spans="1:14" s="4" customFormat="1" ht="20.100000000000001" customHeight="1">
      <c r="A151" s="154" t="s">
        <v>190</v>
      </c>
      <c r="B151" s="38"/>
      <c r="C151" s="38"/>
      <c r="D151" s="75" t="s">
        <v>1099</v>
      </c>
      <c r="E151" s="38"/>
      <c r="F151" s="38"/>
      <c r="G151" s="38"/>
      <c r="H151" s="38"/>
      <c r="I151" s="38"/>
      <c r="J151" s="38"/>
      <c r="K151" s="21"/>
      <c r="L151" s="5">
        <f t="shared" si="6"/>
        <v>0</v>
      </c>
      <c r="M151" s="5">
        <f t="shared" si="7"/>
        <v>0</v>
      </c>
      <c r="N151" s="5">
        <f t="shared" si="8"/>
        <v>0</v>
      </c>
    </row>
    <row r="152" spans="1:14" s="4" customFormat="1" ht="20.100000000000001" customHeight="1">
      <c r="A152" s="154" t="s">
        <v>191</v>
      </c>
      <c r="B152" s="38"/>
      <c r="C152" s="38"/>
      <c r="D152" s="75" t="s">
        <v>1099</v>
      </c>
      <c r="E152" s="38"/>
      <c r="F152" s="38"/>
      <c r="G152" s="38"/>
      <c r="H152" s="38"/>
      <c r="I152" s="38"/>
      <c r="J152" s="38"/>
      <c r="K152" s="21"/>
      <c r="L152" s="5">
        <f t="shared" si="6"/>
        <v>0</v>
      </c>
      <c r="M152" s="5">
        <f t="shared" si="7"/>
        <v>0</v>
      </c>
      <c r="N152" s="5">
        <f t="shared" si="8"/>
        <v>0</v>
      </c>
    </row>
    <row r="153" spans="1:14" s="4" customFormat="1" ht="20.100000000000001" customHeight="1">
      <c r="A153" s="154" t="s">
        <v>192</v>
      </c>
      <c r="B153" s="38"/>
      <c r="C153" s="38"/>
      <c r="D153" s="75" t="s">
        <v>1099</v>
      </c>
      <c r="E153" s="38"/>
      <c r="F153" s="38"/>
      <c r="G153" s="38"/>
      <c r="H153" s="38"/>
      <c r="I153" s="38"/>
      <c r="J153" s="38"/>
      <c r="K153" s="21"/>
      <c r="L153" s="5">
        <f t="shared" si="6"/>
        <v>0</v>
      </c>
      <c r="M153" s="5">
        <f t="shared" si="7"/>
        <v>0</v>
      </c>
      <c r="N153" s="5">
        <f t="shared" si="8"/>
        <v>0</v>
      </c>
    </row>
    <row r="154" spans="1:14" s="4" customFormat="1" ht="20.100000000000001" customHeight="1">
      <c r="A154" s="154" t="s">
        <v>193</v>
      </c>
      <c r="B154" s="38"/>
      <c r="C154" s="38"/>
      <c r="D154" s="75" t="s">
        <v>1099</v>
      </c>
      <c r="E154" s="38"/>
      <c r="F154" s="38"/>
      <c r="G154" s="38"/>
      <c r="H154" s="38"/>
      <c r="I154" s="38"/>
      <c r="J154" s="38"/>
      <c r="K154" s="21"/>
      <c r="L154" s="5">
        <f t="shared" si="6"/>
        <v>0</v>
      </c>
      <c r="M154" s="5">
        <f t="shared" si="7"/>
        <v>0</v>
      </c>
      <c r="N154" s="5">
        <f t="shared" si="8"/>
        <v>0</v>
      </c>
    </row>
    <row r="155" spans="1:14" s="4" customFormat="1" ht="20.100000000000001" customHeight="1">
      <c r="A155" s="154" t="s">
        <v>194</v>
      </c>
      <c r="B155" s="38"/>
      <c r="C155" s="38"/>
      <c r="D155" s="75" t="s">
        <v>1099</v>
      </c>
      <c r="E155" s="38"/>
      <c r="F155" s="38"/>
      <c r="G155" s="38"/>
      <c r="H155" s="38"/>
      <c r="I155" s="38"/>
      <c r="J155" s="38"/>
      <c r="K155" s="21"/>
      <c r="L155" s="5">
        <f t="shared" si="6"/>
        <v>0</v>
      </c>
      <c r="M155" s="5">
        <f t="shared" si="7"/>
        <v>0</v>
      </c>
      <c r="N155" s="5">
        <f t="shared" si="8"/>
        <v>0</v>
      </c>
    </row>
    <row r="156" spans="1:14" s="4" customFormat="1" ht="20.100000000000001" customHeight="1">
      <c r="A156" s="154" t="s">
        <v>1103</v>
      </c>
      <c r="B156" s="152"/>
      <c r="C156" s="23"/>
      <c r="D156" s="75" t="s">
        <v>1099</v>
      </c>
      <c r="E156" s="23"/>
      <c r="F156" s="23"/>
      <c r="G156" s="23"/>
      <c r="H156" s="38"/>
      <c r="I156" s="38"/>
      <c r="J156" s="38"/>
      <c r="K156" s="21"/>
      <c r="L156" s="5">
        <f t="shared" si="6"/>
        <v>0</v>
      </c>
      <c r="M156" s="5">
        <f t="shared" si="7"/>
        <v>0</v>
      </c>
      <c r="N156" s="5">
        <f t="shared" si="8"/>
        <v>0</v>
      </c>
    </row>
    <row r="157" spans="1:14" s="4" customFormat="1" ht="20.100000000000001" customHeight="1">
      <c r="A157" s="220" t="s">
        <v>195</v>
      </c>
      <c r="B157" s="226" t="s">
        <v>189</v>
      </c>
      <c r="C157" s="5"/>
      <c r="D157" s="75"/>
      <c r="E157" s="5"/>
      <c r="F157" s="5"/>
      <c r="G157" s="5"/>
      <c r="H157" s="222"/>
      <c r="I157" s="222"/>
      <c r="J157" s="222"/>
      <c r="K157" s="39"/>
      <c r="L157" s="5"/>
      <c r="M157" s="5"/>
      <c r="N157" s="5"/>
    </row>
    <row r="158" spans="1:14" s="4" customFormat="1" ht="20.100000000000001" customHeight="1">
      <c r="A158" s="130" t="s">
        <v>197</v>
      </c>
      <c r="B158" s="38"/>
      <c r="C158" s="38"/>
      <c r="D158" s="75" t="s">
        <v>1099</v>
      </c>
      <c r="E158" s="38"/>
      <c r="F158" s="38"/>
      <c r="G158" s="38"/>
      <c r="H158" s="38"/>
      <c r="I158" s="38"/>
      <c r="J158" s="38"/>
      <c r="K158" s="21"/>
      <c r="L158" s="5">
        <f t="shared" si="6"/>
        <v>0</v>
      </c>
      <c r="M158" s="5">
        <f t="shared" si="7"/>
        <v>0</v>
      </c>
      <c r="N158" s="5">
        <f t="shared" si="8"/>
        <v>0</v>
      </c>
    </row>
    <row r="159" spans="1:14" s="4" customFormat="1" ht="20.100000000000001" customHeight="1">
      <c r="A159" s="130" t="s">
        <v>198</v>
      </c>
      <c r="B159" s="38"/>
      <c r="C159" s="38"/>
      <c r="D159" s="75" t="s">
        <v>1099</v>
      </c>
      <c r="E159" s="38"/>
      <c r="F159" s="38"/>
      <c r="G159" s="38"/>
      <c r="H159" s="38"/>
      <c r="I159" s="38"/>
      <c r="J159" s="38"/>
      <c r="K159" s="21"/>
      <c r="L159" s="5">
        <f t="shared" si="6"/>
        <v>0</v>
      </c>
      <c r="M159" s="5">
        <f t="shared" si="7"/>
        <v>0</v>
      </c>
      <c r="N159" s="5">
        <f t="shared" si="8"/>
        <v>0</v>
      </c>
    </row>
    <row r="160" spans="1:14" s="4" customFormat="1" ht="20.100000000000001" customHeight="1">
      <c r="A160" s="130" t="s">
        <v>199</v>
      </c>
      <c r="B160" s="38"/>
      <c r="C160" s="38"/>
      <c r="D160" s="75" t="s">
        <v>1099</v>
      </c>
      <c r="E160" s="38"/>
      <c r="F160" s="38"/>
      <c r="G160" s="38"/>
      <c r="H160" s="38"/>
      <c r="I160" s="38"/>
      <c r="J160" s="38"/>
      <c r="K160" s="21"/>
      <c r="L160" s="5">
        <f t="shared" si="6"/>
        <v>0</v>
      </c>
      <c r="M160" s="5">
        <f t="shared" si="7"/>
        <v>0</v>
      </c>
      <c r="N160" s="5">
        <f t="shared" si="8"/>
        <v>0</v>
      </c>
    </row>
    <row r="161" spans="1:14" s="4" customFormat="1" ht="20.100000000000001" customHeight="1">
      <c r="A161" s="130" t="s">
        <v>200</v>
      </c>
      <c r="B161" s="38"/>
      <c r="C161" s="38"/>
      <c r="D161" s="75" t="s">
        <v>1099</v>
      </c>
      <c r="E161" s="38"/>
      <c r="F161" s="38"/>
      <c r="G161" s="38"/>
      <c r="H161" s="38"/>
      <c r="I161" s="38"/>
      <c r="J161" s="38"/>
      <c r="K161" s="21"/>
      <c r="L161" s="5">
        <f t="shared" si="6"/>
        <v>0</v>
      </c>
      <c r="M161" s="5">
        <f t="shared" si="7"/>
        <v>0</v>
      </c>
      <c r="N161" s="5">
        <f t="shared" si="8"/>
        <v>0</v>
      </c>
    </row>
    <row r="162" spans="1:14" s="4" customFormat="1" ht="20.100000000000001" customHeight="1">
      <c r="A162" s="130" t="s">
        <v>201</v>
      </c>
      <c r="B162" s="38"/>
      <c r="C162" s="38"/>
      <c r="D162" s="75" t="s">
        <v>1099</v>
      </c>
      <c r="E162" s="38"/>
      <c r="F162" s="38"/>
      <c r="G162" s="38"/>
      <c r="H162" s="38"/>
      <c r="I162" s="38"/>
      <c r="J162" s="38"/>
      <c r="K162" s="21"/>
      <c r="L162" s="5">
        <f t="shared" si="6"/>
        <v>0</v>
      </c>
      <c r="M162" s="5">
        <f t="shared" si="7"/>
        <v>0</v>
      </c>
      <c r="N162" s="5">
        <f t="shared" si="8"/>
        <v>0</v>
      </c>
    </row>
    <row r="163" spans="1:14" s="4" customFormat="1" ht="20.100000000000001" customHeight="1">
      <c r="A163" s="130" t="s">
        <v>1121</v>
      </c>
      <c r="B163" s="152"/>
      <c r="C163" s="23"/>
      <c r="D163" s="75" t="s">
        <v>1099</v>
      </c>
      <c r="E163" s="23"/>
      <c r="F163" s="23"/>
      <c r="G163" s="23"/>
      <c r="H163" s="38"/>
      <c r="I163" s="38"/>
      <c r="J163" s="38"/>
      <c r="K163" s="21"/>
      <c r="L163" s="5">
        <f t="shared" si="6"/>
        <v>0</v>
      </c>
      <c r="M163" s="5">
        <f t="shared" si="7"/>
        <v>0</v>
      </c>
      <c r="N163" s="5">
        <f t="shared" si="8"/>
        <v>0</v>
      </c>
    </row>
    <row r="164" spans="1:14" s="4" customFormat="1" ht="20.100000000000001" customHeight="1">
      <c r="A164" s="220" t="s">
        <v>202</v>
      </c>
      <c r="B164" s="226" t="s">
        <v>196</v>
      </c>
      <c r="C164" s="5"/>
      <c r="D164" s="75"/>
      <c r="E164" s="5"/>
      <c r="F164" s="5"/>
      <c r="G164" s="5"/>
      <c r="H164" s="222"/>
      <c r="I164" s="222"/>
      <c r="J164" s="222"/>
      <c r="K164" s="39"/>
      <c r="L164" s="5"/>
      <c r="M164" s="5"/>
      <c r="N164" s="5"/>
    </row>
    <row r="165" spans="1:14" s="4" customFormat="1" ht="20.100000000000001" customHeight="1">
      <c r="A165" s="130" t="s">
        <v>204</v>
      </c>
      <c r="B165" s="38"/>
      <c r="C165" s="38"/>
      <c r="D165" s="75" t="s">
        <v>1099</v>
      </c>
      <c r="E165" s="38"/>
      <c r="F165" s="38"/>
      <c r="G165" s="38"/>
      <c r="H165" s="38"/>
      <c r="I165" s="38"/>
      <c r="J165" s="38"/>
      <c r="K165" s="21"/>
      <c r="L165" s="5">
        <f t="shared" si="6"/>
        <v>0</v>
      </c>
      <c r="M165" s="5">
        <f t="shared" si="7"/>
        <v>0</v>
      </c>
      <c r="N165" s="5">
        <f t="shared" si="8"/>
        <v>0</v>
      </c>
    </row>
    <row r="166" spans="1:14" s="4" customFormat="1" ht="20.100000000000001" customHeight="1">
      <c r="A166" s="130" t="s">
        <v>205</v>
      </c>
      <c r="B166" s="38"/>
      <c r="C166" s="38"/>
      <c r="D166" s="75" t="s">
        <v>1099</v>
      </c>
      <c r="E166" s="38"/>
      <c r="F166" s="38"/>
      <c r="G166" s="38"/>
      <c r="H166" s="38"/>
      <c r="I166" s="38"/>
      <c r="J166" s="38"/>
      <c r="K166" s="21"/>
      <c r="L166" s="5">
        <f t="shared" si="6"/>
        <v>0</v>
      </c>
      <c r="M166" s="5">
        <f t="shared" si="7"/>
        <v>0</v>
      </c>
      <c r="N166" s="5">
        <f t="shared" si="8"/>
        <v>0</v>
      </c>
    </row>
    <row r="167" spans="1:14" s="4" customFormat="1" ht="20.100000000000001" customHeight="1">
      <c r="A167" s="130" t="s">
        <v>206</v>
      </c>
      <c r="B167" s="38"/>
      <c r="C167" s="38"/>
      <c r="D167" s="75" t="s">
        <v>1099</v>
      </c>
      <c r="E167" s="38"/>
      <c r="F167" s="38"/>
      <c r="G167" s="38"/>
      <c r="H167" s="38"/>
      <c r="I167" s="38"/>
      <c r="J167" s="38"/>
      <c r="K167" s="21"/>
      <c r="L167" s="5">
        <f t="shared" si="6"/>
        <v>0</v>
      </c>
      <c r="M167" s="5">
        <f t="shared" si="7"/>
        <v>0</v>
      </c>
      <c r="N167" s="5">
        <f t="shared" si="8"/>
        <v>0</v>
      </c>
    </row>
    <row r="168" spans="1:14" s="4" customFormat="1" ht="20.100000000000001" customHeight="1">
      <c r="A168" s="130" t="s">
        <v>207</v>
      </c>
      <c r="B168" s="38"/>
      <c r="C168" s="38"/>
      <c r="D168" s="75" t="s">
        <v>1099</v>
      </c>
      <c r="E168" s="38"/>
      <c r="F168" s="38"/>
      <c r="G168" s="38"/>
      <c r="H168" s="38"/>
      <c r="I168" s="38"/>
      <c r="J168" s="38"/>
      <c r="K168" s="21"/>
      <c r="L168" s="5">
        <f t="shared" si="6"/>
        <v>0</v>
      </c>
      <c r="M168" s="5">
        <f t="shared" si="7"/>
        <v>0</v>
      </c>
      <c r="N168" s="5">
        <f t="shared" si="8"/>
        <v>0</v>
      </c>
    </row>
    <row r="169" spans="1:14" s="4" customFormat="1" ht="20.100000000000001" customHeight="1">
      <c r="A169" s="130" t="s">
        <v>208</v>
      </c>
      <c r="B169" s="38"/>
      <c r="C169" s="38"/>
      <c r="D169" s="75" t="s">
        <v>1099</v>
      </c>
      <c r="E169" s="38"/>
      <c r="F169" s="38"/>
      <c r="G169" s="38"/>
      <c r="H169" s="38"/>
      <c r="I169" s="38"/>
      <c r="J169" s="38"/>
      <c r="K169" s="21"/>
      <c r="L169" s="5">
        <f t="shared" si="6"/>
        <v>0</v>
      </c>
      <c r="M169" s="5">
        <f t="shared" si="7"/>
        <v>0</v>
      </c>
      <c r="N169" s="5">
        <f t="shared" si="8"/>
        <v>0</v>
      </c>
    </row>
    <row r="170" spans="1:14" s="4" customFormat="1" ht="20.100000000000001" customHeight="1">
      <c r="A170" s="130" t="s">
        <v>1122</v>
      </c>
      <c r="B170" s="152"/>
      <c r="C170" s="23"/>
      <c r="D170" s="75" t="s">
        <v>1099</v>
      </c>
      <c r="E170" s="23"/>
      <c r="F170" s="23"/>
      <c r="G170" s="23"/>
      <c r="H170" s="38"/>
      <c r="I170" s="38"/>
      <c r="J170" s="38"/>
      <c r="K170" s="21"/>
      <c r="L170" s="5">
        <f t="shared" si="6"/>
        <v>0</v>
      </c>
      <c r="M170" s="5">
        <f t="shared" si="7"/>
        <v>0</v>
      </c>
      <c r="N170" s="5">
        <f t="shared" si="8"/>
        <v>0</v>
      </c>
    </row>
    <row r="171" spans="1:14" s="4" customFormat="1" ht="20.100000000000001" customHeight="1">
      <c r="A171" s="220" t="s">
        <v>487</v>
      </c>
      <c r="B171" s="226" t="s">
        <v>203</v>
      </c>
      <c r="C171" s="5"/>
      <c r="D171" s="75"/>
      <c r="E171" s="5"/>
      <c r="F171" s="5"/>
      <c r="G171" s="5"/>
      <c r="H171" s="222"/>
      <c r="I171" s="222"/>
      <c r="J171" s="222"/>
      <c r="K171" s="39"/>
      <c r="L171" s="5"/>
      <c r="M171" s="5"/>
      <c r="N171" s="5"/>
    </row>
    <row r="172" spans="1:14" s="4" customFormat="1" ht="20.100000000000001" customHeight="1">
      <c r="A172" s="130" t="s">
        <v>488</v>
      </c>
      <c r="B172" s="38"/>
      <c r="C172" s="38"/>
      <c r="D172" s="75" t="s">
        <v>1099</v>
      </c>
      <c r="E172" s="38"/>
      <c r="F172" s="38"/>
      <c r="G172" s="38"/>
      <c r="H172" s="38"/>
      <c r="I172" s="38"/>
      <c r="J172" s="38"/>
      <c r="K172" s="21"/>
      <c r="L172" s="5">
        <f t="shared" si="6"/>
        <v>0</v>
      </c>
      <c r="M172" s="5">
        <f t="shared" si="7"/>
        <v>0</v>
      </c>
      <c r="N172" s="5">
        <f t="shared" si="8"/>
        <v>0</v>
      </c>
    </row>
    <row r="173" spans="1:14" s="4" customFormat="1" ht="20.100000000000001" customHeight="1">
      <c r="A173" s="130" t="s">
        <v>489</v>
      </c>
      <c r="B173" s="38"/>
      <c r="C173" s="38"/>
      <c r="D173" s="75" t="s">
        <v>1099</v>
      </c>
      <c r="E173" s="38"/>
      <c r="F173" s="38"/>
      <c r="G173" s="38"/>
      <c r="H173" s="38"/>
      <c r="I173" s="38"/>
      <c r="J173" s="38"/>
      <c r="K173" s="21"/>
      <c r="L173" s="5">
        <f t="shared" si="6"/>
        <v>0</v>
      </c>
      <c r="M173" s="5">
        <f t="shared" si="7"/>
        <v>0</v>
      </c>
      <c r="N173" s="5">
        <f t="shared" si="8"/>
        <v>0</v>
      </c>
    </row>
    <row r="174" spans="1:14" s="4" customFormat="1" ht="20.100000000000001" customHeight="1">
      <c r="A174" s="130" t="s">
        <v>490</v>
      </c>
      <c r="B174" s="38"/>
      <c r="C174" s="38"/>
      <c r="D174" s="75" t="s">
        <v>1099</v>
      </c>
      <c r="E174" s="38"/>
      <c r="F174" s="38"/>
      <c r="G174" s="38"/>
      <c r="H174" s="38"/>
      <c r="I174" s="38"/>
      <c r="J174" s="38"/>
      <c r="K174" s="21"/>
      <c r="L174" s="5">
        <f t="shared" si="6"/>
        <v>0</v>
      </c>
      <c r="M174" s="5">
        <f t="shared" si="7"/>
        <v>0</v>
      </c>
      <c r="N174" s="5">
        <f t="shared" si="8"/>
        <v>0</v>
      </c>
    </row>
    <row r="175" spans="1:14" s="4" customFormat="1" ht="20.100000000000001" customHeight="1">
      <c r="A175" s="130" t="s">
        <v>491</v>
      </c>
      <c r="B175" s="38"/>
      <c r="C175" s="38"/>
      <c r="D175" s="75" t="s">
        <v>1099</v>
      </c>
      <c r="E175" s="38"/>
      <c r="F175" s="38"/>
      <c r="G175" s="38"/>
      <c r="H175" s="38"/>
      <c r="I175" s="38"/>
      <c r="J175" s="38"/>
      <c r="K175" s="21"/>
      <c r="L175" s="5">
        <f t="shared" si="6"/>
        <v>0</v>
      </c>
      <c r="M175" s="5">
        <f t="shared" si="7"/>
        <v>0</v>
      </c>
      <c r="N175" s="5">
        <f t="shared" si="8"/>
        <v>0</v>
      </c>
    </row>
    <row r="176" spans="1:14" s="4" customFormat="1" ht="20.100000000000001" customHeight="1">
      <c r="A176" s="130" t="s">
        <v>492</v>
      </c>
      <c r="B176" s="38"/>
      <c r="C176" s="38"/>
      <c r="D176" s="75" t="s">
        <v>1099</v>
      </c>
      <c r="E176" s="38"/>
      <c r="F176" s="38"/>
      <c r="G176" s="38"/>
      <c r="H176" s="38"/>
      <c r="I176" s="38"/>
      <c r="J176" s="38"/>
      <c r="K176" s="21"/>
      <c r="L176" s="5">
        <f t="shared" si="6"/>
        <v>0</v>
      </c>
      <c r="M176" s="5">
        <f t="shared" si="7"/>
        <v>0</v>
      </c>
      <c r="N176" s="5">
        <f t="shared" si="8"/>
        <v>0</v>
      </c>
    </row>
    <row r="177" spans="1:14" s="4" customFormat="1" ht="20.100000000000001" customHeight="1">
      <c r="A177" s="130" t="s">
        <v>1123</v>
      </c>
      <c r="B177" s="152"/>
      <c r="C177" s="23"/>
      <c r="D177" s="75" t="s">
        <v>1099</v>
      </c>
      <c r="E177" s="23"/>
      <c r="F177" s="23"/>
      <c r="G177" s="23"/>
      <c r="H177" s="38"/>
      <c r="I177" s="38"/>
      <c r="J177" s="38"/>
      <c r="K177" s="21"/>
      <c r="L177" s="5">
        <f t="shared" si="6"/>
        <v>0</v>
      </c>
      <c r="M177" s="5">
        <f t="shared" si="7"/>
        <v>0</v>
      </c>
      <c r="N177" s="5">
        <f t="shared" si="8"/>
        <v>0</v>
      </c>
    </row>
    <row r="178" spans="1:14" s="4" customFormat="1" ht="20.100000000000001" customHeight="1">
      <c r="A178" s="220" t="s">
        <v>493</v>
      </c>
      <c r="B178" s="226" t="s">
        <v>209</v>
      </c>
      <c r="C178" s="5"/>
      <c r="D178" s="75"/>
      <c r="E178" s="5"/>
      <c r="F178" s="5"/>
      <c r="G178" s="5"/>
      <c r="H178" s="222"/>
      <c r="I178" s="222"/>
      <c r="J178" s="222"/>
      <c r="K178" s="39"/>
      <c r="L178" s="5"/>
      <c r="M178" s="5"/>
      <c r="N178" s="5"/>
    </row>
    <row r="179" spans="1:14" s="4" customFormat="1" ht="20.100000000000001" customHeight="1">
      <c r="A179" s="130" t="s">
        <v>494</v>
      </c>
      <c r="B179" s="38"/>
      <c r="C179" s="38"/>
      <c r="D179" s="75" t="s">
        <v>1099</v>
      </c>
      <c r="E179" s="38"/>
      <c r="F179" s="38"/>
      <c r="G179" s="38"/>
      <c r="H179" s="38"/>
      <c r="I179" s="38"/>
      <c r="J179" s="38"/>
      <c r="K179" s="21"/>
      <c r="L179" s="5">
        <f t="shared" si="6"/>
        <v>0</v>
      </c>
      <c r="M179" s="5">
        <f t="shared" si="7"/>
        <v>0</v>
      </c>
      <c r="N179" s="5">
        <f t="shared" si="8"/>
        <v>0</v>
      </c>
    </row>
    <row r="180" spans="1:14" s="4" customFormat="1" ht="20.100000000000001" customHeight="1">
      <c r="A180" s="130" t="s">
        <v>495</v>
      </c>
      <c r="B180" s="38"/>
      <c r="C180" s="38"/>
      <c r="D180" s="75" t="s">
        <v>1099</v>
      </c>
      <c r="E180" s="38"/>
      <c r="F180" s="38"/>
      <c r="G180" s="38"/>
      <c r="H180" s="38"/>
      <c r="I180" s="38"/>
      <c r="J180" s="38"/>
      <c r="K180" s="21"/>
      <c r="L180" s="5">
        <f t="shared" si="6"/>
        <v>0</v>
      </c>
      <c r="M180" s="5">
        <f t="shared" si="7"/>
        <v>0</v>
      </c>
      <c r="N180" s="5">
        <f t="shared" si="8"/>
        <v>0</v>
      </c>
    </row>
    <row r="181" spans="1:14" s="4" customFormat="1" ht="20.100000000000001" customHeight="1">
      <c r="A181" s="130" t="s">
        <v>496</v>
      </c>
      <c r="B181" s="38"/>
      <c r="C181" s="38"/>
      <c r="D181" s="75" t="s">
        <v>1099</v>
      </c>
      <c r="E181" s="38"/>
      <c r="F181" s="38"/>
      <c r="G181" s="38"/>
      <c r="H181" s="38"/>
      <c r="I181" s="38"/>
      <c r="J181" s="38"/>
      <c r="K181" s="21"/>
      <c r="L181" s="5">
        <f t="shared" si="6"/>
        <v>0</v>
      </c>
      <c r="M181" s="5">
        <f t="shared" si="7"/>
        <v>0</v>
      </c>
      <c r="N181" s="5">
        <f t="shared" si="8"/>
        <v>0</v>
      </c>
    </row>
    <row r="182" spans="1:14" s="4" customFormat="1" ht="20.100000000000001" customHeight="1">
      <c r="A182" s="130" t="s">
        <v>497</v>
      </c>
      <c r="B182" s="38"/>
      <c r="C182" s="38"/>
      <c r="D182" s="75" t="s">
        <v>1099</v>
      </c>
      <c r="E182" s="38"/>
      <c r="F182" s="38"/>
      <c r="G182" s="38"/>
      <c r="H182" s="38"/>
      <c r="I182" s="38"/>
      <c r="J182" s="38"/>
      <c r="K182" s="21"/>
      <c r="L182" s="5">
        <f t="shared" si="6"/>
        <v>0</v>
      </c>
      <c r="M182" s="5">
        <f t="shared" si="7"/>
        <v>0</v>
      </c>
      <c r="N182" s="5">
        <f t="shared" si="8"/>
        <v>0</v>
      </c>
    </row>
    <row r="183" spans="1:14" s="4" customFormat="1" ht="20.100000000000001" customHeight="1">
      <c r="A183" s="130" t="s">
        <v>1124</v>
      </c>
      <c r="B183" s="152"/>
      <c r="C183" s="23"/>
      <c r="D183" s="75" t="s">
        <v>1099</v>
      </c>
      <c r="E183" s="23"/>
      <c r="F183" s="23"/>
      <c r="G183" s="23"/>
      <c r="H183" s="38"/>
      <c r="I183" s="38"/>
      <c r="J183" s="38"/>
      <c r="K183" s="21"/>
      <c r="L183" s="5">
        <f t="shared" si="6"/>
        <v>0</v>
      </c>
      <c r="M183" s="5">
        <f t="shared" si="7"/>
        <v>0</v>
      </c>
      <c r="N183" s="5">
        <f t="shared" si="8"/>
        <v>0</v>
      </c>
    </row>
    <row r="184" spans="1:14" s="4" customFormat="1" ht="20.100000000000001" customHeight="1">
      <c r="A184" s="151">
        <v>8.1999999999999993</v>
      </c>
      <c r="B184" s="226" t="s">
        <v>501</v>
      </c>
      <c r="C184" s="5"/>
      <c r="D184" s="75"/>
      <c r="E184" s="5"/>
      <c r="F184" s="5"/>
      <c r="G184" s="5"/>
      <c r="H184" s="222"/>
      <c r="I184" s="222"/>
      <c r="J184" s="222"/>
      <c r="K184" s="39"/>
      <c r="L184" s="5"/>
      <c r="M184" s="5"/>
      <c r="N184" s="5"/>
    </row>
    <row r="185" spans="1:14" s="4" customFormat="1" ht="20.100000000000001" customHeight="1">
      <c r="A185" s="220" t="s">
        <v>210</v>
      </c>
      <c r="B185" s="226" t="s">
        <v>502</v>
      </c>
      <c r="C185" s="5"/>
      <c r="D185" s="75"/>
      <c r="E185" s="5"/>
      <c r="F185" s="5"/>
      <c r="G185" s="5"/>
      <c r="H185" s="222"/>
      <c r="I185" s="222"/>
      <c r="J185" s="222"/>
      <c r="K185" s="39"/>
      <c r="L185" s="5"/>
      <c r="M185" s="5"/>
      <c r="N185" s="5"/>
    </row>
    <row r="186" spans="1:14" s="4" customFormat="1" ht="20.100000000000001" customHeight="1">
      <c r="A186" s="130" t="s">
        <v>211</v>
      </c>
      <c r="B186" s="38"/>
      <c r="C186" s="38"/>
      <c r="D186" s="75" t="s">
        <v>1099</v>
      </c>
      <c r="E186" s="38"/>
      <c r="F186" s="38"/>
      <c r="G186" s="38"/>
      <c r="H186" s="38"/>
      <c r="I186" s="38"/>
      <c r="J186" s="38"/>
      <c r="K186" s="21"/>
      <c r="L186" s="5">
        <f t="shared" si="6"/>
        <v>0</v>
      </c>
      <c r="M186" s="5">
        <f t="shared" si="7"/>
        <v>0</v>
      </c>
      <c r="N186" s="5">
        <f t="shared" si="8"/>
        <v>0</v>
      </c>
    </row>
    <row r="187" spans="1:14" s="4" customFormat="1" ht="20.100000000000001" customHeight="1">
      <c r="A187" s="130" t="s">
        <v>212</v>
      </c>
      <c r="B187" s="38"/>
      <c r="C187" s="38"/>
      <c r="D187" s="75" t="s">
        <v>1099</v>
      </c>
      <c r="E187" s="38"/>
      <c r="F187" s="38"/>
      <c r="G187" s="38"/>
      <c r="H187" s="38"/>
      <c r="I187" s="38"/>
      <c r="J187" s="38"/>
      <c r="K187" s="21"/>
      <c r="L187" s="5">
        <f t="shared" si="6"/>
        <v>0</v>
      </c>
      <c r="M187" s="5">
        <f t="shared" si="7"/>
        <v>0</v>
      </c>
      <c r="N187" s="5">
        <f t="shared" si="8"/>
        <v>0</v>
      </c>
    </row>
    <row r="188" spans="1:14" s="4" customFormat="1" ht="20.100000000000001" customHeight="1">
      <c r="A188" s="130" t="s">
        <v>213</v>
      </c>
      <c r="B188" s="38"/>
      <c r="C188" s="38"/>
      <c r="D188" s="75" t="s">
        <v>1099</v>
      </c>
      <c r="E188" s="38"/>
      <c r="F188" s="38"/>
      <c r="G188" s="38"/>
      <c r="H188" s="38"/>
      <c r="I188" s="38"/>
      <c r="J188" s="38"/>
      <c r="K188" s="21"/>
      <c r="L188" s="5">
        <f t="shared" si="6"/>
        <v>0</v>
      </c>
      <c r="M188" s="5">
        <f t="shared" si="7"/>
        <v>0</v>
      </c>
      <c r="N188" s="5">
        <f t="shared" si="8"/>
        <v>0</v>
      </c>
    </row>
    <row r="189" spans="1:14" s="4" customFormat="1" ht="20.100000000000001" customHeight="1">
      <c r="A189" s="130" t="s">
        <v>503</v>
      </c>
      <c r="B189" s="38"/>
      <c r="C189" s="38"/>
      <c r="D189" s="75" t="s">
        <v>1099</v>
      </c>
      <c r="E189" s="38"/>
      <c r="F189" s="38"/>
      <c r="G189" s="38"/>
      <c r="H189" s="38"/>
      <c r="I189" s="38"/>
      <c r="J189" s="38"/>
      <c r="K189" s="21"/>
      <c r="L189" s="5">
        <f t="shared" si="6"/>
        <v>0</v>
      </c>
      <c r="M189" s="5">
        <f t="shared" si="7"/>
        <v>0</v>
      </c>
      <c r="N189" s="5">
        <f t="shared" si="8"/>
        <v>0</v>
      </c>
    </row>
    <row r="190" spans="1:14" s="4" customFormat="1" ht="20.100000000000001" customHeight="1">
      <c r="A190" s="130" t="s">
        <v>504</v>
      </c>
      <c r="B190" s="38"/>
      <c r="C190" s="38"/>
      <c r="D190" s="75" t="s">
        <v>1099</v>
      </c>
      <c r="E190" s="38"/>
      <c r="F190" s="38"/>
      <c r="G190" s="38"/>
      <c r="H190" s="38"/>
      <c r="I190" s="38"/>
      <c r="J190" s="38"/>
      <c r="K190" s="21"/>
      <c r="L190" s="5">
        <f t="shared" si="6"/>
        <v>0</v>
      </c>
      <c r="M190" s="5">
        <f t="shared" si="7"/>
        <v>0</v>
      </c>
      <c r="N190" s="5">
        <f t="shared" si="8"/>
        <v>0</v>
      </c>
    </row>
    <row r="191" spans="1:14" s="4" customFormat="1" ht="20.100000000000001" customHeight="1">
      <c r="A191" s="130" t="s">
        <v>505</v>
      </c>
      <c r="B191" s="38"/>
      <c r="C191" s="38"/>
      <c r="D191" s="75" t="s">
        <v>1099</v>
      </c>
      <c r="E191" s="38"/>
      <c r="F191" s="38"/>
      <c r="G191" s="38"/>
      <c r="H191" s="38"/>
      <c r="I191" s="38"/>
      <c r="J191" s="38"/>
      <c r="K191" s="21"/>
      <c r="L191" s="5">
        <f t="shared" si="6"/>
        <v>0</v>
      </c>
      <c r="M191" s="5">
        <f t="shared" si="7"/>
        <v>0</v>
      </c>
      <c r="N191" s="5">
        <f t="shared" si="8"/>
        <v>0</v>
      </c>
    </row>
    <row r="192" spans="1:14" s="4" customFormat="1" ht="20.100000000000001" customHeight="1">
      <c r="A192" s="130" t="s">
        <v>506</v>
      </c>
      <c r="B192" s="38"/>
      <c r="C192" s="38"/>
      <c r="D192" s="75" t="s">
        <v>1099</v>
      </c>
      <c r="E192" s="38"/>
      <c r="F192" s="38"/>
      <c r="G192" s="38"/>
      <c r="H192" s="38"/>
      <c r="I192" s="38"/>
      <c r="J192" s="38"/>
      <c r="K192" s="21"/>
      <c r="L192" s="5">
        <f t="shared" si="6"/>
        <v>0</v>
      </c>
      <c r="M192" s="5">
        <f t="shared" si="7"/>
        <v>0</v>
      </c>
      <c r="N192" s="5">
        <f t="shared" si="8"/>
        <v>0</v>
      </c>
    </row>
    <row r="193" spans="1:14" s="4" customFormat="1" ht="20.100000000000001" customHeight="1">
      <c r="A193" s="130" t="s">
        <v>507</v>
      </c>
      <c r="B193" s="38"/>
      <c r="C193" s="38"/>
      <c r="D193" s="75" t="s">
        <v>1099</v>
      </c>
      <c r="E193" s="38"/>
      <c r="F193" s="38"/>
      <c r="G193" s="38"/>
      <c r="H193" s="38"/>
      <c r="I193" s="38"/>
      <c r="J193" s="38"/>
      <c r="K193" s="21"/>
      <c r="L193" s="5">
        <f t="shared" si="6"/>
        <v>0</v>
      </c>
      <c r="M193" s="5">
        <f t="shared" si="7"/>
        <v>0</v>
      </c>
      <c r="N193" s="5">
        <f t="shared" si="8"/>
        <v>0</v>
      </c>
    </row>
    <row r="194" spans="1:14" s="4" customFormat="1" ht="20.100000000000001" customHeight="1">
      <c r="A194" s="130" t="s">
        <v>508</v>
      </c>
      <c r="B194" s="38"/>
      <c r="C194" s="38"/>
      <c r="D194" s="75" t="s">
        <v>1099</v>
      </c>
      <c r="E194" s="38"/>
      <c r="F194" s="38"/>
      <c r="G194" s="38"/>
      <c r="H194" s="38"/>
      <c r="I194" s="38"/>
      <c r="J194" s="38"/>
      <c r="K194" s="21"/>
      <c r="L194" s="5">
        <f t="shared" si="6"/>
        <v>0</v>
      </c>
      <c r="M194" s="5">
        <f t="shared" si="7"/>
        <v>0</v>
      </c>
      <c r="N194" s="5">
        <f t="shared" si="8"/>
        <v>0</v>
      </c>
    </row>
    <row r="195" spans="1:14" s="4" customFormat="1" ht="20.100000000000001" customHeight="1">
      <c r="A195" s="130" t="s">
        <v>509</v>
      </c>
      <c r="B195" s="38"/>
      <c r="C195" s="38"/>
      <c r="D195" s="75" t="s">
        <v>1099</v>
      </c>
      <c r="E195" s="38"/>
      <c r="F195" s="38"/>
      <c r="G195" s="38"/>
      <c r="H195" s="38"/>
      <c r="I195" s="38"/>
      <c r="J195" s="38"/>
      <c r="K195" s="21"/>
      <c r="L195" s="5">
        <f t="shared" si="6"/>
        <v>0</v>
      </c>
      <c r="M195" s="5">
        <f t="shared" si="7"/>
        <v>0</v>
      </c>
      <c r="N195" s="5">
        <f t="shared" si="8"/>
        <v>0</v>
      </c>
    </row>
    <row r="196" spans="1:14" s="4" customFormat="1" ht="20.100000000000001" customHeight="1">
      <c r="A196" s="220" t="s">
        <v>214</v>
      </c>
      <c r="B196" s="226" t="s">
        <v>510</v>
      </c>
      <c r="C196" s="5"/>
      <c r="D196" s="75"/>
      <c r="E196" s="5"/>
      <c r="F196" s="5"/>
      <c r="G196" s="5"/>
      <c r="H196" s="222"/>
      <c r="I196" s="222"/>
      <c r="J196" s="222"/>
      <c r="K196" s="39"/>
      <c r="L196" s="5"/>
      <c r="M196" s="5"/>
      <c r="N196" s="5"/>
    </row>
    <row r="197" spans="1:14" s="4" customFormat="1" ht="20.100000000000001" customHeight="1">
      <c r="A197" s="130" t="s">
        <v>215</v>
      </c>
      <c r="B197" s="21"/>
      <c r="C197" s="21"/>
      <c r="D197" s="75" t="s">
        <v>1099</v>
      </c>
      <c r="E197" s="21"/>
      <c r="F197" s="21"/>
      <c r="G197" s="21"/>
      <c r="H197" s="21"/>
      <c r="I197" s="38"/>
      <c r="J197" s="38"/>
      <c r="K197" s="21"/>
      <c r="L197" s="5">
        <f t="shared" si="6"/>
        <v>0</v>
      </c>
      <c r="M197" s="5">
        <f t="shared" si="7"/>
        <v>0</v>
      </c>
      <c r="N197" s="5">
        <f t="shared" si="8"/>
        <v>0</v>
      </c>
    </row>
    <row r="198" spans="1:14" s="4" customFormat="1" ht="20.100000000000001" customHeight="1">
      <c r="A198" s="130" t="s">
        <v>216</v>
      </c>
      <c r="B198" s="21"/>
      <c r="C198" s="21"/>
      <c r="D198" s="75" t="s">
        <v>1099</v>
      </c>
      <c r="E198" s="21"/>
      <c r="F198" s="21"/>
      <c r="G198" s="21"/>
      <c r="H198" s="21"/>
      <c r="I198" s="38"/>
      <c r="J198" s="38"/>
      <c r="K198" s="21"/>
      <c r="L198" s="5">
        <f t="shared" si="6"/>
        <v>0</v>
      </c>
      <c r="M198" s="5">
        <f t="shared" si="7"/>
        <v>0</v>
      </c>
      <c r="N198" s="5">
        <f t="shared" si="8"/>
        <v>0</v>
      </c>
    </row>
    <row r="199" spans="1:14" s="4" customFormat="1" ht="20.100000000000001" customHeight="1">
      <c r="A199" s="130" t="s">
        <v>511</v>
      </c>
      <c r="B199" s="21"/>
      <c r="C199" s="21"/>
      <c r="D199" s="75" t="s">
        <v>1099</v>
      </c>
      <c r="E199" s="21"/>
      <c r="F199" s="21"/>
      <c r="G199" s="21"/>
      <c r="H199" s="21"/>
      <c r="I199" s="38"/>
      <c r="J199" s="38"/>
      <c r="K199" s="21"/>
      <c r="L199" s="5">
        <f t="shared" si="6"/>
        <v>0</v>
      </c>
      <c r="M199" s="5">
        <f t="shared" si="7"/>
        <v>0</v>
      </c>
      <c r="N199" s="5">
        <f t="shared" si="8"/>
        <v>0</v>
      </c>
    </row>
    <row r="200" spans="1:14" s="4" customFormat="1" ht="20.100000000000001" customHeight="1">
      <c r="A200" s="130" t="s">
        <v>512</v>
      </c>
      <c r="B200" s="21"/>
      <c r="C200" s="21"/>
      <c r="D200" s="75" t="s">
        <v>1099</v>
      </c>
      <c r="E200" s="21"/>
      <c r="F200" s="21"/>
      <c r="G200" s="21"/>
      <c r="H200" s="21"/>
      <c r="I200" s="38"/>
      <c r="J200" s="38"/>
      <c r="K200" s="21"/>
      <c r="L200" s="5">
        <f t="shared" ref="L200:L263" si="9">E200+F200</f>
        <v>0</v>
      </c>
      <c r="M200" s="5">
        <f t="shared" ref="M200:M263" si="10">G200+H200</f>
        <v>0</v>
      </c>
      <c r="N200" s="5">
        <f t="shared" ref="N200:N263" si="11">I200+J200+K200</f>
        <v>0</v>
      </c>
    </row>
    <row r="201" spans="1:14" s="4" customFormat="1" ht="20.100000000000001" customHeight="1">
      <c r="A201" s="130" t="s">
        <v>513</v>
      </c>
      <c r="B201" s="21"/>
      <c r="C201" s="21"/>
      <c r="D201" s="75" t="s">
        <v>1099</v>
      </c>
      <c r="E201" s="21"/>
      <c r="F201" s="21"/>
      <c r="G201" s="21"/>
      <c r="H201" s="21"/>
      <c r="I201" s="38"/>
      <c r="J201" s="38"/>
      <c r="K201" s="21"/>
      <c r="L201" s="5">
        <f t="shared" si="9"/>
        <v>0</v>
      </c>
      <c r="M201" s="5">
        <f t="shared" si="10"/>
        <v>0</v>
      </c>
      <c r="N201" s="5">
        <f t="shared" si="11"/>
        <v>0</v>
      </c>
    </row>
    <row r="202" spans="1:14" s="4" customFormat="1" ht="20.100000000000001" customHeight="1">
      <c r="A202" s="130" t="s">
        <v>514</v>
      </c>
      <c r="B202" s="21"/>
      <c r="C202" s="21"/>
      <c r="D202" s="75" t="s">
        <v>1099</v>
      </c>
      <c r="E202" s="21"/>
      <c r="F202" s="21"/>
      <c r="G202" s="21"/>
      <c r="H202" s="21"/>
      <c r="I202" s="38"/>
      <c r="J202" s="38"/>
      <c r="K202" s="21"/>
      <c r="L202" s="5">
        <f t="shared" si="9"/>
        <v>0</v>
      </c>
      <c r="M202" s="5">
        <f t="shared" si="10"/>
        <v>0</v>
      </c>
      <c r="N202" s="5">
        <f t="shared" si="11"/>
        <v>0</v>
      </c>
    </row>
    <row r="203" spans="1:14" s="4" customFormat="1" ht="20.100000000000001" customHeight="1">
      <c r="A203" s="130" t="s">
        <v>515</v>
      </c>
      <c r="B203" s="21"/>
      <c r="C203" s="21"/>
      <c r="D203" s="75" t="s">
        <v>1099</v>
      </c>
      <c r="E203" s="21"/>
      <c r="F203" s="21"/>
      <c r="G203" s="21"/>
      <c r="H203" s="21"/>
      <c r="I203" s="38"/>
      <c r="J203" s="38"/>
      <c r="K203" s="21"/>
      <c r="L203" s="5">
        <f t="shared" si="9"/>
        <v>0</v>
      </c>
      <c r="M203" s="5">
        <f t="shared" si="10"/>
        <v>0</v>
      </c>
      <c r="N203" s="5">
        <f t="shared" si="11"/>
        <v>0</v>
      </c>
    </row>
    <row r="204" spans="1:14" s="4" customFormat="1" ht="20.100000000000001" customHeight="1">
      <c r="A204" s="130" t="s">
        <v>516</v>
      </c>
      <c r="B204" s="21"/>
      <c r="C204" s="21"/>
      <c r="D204" s="75" t="s">
        <v>1099</v>
      </c>
      <c r="E204" s="21"/>
      <c r="F204" s="21"/>
      <c r="G204" s="21"/>
      <c r="H204" s="21"/>
      <c r="I204" s="38"/>
      <c r="J204" s="38"/>
      <c r="K204" s="21"/>
      <c r="L204" s="5">
        <f t="shared" si="9"/>
        <v>0</v>
      </c>
      <c r="M204" s="5">
        <f t="shared" si="10"/>
        <v>0</v>
      </c>
      <c r="N204" s="5">
        <f t="shared" si="11"/>
        <v>0</v>
      </c>
    </row>
    <row r="205" spans="1:14" s="4" customFormat="1" ht="20.100000000000001" customHeight="1">
      <c r="A205" s="130" t="s">
        <v>517</v>
      </c>
      <c r="B205" s="21"/>
      <c r="C205" s="21"/>
      <c r="D205" s="75" t="s">
        <v>1099</v>
      </c>
      <c r="E205" s="21"/>
      <c r="F205" s="21"/>
      <c r="G205" s="21"/>
      <c r="H205" s="21"/>
      <c r="I205" s="38"/>
      <c r="J205" s="38"/>
      <c r="K205" s="21"/>
      <c r="L205" s="5">
        <f t="shared" si="9"/>
        <v>0</v>
      </c>
      <c r="M205" s="5">
        <f t="shared" si="10"/>
        <v>0</v>
      </c>
      <c r="N205" s="5">
        <f t="shared" si="11"/>
        <v>0</v>
      </c>
    </row>
    <row r="206" spans="1:14" s="4" customFormat="1" ht="20.100000000000001" customHeight="1">
      <c r="A206" s="130" t="s">
        <v>518</v>
      </c>
      <c r="B206" s="21"/>
      <c r="C206" s="21"/>
      <c r="D206" s="75" t="s">
        <v>1099</v>
      </c>
      <c r="E206" s="21"/>
      <c r="F206" s="21"/>
      <c r="G206" s="21"/>
      <c r="H206" s="21"/>
      <c r="I206" s="38"/>
      <c r="J206" s="38"/>
      <c r="K206" s="21"/>
      <c r="L206" s="5">
        <f t="shared" si="9"/>
        <v>0</v>
      </c>
      <c r="M206" s="5">
        <f t="shared" si="10"/>
        <v>0</v>
      </c>
      <c r="N206" s="5">
        <f t="shared" si="11"/>
        <v>0</v>
      </c>
    </row>
    <row r="207" spans="1:14" s="4" customFormat="1" ht="27" customHeight="1">
      <c r="A207" s="220" t="s">
        <v>217</v>
      </c>
      <c r="B207" s="226" t="s">
        <v>525</v>
      </c>
      <c r="C207" s="5"/>
      <c r="D207" s="75"/>
      <c r="E207" s="5"/>
      <c r="F207" s="5"/>
      <c r="G207" s="5"/>
      <c r="H207" s="222"/>
      <c r="I207" s="222"/>
      <c r="J207" s="222"/>
      <c r="K207" s="39"/>
      <c r="L207" s="5"/>
      <c r="M207" s="5"/>
      <c r="N207" s="5"/>
    </row>
    <row r="208" spans="1:14" s="4" customFormat="1" ht="20.100000000000001" customHeight="1">
      <c r="A208" s="130" t="s">
        <v>218</v>
      </c>
      <c r="B208" s="38"/>
      <c r="C208" s="38"/>
      <c r="D208" s="75" t="s">
        <v>1099</v>
      </c>
      <c r="E208" s="38"/>
      <c r="F208" s="38"/>
      <c r="G208" s="38"/>
      <c r="H208" s="38"/>
      <c r="I208" s="38"/>
      <c r="J208" s="38"/>
      <c r="K208" s="21"/>
      <c r="L208" s="5">
        <f t="shared" si="9"/>
        <v>0</v>
      </c>
      <c r="M208" s="5">
        <f t="shared" si="10"/>
        <v>0</v>
      </c>
      <c r="N208" s="5">
        <f t="shared" si="11"/>
        <v>0</v>
      </c>
    </row>
    <row r="209" spans="1:14" s="4" customFormat="1" ht="20.100000000000001" customHeight="1">
      <c r="A209" s="130" t="s">
        <v>219</v>
      </c>
      <c r="B209" s="38"/>
      <c r="C209" s="38"/>
      <c r="D209" s="75" t="s">
        <v>1099</v>
      </c>
      <c r="E209" s="38"/>
      <c r="F209" s="38"/>
      <c r="G209" s="38"/>
      <c r="H209" s="38"/>
      <c r="I209" s="38"/>
      <c r="J209" s="38"/>
      <c r="K209" s="21"/>
      <c r="L209" s="5">
        <f t="shared" si="9"/>
        <v>0</v>
      </c>
      <c r="M209" s="5">
        <f t="shared" si="10"/>
        <v>0</v>
      </c>
      <c r="N209" s="5">
        <f t="shared" si="11"/>
        <v>0</v>
      </c>
    </row>
    <row r="210" spans="1:14" s="4" customFormat="1" ht="20.100000000000001" customHeight="1">
      <c r="A210" s="130" t="s">
        <v>220</v>
      </c>
      <c r="B210" s="38"/>
      <c r="C210" s="38"/>
      <c r="D210" s="75" t="s">
        <v>1099</v>
      </c>
      <c r="E210" s="38"/>
      <c r="F210" s="38"/>
      <c r="G210" s="38"/>
      <c r="H210" s="38"/>
      <c r="I210" s="38"/>
      <c r="J210" s="38"/>
      <c r="K210" s="21"/>
      <c r="L210" s="5">
        <f t="shared" si="9"/>
        <v>0</v>
      </c>
      <c r="M210" s="5">
        <f t="shared" si="10"/>
        <v>0</v>
      </c>
      <c r="N210" s="5">
        <f t="shared" si="11"/>
        <v>0</v>
      </c>
    </row>
    <row r="211" spans="1:14" s="4" customFormat="1" ht="20.100000000000001" customHeight="1">
      <c r="A211" s="130" t="s">
        <v>221</v>
      </c>
      <c r="B211" s="38"/>
      <c r="C211" s="38"/>
      <c r="D211" s="75" t="s">
        <v>1099</v>
      </c>
      <c r="E211" s="38"/>
      <c r="F211" s="38"/>
      <c r="G211" s="38"/>
      <c r="H211" s="38"/>
      <c r="I211" s="38"/>
      <c r="J211" s="38"/>
      <c r="K211" s="21"/>
      <c r="L211" s="5">
        <f t="shared" si="9"/>
        <v>0</v>
      </c>
      <c r="M211" s="5">
        <f t="shared" si="10"/>
        <v>0</v>
      </c>
      <c r="N211" s="5">
        <f t="shared" si="11"/>
        <v>0</v>
      </c>
    </row>
    <row r="212" spans="1:14" s="4" customFormat="1" ht="20.100000000000001" customHeight="1">
      <c r="A212" s="130" t="s">
        <v>519</v>
      </c>
      <c r="B212" s="38"/>
      <c r="C212" s="38"/>
      <c r="D212" s="75" t="s">
        <v>1099</v>
      </c>
      <c r="E212" s="38"/>
      <c r="F212" s="38"/>
      <c r="G212" s="38"/>
      <c r="H212" s="38"/>
      <c r="I212" s="38"/>
      <c r="J212" s="38"/>
      <c r="K212" s="21"/>
      <c r="L212" s="5">
        <f t="shared" si="9"/>
        <v>0</v>
      </c>
      <c r="M212" s="5">
        <f t="shared" si="10"/>
        <v>0</v>
      </c>
      <c r="N212" s="5">
        <f t="shared" si="11"/>
        <v>0</v>
      </c>
    </row>
    <row r="213" spans="1:14" s="4" customFormat="1" ht="20.100000000000001" customHeight="1">
      <c r="A213" s="130" t="s">
        <v>520</v>
      </c>
      <c r="B213" s="38"/>
      <c r="C213" s="38"/>
      <c r="D213" s="75" t="s">
        <v>1099</v>
      </c>
      <c r="E213" s="38"/>
      <c r="F213" s="38"/>
      <c r="G213" s="38"/>
      <c r="H213" s="38"/>
      <c r="I213" s="38"/>
      <c r="J213" s="38"/>
      <c r="K213" s="21"/>
      <c r="L213" s="5">
        <f t="shared" si="9"/>
        <v>0</v>
      </c>
      <c r="M213" s="5">
        <f t="shared" si="10"/>
        <v>0</v>
      </c>
      <c r="N213" s="5">
        <f t="shared" si="11"/>
        <v>0</v>
      </c>
    </row>
    <row r="214" spans="1:14" s="4" customFormat="1" ht="20.100000000000001" customHeight="1">
      <c r="A214" s="130" t="s">
        <v>521</v>
      </c>
      <c r="B214" s="38"/>
      <c r="C214" s="38"/>
      <c r="D214" s="75" t="s">
        <v>1099</v>
      </c>
      <c r="E214" s="38"/>
      <c r="F214" s="38"/>
      <c r="G214" s="38"/>
      <c r="H214" s="38"/>
      <c r="I214" s="38"/>
      <c r="J214" s="38"/>
      <c r="K214" s="21"/>
      <c r="L214" s="5">
        <f t="shared" si="9"/>
        <v>0</v>
      </c>
      <c r="M214" s="5">
        <f t="shared" si="10"/>
        <v>0</v>
      </c>
      <c r="N214" s="5">
        <f t="shared" si="11"/>
        <v>0</v>
      </c>
    </row>
    <row r="215" spans="1:14" s="4" customFormat="1" ht="20.100000000000001" customHeight="1">
      <c r="A215" s="130" t="s">
        <v>522</v>
      </c>
      <c r="B215" s="38"/>
      <c r="C215" s="38"/>
      <c r="D215" s="75" t="s">
        <v>1099</v>
      </c>
      <c r="E215" s="38"/>
      <c r="F215" s="38"/>
      <c r="G215" s="38"/>
      <c r="H215" s="38"/>
      <c r="I215" s="38"/>
      <c r="J215" s="38"/>
      <c r="K215" s="21"/>
      <c r="L215" s="5">
        <f t="shared" si="9"/>
        <v>0</v>
      </c>
      <c r="M215" s="5">
        <f t="shared" si="10"/>
        <v>0</v>
      </c>
      <c r="N215" s="5">
        <f t="shared" si="11"/>
        <v>0</v>
      </c>
    </row>
    <row r="216" spans="1:14" s="4" customFormat="1" ht="20.100000000000001" customHeight="1">
      <c r="A216" s="130" t="s">
        <v>523</v>
      </c>
      <c r="B216" s="38"/>
      <c r="C216" s="38"/>
      <c r="D216" s="75" t="s">
        <v>1099</v>
      </c>
      <c r="E216" s="38"/>
      <c r="F216" s="38"/>
      <c r="G216" s="38"/>
      <c r="H216" s="38"/>
      <c r="I216" s="38"/>
      <c r="J216" s="38"/>
      <c r="K216" s="21"/>
      <c r="L216" s="5">
        <f t="shared" si="9"/>
        <v>0</v>
      </c>
      <c r="M216" s="5">
        <f t="shared" si="10"/>
        <v>0</v>
      </c>
      <c r="N216" s="5">
        <f t="shared" si="11"/>
        <v>0</v>
      </c>
    </row>
    <row r="217" spans="1:14" s="4" customFormat="1" ht="20.100000000000001" customHeight="1">
      <c r="A217" s="130" t="s">
        <v>524</v>
      </c>
      <c r="B217" s="38"/>
      <c r="C217" s="38"/>
      <c r="D217" s="75" t="s">
        <v>1099</v>
      </c>
      <c r="E217" s="38"/>
      <c r="F217" s="38"/>
      <c r="G217" s="38"/>
      <c r="H217" s="38"/>
      <c r="I217" s="38"/>
      <c r="J217" s="38"/>
      <c r="K217" s="21"/>
      <c r="L217" s="5">
        <f t="shared" si="9"/>
        <v>0</v>
      </c>
      <c r="M217" s="5">
        <f t="shared" si="10"/>
        <v>0</v>
      </c>
      <c r="N217" s="5">
        <f t="shared" si="11"/>
        <v>0</v>
      </c>
    </row>
    <row r="218" spans="1:14" s="4" customFormat="1" ht="20.100000000000001" customHeight="1">
      <c r="A218" s="220" t="s">
        <v>222</v>
      </c>
      <c r="B218" s="226" t="s">
        <v>526</v>
      </c>
      <c r="C218" s="5"/>
      <c r="D218" s="75"/>
      <c r="E218" s="5"/>
      <c r="F218" s="5"/>
      <c r="G218" s="5"/>
      <c r="H218" s="222"/>
      <c r="I218" s="222"/>
      <c r="J218" s="222"/>
      <c r="K218" s="39"/>
      <c r="L218" s="5"/>
      <c r="M218" s="5"/>
      <c r="N218" s="5"/>
    </row>
    <row r="219" spans="1:14" s="4" customFormat="1" ht="20.100000000000001" customHeight="1">
      <c r="A219" s="130" t="s">
        <v>223</v>
      </c>
      <c r="B219" s="21"/>
      <c r="C219" s="21"/>
      <c r="D219" s="75" t="s">
        <v>1099</v>
      </c>
      <c r="E219" s="21"/>
      <c r="F219" s="21"/>
      <c r="G219" s="21"/>
      <c r="H219" s="21"/>
      <c r="I219" s="38"/>
      <c r="J219" s="38"/>
      <c r="K219" s="21"/>
      <c r="L219" s="5">
        <f t="shared" si="9"/>
        <v>0</v>
      </c>
      <c r="M219" s="5">
        <f t="shared" si="10"/>
        <v>0</v>
      </c>
      <c r="N219" s="5">
        <f t="shared" si="11"/>
        <v>0</v>
      </c>
    </row>
    <row r="220" spans="1:14" s="4" customFormat="1" ht="20.100000000000001" customHeight="1">
      <c r="A220" s="130" t="s">
        <v>224</v>
      </c>
      <c r="B220" s="21"/>
      <c r="C220" s="21"/>
      <c r="D220" s="75" t="s">
        <v>1099</v>
      </c>
      <c r="E220" s="21"/>
      <c r="F220" s="21"/>
      <c r="G220" s="21"/>
      <c r="H220" s="21"/>
      <c r="I220" s="38"/>
      <c r="J220" s="38"/>
      <c r="K220" s="21"/>
      <c r="L220" s="5">
        <f t="shared" si="9"/>
        <v>0</v>
      </c>
      <c r="M220" s="5">
        <f t="shared" si="10"/>
        <v>0</v>
      </c>
      <c r="N220" s="5">
        <f t="shared" si="11"/>
        <v>0</v>
      </c>
    </row>
    <row r="221" spans="1:14" s="4" customFormat="1" ht="20.100000000000001" customHeight="1">
      <c r="A221" s="130" t="s">
        <v>225</v>
      </c>
      <c r="B221" s="21"/>
      <c r="C221" s="21"/>
      <c r="D221" s="75" t="s">
        <v>1099</v>
      </c>
      <c r="E221" s="21"/>
      <c r="F221" s="21"/>
      <c r="G221" s="21"/>
      <c r="H221" s="21"/>
      <c r="I221" s="38"/>
      <c r="J221" s="38"/>
      <c r="K221" s="21"/>
      <c r="L221" s="5">
        <f t="shared" si="9"/>
        <v>0</v>
      </c>
      <c r="M221" s="5">
        <f t="shared" si="10"/>
        <v>0</v>
      </c>
      <c r="N221" s="5">
        <f t="shared" si="11"/>
        <v>0</v>
      </c>
    </row>
    <row r="222" spans="1:14" s="4" customFormat="1" ht="20.100000000000001" customHeight="1">
      <c r="A222" s="130" t="s">
        <v>226</v>
      </c>
      <c r="B222" s="21"/>
      <c r="C222" s="21"/>
      <c r="D222" s="75" t="s">
        <v>1099</v>
      </c>
      <c r="E222" s="21"/>
      <c r="F222" s="21"/>
      <c r="G222" s="21"/>
      <c r="H222" s="21"/>
      <c r="I222" s="38"/>
      <c r="J222" s="38"/>
      <c r="K222" s="21"/>
      <c r="L222" s="5">
        <f t="shared" si="9"/>
        <v>0</v>
      </c>
      <c r="M222" s="5">
        <f t="shared" si="10"/>
        <v>0</v>
      </c>
      <c r="N222" s="5">
        <f t="shared" si="11"/>
        <v>0</v>
      </c>
    </row>
    <row r="223" spans="1:14" s="4" customFormat="1" ht="20.100000000000001" customHeight="1">
      <c r="A223" s="130" t="s">
        <v>227</v>
      </c>
      <c r="B223" s="21"/>
      <c r="C223" s="21"/>
      <c r="D223" s="75" t="s">
        <v>1099</v>
      </c>
      <c r="E223" s="21"/>
      <c r="F223" s="21"/>
      <c r="G223" s="21"/>
      <c r="H223" s="21"/>
      <c r="I223" s="38"/>
      <c r="J223" s="38"/>
      <c r="K223" s="21"/>
      <c r="L223" s="5">
        <f t="shared" si="9"/>
        <v>0</v>
      </c>
      <c r="M223" s="5">
        <f t="shared" si="10"/>
        <v>0</v>
      </c>
      <c r="N223" s="5">
        <f t="shared" si="11"/>
        <v>0</v>
      </c>
    </row>
    <row r="224" spans="1:14" s="4" customFormat="1" ht="20.100000000000001" customHeight="1">
      <c r="A224" s="130" t="s">
        <v>228</v>
      </c>
      <c r="B224" s="21"/>
      <c r="C224" s="21"/>
      <c r="D224" s="75" t="s">
        <v>1099</v>
      </c>
      <c r="E224" s="21"/>
      <c r="F224" s="21"/>
      <c r="G224" s="21"/>
      <c r="H224" s="21"/>
      <c r="I224" s="38"/>
      <c r="J224" s="38"/>
      <c r="K224" s="21"/>
      <c r="L224" s="5">
        <f t="shared" si="9"/>
        <v>0</v>
      </c>
      <c r="M224" s="5">
        <f t="shared" si="10"/>
        <v>0</v>
      </c>
      <c r="N224" s="5">
        <f t="shared" si="11"/>
        <v>0</v>
      </c>
    </row>
    <row r="225" spans="1:14" s="4" customFormat="1" ht="20.100000000000001" customHeight="1">
      <c r="A225" s="130" t="s">
        <v>527</v>
      </c>
      <c r="B225" s="21"/>
      <c r="C225" s="21"/>
      <c r="D225" s="75" t="s">
        <v>1099</v>
      </c>
      <c r="E225" s="21"/>
      <c r="F225" s="21"/>
      <c r="G225" s="21"/>
      <c r="H225" s="21"/>
      <c r="I225" s="38"/>
      <c r="J225" s="38"/>
      <c r="K225" s="21"/>
      <c r="L225" s="5">
        <f t="shared" si="9"/>
        <v>0</v>
      </c>
      <c r="M225" s="5">
        <f t="shared" si="10"/>
        <v>0</v>
      </c>
      <c r="N225" s="5">
        <f t="shared" si="11"/>
        <v>0</v>
      </c>
    </row>
    <row r="226" spans="1:14" s="4" customFormat="1" ht="20.100000000000001" customHeight="1">
      <c r="A226" s="130" t="s">
        <v>528</v>
      </c>
      <c r="B226" s="38"/>
      <c r="C226" s="38"/>
      <c r="D226" s="75" t="s">
        <v>1099</v>
      </c>
      <c r="E226" s="38"/>
      <c r="F226" s="38"/>
      <c r="G226" s="38"/>
      <c r="H226" s="38"/>
      <c r="I226" s="38"/>
      <c r="J226" s="38"/>
      <c r="K226" s="21"/>
      <c r="L226" s="5">
        <f t="shared" si="9"/>
        <v>0</v>
      </c>
      <c r="M226" s="5">
        <f t="shared" si="10"/>
        <v>0</v>
      </c>
      <c r="N226" s="5">
        <f t="shared" si="11"/>
        <v>0</v>
      </c>
    </row>
    <row r="227" spans="1:14" s="4" customFormat="1" ht="20.100000000000001" customHeight="1">
      <c r="A227" s="130" t="s">
        <v>529</v>
      </c>
      <c r="B227" s="38"/>
      <c r="C227" s="38"/>
      <c r="D227" s="75" t="s">
        <v>1099</v>
      </c>
      <c r="E227" s="38"/>
      <c r="F227" s="38"/>
      <c r="G227" s="38"/>
      <c r="H227" s="38"/>
      <c r="I227" s="38"/>
      <c r="J227" s="38"/>
      <c r="K227" s="21"/>
      <c r="L227" s="5">
        <f t="shared" si="9"/>
        <v>0</v>
      </c>
      <c r="M227" s="5">
        <f t="shared" si="10"/>
        <v>0</v>
      </c>
      <c r="N227" s="5">
        <f t="shared" si="11"/>
        <v>0</v>
      </c>
    </row>
    <row r="228" spans="1:14" s="4" customFormat="1" ht="20.100000000000001" customHeight="1">
      <c r="A228" s="130" t="s">
        <v>530</v>
      </c>
      <c r="B228" s="38"/>
      <c r="C228" s="38"/>
      <c r="D228" s="75" t="s">
        <v>1099</v>
      </c>
      <c r="E228" s="38"/>
      <c r="F228" s="38"/>
      <c r="G228" s="38"/>
      <c r="H228" s="38"/>
      <c r="I228" s="38"/>
      <c r="J228" s="38"/>
      <c r="K228" s="21"/>
      <c r="L228" s="5">
        <f t="shared" si="9"/>
        <v>0</v>
      </c>
      <c r="M228" s="5">
        <f t="shared" si="10"/>
        <v>0</v>
      </c>
      <c r="N228" s="5">
        <f t="shared" si="11"/>
        <v>0</v>
      </c>
    </row>
    <row r="229" spans="1:14" s="4" customFormat="1" ht="37.5" customHeight="1">
      <c r="A229" s="220" t="s">
        <v>229</v>
      </c>
      <c r="B229" s="226" t="s">
        <v>594</v>
      </c>
      <c r="C229" s="5"/>
      <c r="D229" s="75"/>
      <c r="E229" s="5"/>
      <c r="F229" s="5"/>
      <c r="G229" s="5"/>
      <c r="H229" s="222"/>
      <c r="I229" s="222"/>
      <c r="J229" s="222"/>
      <c r="K229" s="39"/>
      <c r="L229" s="5"/>
      <c r="M229" s="5"/>
      <c r="N229" s="5"/>
    </row>
    <row r="230" spans="1:14" s="4" customFormat="1" ht="20.100000000000001" customHeight="1">
      <c r="A230" s="130" t="s">
        <v>230</v>
      </c>
      <c r="B230" s="38"/>
      <c r="C230" s="38"/>
      <c r="D230" s="75" t="s">
        <v>1099</v>
      </c>
      <c r="E230" s="38"/>
      <c r="F230" s="38"/>
      <c r="G230" s="38"/>
      <c r="H230" s="38"/>
      <c r="I230" s="38"/>
      <c r="J230" s="38"/>
      <c r="K230" s="38"/>
      <c r="L230" s="5">
        <f t="shared" si="9"/>
        <v>0</v>
      </c>
      <c r="M230" s="5">
        <f t="shared" si="10"/>
        <v>0</v>
      </c>
      <c r="N230" s="5">
        <f t="shared" si="11"/>
        <v>0</v>
      </c>
    </row>
    <row r="231" spans="1:14" s="4" customFormat="1" ht="20.100000000000001" customHeight="1">
      <c r="A231" s="130" t="s">
        <v>231</v>
      </c>
      <c r="B231" s="38"/>
      <c r="C231" s="38"/>
      <c r="D231" s="75" t="s">
        <v>1099</v>
      </c>
      <c r="E231" s="38"/>
      <c r="F231" s="38"/>
      <c r="G231" s="38"/>
      <c r="H231" s="38"/>
      <c r="I231" s="38"/>
      <c r="J231" s="38"/>
      <c r="K231" s="38"/>
      <c r="L231" s="5">
        <f t="shared" si="9"/>
        <v>0</v>
      </c>
      <c r="M231" s="5">
        <f t="shared" si="10"/>
        <v>0</v>
      </c>
      <c r="N231" s="5">
        <f t="shared" si="11"/>
        <v>0</v>
      </c>
    </row>
    <row r="232" spans="1:14" s="4" customFormat="1" ht="20.100000000000001" customHeight="1">
      <c r="A232" s="130" t="s">
        <v>531</v>
      </c>
      <c r="B232" s="38"/>
      <c r="C232" s="38"/>
      <c r="D232" s="75" t="s">
        <v>1099</v>
      </c>
      <c r="E232" s="38"/>
      <c r="F232" s="38"/>
      <c r="G232" s="38"/>
      <c r="H232" s="38"/>
      <c r="I232" s="38"/>
      <c r="J232" s="38"/>
      <c r="K232" s="38"/>
      <c r="L232" s="5">
        <f t="shared" si="9"/>
        <v>0</v>
      </c>
      <c r="M232" s="5">
        <f t="shared" si="10"/>
        <v>0</v>
      </c>
      <c r="N232" s="5">
        <f t="shared" si="11"/>
        <v>0</v>
      </c>
    </row>
    <row r="233" spans="1:14" s="4" customFormat="1" ht="20.100000000000001" customHeight="1">
      <c r="A233" s="130" t="s">
        <v>532</v>
      </c>
      <c r="B233" s="38"/>
      <c r="C233" s="38"/>
      <c r="D233" s="75" t="s">
        <v>1099</v>
      </c>
      <c r="E233" s="38"/>
      <c r="F233" s="38"/>
      <c r="G233" s="38"/>
      <c r="H233" s="38"/>
      <c r="I233" s="38"/>
      <c r="J233" s="38"/>
      <c r="K233" s="38"/>
      <c r="L233" s="5">
        <f t="shared" si="9"/>
        <v>0</v>
      </c>
      <c r="M233" s="5">
        <f t="shared" si="10"/>
        <v>0</v>
      </c>
      <c r="N233" s="5">
        <f t="shared" si="11"/>
        <v>0</v>
      </c>
    </row>
    <row r="234" spans="1:14" s="4" customFormat="1" ht="20.100000000000001" customHeight="1">
      <c r="A234" s="130" t="s">
        <v>533</v>
      </c>
      <c r="B234" s="38"/>
      <c r="C234" s="38"/>
      <c r="D234" s="75" t="s">
        <v>1099</v>
      </c>
      <c r="E234" s="38"/>
      <c r="F234" s="38"/>
      <c r="G234" s="38"/>
      <c r="H234" s="38"/>
      <c r="I234" s="38"/>
      <c r="J234" s="38"/>
      <c r="K234" s="38"/>
      <c r="L234" s="5">
        <f t="shared" si="9"/>
        <v>0</v>
      </c>
      <c r="M234" s="5">
        <f t="shared" si="10"/>
        <v>0</v>
      </c>
      <c r="N234" s="5">
        <f t="shared" si="11"/>
        <v>0</v>
      </c>
    </row>
    <row r="235" spans="1:14" s="4" customFormat="1" ht="20.100000000000001" customHeight="1">
      <c r="A235" s="130" t="s">
        <v>534</v>
      </c>
      <c r="B235" s="38"/>
      <c r="C235" s="38"/>
      <c r="D235" s="75" t="s">
        <v>1099</v>
      </c>
      <c r="E235" s="38"/>
      <c r="F235" s="38"/>
      <c r="G235" s="38"/>
      <c r="H235" s="38"/>
      <c r="I235" s="38"/>
      <c r="J235" s="38"/>
      <c r="K235" s="38"/>
      <c r="L235" s="5">
        <f t="shared" si="9"/>
        <v>0</v>
      </c>
      <c r="M235" s="5">
        <f t="shared" si="10"/>
        <v>0</v>
      </c>
      <c r="N235" s="5">
        <f t="shared" si="11"/>
        <v>0</v>
      </c>
    </row>
    <row r="236" spans="1:14" s="4" customFormat="1" ht="20.100000000000001" customHeight="1">
      <c r="A236" s="130" t="s">
        <v>535</v>
      </c>
      <c r="B236" s="38"/>
      <c r="C236" s="38"/>
      <c r="D236" s="75" t="s">
        <v>1099</v>
      </c>
      <c r="E236" s="38"/>
      <c r="F236" s="38"/>
      <c r="G236" s="38"/>
      <c r="H236" s="38"/>
      <c r="I236" s="38"/>
      <c r="J236" s="38"/>
      <c r="K236" s="38"/>
      <c r="L236" s="5">
        <f t="shared" si="9"/>
        <v>0</v>
      </c>
      <c r="M236" s="5">
        <f t="shared" si="10"/>
        <v>0</v>
      </c>
      <c r="N236" s="5">
        <f t="shared" si="11"/>
        <v>0</v>
      </c>
    </row>
    <row r="237" spans="1:14" s="4" customFormat="1" ht="20.100000000000001" customHeight="1">
      <c r="A237" s="130" t="s">
        <v>536</v>
      </c>
      <c r="B237" s="38"/>
      <c r="C237" s="38"/>
      <c r="D237" s="75" t="s">
        <v>1099</v>
      </c>
      <c r="E237" s="38"/>
      <c r="F237" s="38"/>
      <c r="G237" s="38"/>
      <c r="H237" s="38"/>
      <c r="I237" s="38"/>
      <c r="J237" s="38"/>
      <c r="K237" s="38"/>
      <c r="L237" s="5">
        <f t="shared" si="9"/>
        <v>0</v>
      </c>
      <c r="M237" s="5">
        <f t="shared" si="10"/>
        <v>0</v>
      </c>
      <c r="N237" s="5">
        <f t="shared" si="11"/>
        <v>0</v>
      </c>
    </row>
    <row r="238" spans="1:14" s="4" customFormat="1" ht="20.100000000000001" customHeight="1">
      <c r="A238" s="130" t="s">
        <v>537</v>
      </c>
      <c r="B238" s="38"/>
      <c r="C238" s="38"/>
      <c r="D238" s="75" t="s">
        <v>1099</v>
      </c>
      <c r="E238" s="38"/>
      <c r="F238" s="38"/>
      <c r="G238" s="38"/>
      <c r="H238" s="38"/>
      <c r="I238" s="38"/>
      <c r="J238" s="38"/>
      <c r="K238" s="38"/>
      <c r="L238" s="5">
        <f t="shared" si="9"/>
        <v>0</v>
      </c>
      <c r="M238" s="5">
        <f t="shared" si="10"/>
        <v>0</v>
      </c>
      <c r="N238" s="5">
        <f t="shared" si="11"/>
        <v>0</v>
      </c>
    </row>
    <row r="239" spans="1:14" s="4" customFormat="1" ht="20.100000000000001" customHeight="1">
      <c r="A239" s="130" t="s">
        <v>538</v>
      </c>
      <c r="B239" s="38"/>
      <c r="C239" s="38"/>
      <c r="D239" s="75" t="s">
        <v>1099</v>
      </c>
      <c r="E239" s="38"/>
      <c r="F239" s="38"/>
      <c r="G239" s="38"/>
      <c r="H239" s="38"/>
      <c r="I239" s="38"/>
      <c r="J239" s="38"/>
      <c r="K239" s="38"/>
      <c r="L239" s="5">
        <f t="shared" si="9"/>
        <v>0</v>
      </c>
      <c r="M239" s="5">
        <f t="shared" si="10"/>
        <v>0</v>
      </c>
      <c r="N239" s="5">
        <f t="shared" si="11"/>
        <v>0</v>
      </c>
    </row>
    <row r="240" spans="1:14" s="4" customFormat="1" ht="31.5" customHeight="1">
      <c r="A240" s="220" t="s">
        <v>232</v>
      </c>
      <c r="B240" s="226" t="s">
        <v>451</v>
      </c>
      <c r="C240" s="5"/>
      <c r="D240" s="75"/>
      <c r="E240" s="5"/>
      <c r="F240" s="5"/>
      <c r="G240" s="5"/>
      <c r="H240" s="222"/>
      <c r="I240" s="222"/>
      <c r="J240" s="222"/>
      <c r="K240" s="39"/>
      <c r="L240" s="5"/>
      <c r="M240" s="5"/>
      <c r="N240" s="5"/>
    </row>
    <row r="241" spans="1:14" s="4" customFormat="1" ht="20.100000000000001" customHeight="1">
      <c r="A241" s="130" t="s">
        <v>233</v>
      </c>
      <c r="B241" s="38"/>
      <c r="C241" s="38"/>
      <c r="D241" s="75" t="s">
        <v>1099</v>
      </c>
      <c r="E241" s="38"/>
      <c r="F241" s="38"/>
      <c r="G241" s="38"/>
      <c r="H241" s="38"/>
      <c r="I241" s="38"/>
      <c r="J241" s="38"/>
      <c r="K241" s="21"/>
      <c r="L241" s="5">
        <f t="shared" si="9"/>
        <v>0</v>
      </c>
      <c r="M241" s="5">
        <f t="shared" si="10"/>
        <v>0</v>
      </c>
      <c r="N241" s="5">
        <f t="shared" si="11"/>
        <v>0</v>
      </c>
    </row>
    <row r="242" spans="1:14" s="4" customFormat="1" ht="20.100000000000001" customHeight="1">
      <c r="A242" s="130" t="s">
        <v>234</v>
      </c>
      <c r="B242" s="38"/>
      <c r="C242" s="38"/>
      <c r="D242" s="75" t="s">
        <v>1099</v>
      </c>
      <c r="E242" s="38"/>
      <c r="F242" s="38"/>
      <c r="G242" s="38"/>
      <c r="H242" s="38"/>
      <c r="I242" s="38"/>
      <c r="J242" s="38"/>
      <c r="K242" s="21"/>
      <c r="L242" s="5">
        <f t="shared" si="9"/>
        <v>0</v>
      </c>
      <c r="M242" s="5">
        <f t="shared" si="10"/>
        <v>0</v>
      </c>
      <c r="N242" s="5">
        <f t="shared" si="11"/>
        <v>0</v>
      </c>
    </row>
    <row r="243" spans="1:14" s="4" customFormat="1" ht="20.100000000000001" customHeight="1">
      <c r="A243" s="130" t="s">
        <v>235</v>
      </c>
      <c r="B243" s="38"/>
      <c r="C243" s="38"/>
      <c r="D243" s="75" t="s">
        <v>1099</v>
      </c>
      <c r="E243" s="38"/>
      <c r="F243" s="38"/>
      <c r="G243" s="38"/>
      <c r="H243" s="38"/>
      <c r="I243" s="38"/>
      <c r="J243" s="38"/>
      <c r="K243" s="21"/>
      <c r="L243" s="5">
        <f t="shared" si="9"/>
        <v>0</v>
      </c>
      <c r="M243" s="5">
        <f t="shared" si="10"/>
        <v>0</v>
      </c>
      <c r="N243" s="5">
        <f t="shared" si="11"/>
        <v>0</v>
      </c>
    </row>
    <row r="244" spans="1:14" s="4" customFormat="1" ht="20.100000000000001" customHeight="1">
      <c r="A244" s="130" t="s">
        <v>539</v>
      </c>
      <c r="B244" s="38"/>
      <c r="C244" s="38"/>
      <c r="D244" s="75" t="s">
        <v>1099</v>
      </c>
      <c r="E244" s="38"/>
      <c r="F244" s="38"/>
      <c r="G244" s="38"/>
      <c r="H244" s="38"/>
      <c r="I244" s="38"/>
      <c r="J244" s="38"/>
      <c r="K244" s="21"/>
      <c r="L244" s="5">
        <f t="shared" si="9"/>
        <v>0</v>
      </c>
      <c r="M244" s="5">
        <f t="shared" si="10"/>
        <v>0</v>
      </c>
      <c r="N244" s="5">
        <f t="shared" si="11"/>
        <v>0</v>
      </c>
    </row>
    <row r="245" spans="1:14" s="4" customFormat="1" ht="20.100000000000001" customHeight="1">
      <c r="A245" s="130" t="s">
        <v>540</v>
      </c>
      <c r="B245" s="38"/>
      <c r="C245" s="38"/>
      <c r="D245" s="75" t="s">
        <v>1099</v>
      </c>
      <c r="E245" s="38"/>
      <c r="F245" s="38"/>
      <c r="G245" s="38"/>
      <c r="H245" s="38"/>
      <c r="I245" s="38"/>
      <c r="J245" s="38"/>
      <c r="K245" s="21"/>
      <c r="L245" s="5">
        <f t="shared" si="9"/>
        <v>0</v>
      </c>
      <c r="M245" s="5">
        <f t="shared" si="10"/>
        <v>0</v>
      </c>
      <c r="N245" s="5">
        <f t="shared" si="11"/>
        <v>0</v>
      </c>
    </row>
    <row r="246" spans="1:14" s="4" customFormat="1" ht="20.100000000000001" customHeight="1">
      <c r="A246" s="130" t="s">
        <v>541</v>
      </c>
      <c r="B246" s="38"/>
      <c r="C246" s="38"/>
      <c r="D246" s="75" t="s">
        <v>1099</v>
      </c>
      <c r="E246" s="38"/>
      <c r="F246" s="38"/>
      <c r="G246" s="38"/>
      <c r="H246" s="38"/>
      <c r="I246" s="38"/>
      <c r="J246" s="38"/>
      <c r="K246" s="21"/>
      <c r="L246" s="5">
        <f t="shared" si="9"/>
        <v>0</v>
      </c>
      <c r="M246" s="5">
        <f t="shared" si="10"/>
        <v>0</v>
      </c>
      <c r="N246" s="5">
        <f t="shared" si="11"/>
        <v>0</v>
      </c>
    </row>
    <row r="247" spans="1:14" s="4" customFormat="1" ht="20.100000000000001" customHeight="1">
      <c r="A247" s="130" t="s">
        <v>542</v>
      </c>
      <c r="B247" s="38"/>
      <c r="C247" s="38"/>
      <c r="D247" s="75" t="s">
        <v>1099</v>
      </c>
      <c r="E247" s="38"/>
      <c r="F247" s="38"/>
      <c r="G247" s="38"/>
      <c r="H247" s="38"/>
      <c r="I247" s="38"/>
      <c r="J247" s="38"/>
      <c r="K247" s="21"/>
      <c r="L247" s="5">
        <f t="shared" si="9"/>
        <v>0</v>
      </c>
      <c r="M247" s="5">
        <f t="shared" si="10"/>
        <v>0</v>
      </c>
      <c r="N247" s="5">
        <f t="shared" si="11"/>
        <v>0</v>
      </c>
    </row>
    <row r="248" spans="1:14" s="4" customFormat="1" ht="20.100000000000001" customHeight="1">
      <c r="A248" s="130" t="s">
        <v>543</v>
      </c>
      <c r="B248" s="38"/>
      <c r="C248" s="38"/>
      <c r="D248" s="75" t="s">
        <v>1099</v>
      </c>
      <c r="E248" s="38"/>
      <c r="F248" s="38"/>
      <c r="G248" s="38"/>
      <c r="H248" s="38"/>
      <c r="I248" s="38"/>
      <c r="J248" s="38"/>
      <c r="K248" s="21"/>
      <c r="L248" s="5">
        <f t="shared" si="9"/>
        <v>0</v>
      </c>
      <c r="M248" s="5">
        <f t="shared" si="10"/>
        <v>0</v>
      </c>
      <c r="N248" s="5">
        <f t="shared" si="11"/>
        <v>0</v>
      </c>
    </row>
    <row r="249" spans="1:14" s="4" customFormat="1" ht="20.100000000000001" customHeight="1">
      <c r="A249" s="130" t="s">
        <v>544</v>
      </c>
      <c r="B249" s="38"/>
      <c r="C249" s="38"/>
      <c r="D249" s="75" t="s">
        <v>1099</v>
      </c>
      <c r="E249" s="38"/>
      <c r="F249" s="38"/>
      <c r="G249" s="38"/>
      <c r="H249" s="38"/>
      <c r="I249" s="38"/>
      <c r="J249" s="38"/>
      <c r="K249" s="21"/>
      <c r="L249" s="5">
        <f t="shared" si="9"/>
        <v>0</v>
      </c>
      <c r="M249" s="5">
        <f t="shared" si="10"/>
        <v>0</v>
      </c>
      <c r="N249" s="5">
        <f t="shared" si="11"/>
        <v>0</v>
      </c>
    </row>
    <row r="250" spans="1:14" s="4" customFormat="1" ht="20.100000000000001" customHeight="1">
      <c r="A250" s="130" t="s">
        <v>545</v>
      </c>
      <c r="B250" s="38"/>
      <c r="C250" s="38"/>
      <c r="D250" s="75" t="s">
        <v>1099</v>
      </c>
      <c r="E250" s="38"/>
      <c r="F250" s="38"/>
      <c r="G250" s="38"/>
      <c r="H250" s="38"/>
      <c r="I250" s="38"/>
      <c r="J250" s="38"/>
      <c r="K250" s="21"/>
      <c r="L250" s="5">
        <f t="shared" si="9"/>
        <v>0</v>
      </c>
      <c r="M250" s="5">
        <f t="shared" si="10"/>
        <v>0</v>
      </c>
      <c r="N250" s="5">
        <f t="shared" si="11"/>
        <v>0</v>
      </c>
    </row>
    <row r="251" spans="1:14" s="4" customFormat="1" ht="33.75" customHeight="1">
      <c r="A251" s="220" t="s">
        <v>236</v>
      </c>
      <c r="B251" s="226" t="s">
        <v>7</v>
      </c>
      <c r="C251" s="5"/>
      <c r="D251" s="75"/>
      <c r="E251" s="5"/>
      <c r="F251" s="5"/>
      <c r="G251" s="5"/>
      <c r="H251" s="222"/>
      <c r="I251" s="222"/>
      <c r="J251" s="222"/>
      <c r="K251" s="39"/>
      <c r="L251" s="5"/>
      <c r="M251" s="5"/>
      <c r="N251" s="5"/>
    </row>
    <row r="252" spans="1:14" s="4" customFormat="1" ht="20.100000000000001" customHeight="1">
      <c r="A252" s="130" t="s">
        <v>237</v>
      </c>
      <c r="B252" s="21"/>
      <c r="C252" s="21"/>
      <c r="D252" s="75" t="s">
        <v>1099</v>
      </c>
      <c r="E252" s="21"/>
      <c r="F252" s="21"/>
      <c r="G252" s="21"/>
      <c r="H252" s="21"/>
      <c r="I252" s="21"/>
      <c r="J252" s="38"/>
      <c r="K252" s="21"/>
      <c r="L252" s="5">
        <f t="shared" si="9"/>
        <v>0</v>
      </c>
      <c r="M252" s="5">
        <f t="shared" si="10"/>
        <v>0</v>
      </c>
      <c r="N252" s="5">
        <f t="shared" si="11"/>
        <v>0</v>
      </c>
    </row>
    <row r="253" spans="1:14" s="4" customFormat="1" ht="20.100000000000001" customHeight="1">
      <c r="A253" s="130" t="s">
        <v>238</v>
      </c>
      <c r="B253" s="21"/>
      <c r="C253" s="21"/>
      <c r="D253" s="75" t="s">
        <v>1099</v>
      </c>
      <c r="E253" s="21"/>
      <c r="F253" s="21"/>
      <c r="G253" s="21"/>
      <c r="H253" s="21"/>
      <c r="I253" s="21"/>
      <c r="J253" s="38"/>
      <c r="K253" s="21"/>
      <c r="L253" s="5">
        <f t="shared" si="9"/>
        <v>0</v>
      </c>
      <c r="M253" s="5">
        <f t="shared" si="10"/>
        <v>0</v>
      </c>
      <c r="N253" s="5">
        <f t="shared" si="11"/>
        <v>0</v>
      </c>
    </row>
    <row r="254" spans="1:14" s="4" customFormat="1" ht="20.100000000000001" customHeight="1">
      <c r="A254" s="130" t="s">
        <v>239</v>
      </c>
      <c r="B254" s="21"/>
      <c r="C254" s="21"/>
      <c r="D254" s="75" t="s">
        <v>1099</v>
      </c>
      <c r="E254" s="21"/>
      <c r="F254" s="21"/>
      <c r="G254" s="21"/>
      <c r="H254" s="21"/>
      <c r="I254" s="21"/>
      <c r="J254" s="38"/>
      <c r="K254" s="21"/>
      <c r="L254" s="5">
        <f t="shared" si="9"/>
        <v>0</v>
      </c>
      <c r="M254" s="5">
        <f t="shared" si="10"/>
        <v>0</v>
      </c>
      <c r="N254" s="5">
        <f t="shared" si="11"/>
        <v>0</v>
      </c>
    </row>
    <row r="255" spans="1:14" s="4" customFormat="1" ht="20.100000000000001" customHeight="1">
      <c r="A255" s="130" t="s">
        <v>546</v>
      </c>
      <c r="B255" s="21"/>
      <c r="C255" s="21"/>
      <c r="D255" s="75" t="s">
        <v>1099</v>
      </c>
      <c r="E255" s="21"/>
      <c r="F255" s="21"/>
      <c r="G255" s="21"/>
      <c r="H255" s="21"/>
      <c r="I255" s="21"/>
      <c r="J255" s="38"/>
      <c r="K255" s="21"/>
      <c r="L255" s="5">
        <f t="shared" si="9"/>
        <v>0</v>
      </c>
      <c r="M255" s="5">
        <f t="shared" si="10"/>
        <v>0</v>
      </c>
      <c r="N255" s="5">
        <f t="shared" si="11"/>
        <v>0</v>
      </c>
    </row>
    <row r="256" spans="1:14" s="4" customFormat="1" ht="20.100000000000001" customHeight="1">
      <c r="A256" s="130" t="s">
        <v>547</v>
      </c>
      <c r="B256" s="21"/>
      <c r="C256" s="21"/>
      <c r="D256" s="75" t="s">
        <v>1099</v>
      </c>
      <c r="E256" s="21"/>
      <c r="F256" s="21"/>
      <c r="G256" s="21"/>
      <c r="H256" s="21"/>
      <c r="I256" s="21"/>
      <c r="J256" s="38"/>
      <c r="K256" s="21"/>
      <c r="L256" s="5">
        <f t="shared" si="9"/>
        <v>0</v>
      </c>
      <c r="M256" s="5">
        <f t="shared" si="10"/>
        <v>0</v>
      </c>
      <c r="N256" s="5">
        <f t="shared" si="11"/>
        <v>0</v>
      </c>
    </row>
    <row r="257" spans="1:14" s="4" customFormat="1" ht="20.100000000000001" customHeight="1">
      <c r="A257" s="130" t="s">
        <v>548</v>
      </c>
      <c r="B257" s="21"/>
      <c r="C257" s="21"/>
      <c r="D257" s="75" t="s">
        <v>1099</v>
      </c>
      <c r="E257" s="21"/>
      <c r="F257" s="21"/>
      <c r="G257" s="21"/>
      <c r="H257" s="21"/>
      <c r="I257" s="21"/>
      <c r="J257" s="38"/>
      <c r="K257" s="21"/>
      <c r="L257" s="5">
        <f t="shared" si="9"/>
        <v>0</v>
      </c>
      <c r="M257" s="5">
        <f t="shared" si="10"/>
        <v>0</v>
      </c>
      <c r="N257" s="5">
        <f t="shared" si="11"/>
        <v>0</v>
      </c>
    </row>
    <row r="258" spans="1:14" s="4" customFormat="1" ht="20.100000000000001" customHeight="1">
      <c r="A258" s="130" t="s">
        <v>549</v>
      </c>
      <c r="B258" s="21"/>
      <c r="C258" s="21"/>
      <c r="D258" s="75" t="s">
        <v>1099</v>
      </c>
      <c r="E258" s="21"/>
      <c r="F258" s="21"/>
      <c r="G258" s="21"/>
      <c r="H258" s="21"/>
      <c r="I258" s="21"/>
      <c r="J258" s="38"/>
      <c r="K258" s="21"/>
      <c r="L258" s="5">
        <f t="shared" si="9"/>
        <v>0</v>
      </c>
      <c r="M258" s="5">
        <f t="shared" si="10"/>
        <v>0</v>
      </c>
      <c r="N258" s="5">
        <f t="shared" si="11"/>
        <v>0</v>
      </c>
    </row>
    <row r="259" spans="1:14" s="4" customFormat="1" ht="20.100000000000001" customHeight="1">
      <c r="A259" s="130" t="s">
        <v>550</v>
      </c>
      <c r="B259" s="21"/>
      <c r="C259" s="21"/>
      <c r="D259" s="75" t="s">
        <v>1099</v>
      </c>
      <c r="E259" s="21"/>
      <c r="F259" s="21"/>
      <c r="G259" s="21"/>
      <c r="H259" s="21"/>
      <c r="I259" s="21"/>
      <c r="J259" s="38"/>
      <c r="K259" s="21"/>
      <c r="L259" s="5">
        <f t="shared" si="9"/>
        <v>0</v>
      </c>
      <c r="M259" s="5">
        <f t="shared" si="10"/>
        <v>0</v>
      </c>
      <c r="N259" s="5">
        <f t="shared" si="11"/>
        <v>0</v>
      </c>
    </row>
    <row r="260" spans="1:14" s="4" customFormat="1" ht="20.100000000000001" customHeight="1">
      <c r="A260" s="130" t="s">
        <v>551</v>
      </c>
      <c r="B260" s="21"/>
      <c r="C260" s="21"/>
      <c r="D260" s="75" t="s">
        <v>1099</v>
      </c>
      <c r="E260" s="21"/>
      <c r="F260" s="21"/>
      <c r="G260" s="21"/>
      <c r="H260" s="21"/>
      <c r="I260" s="21"/>
      <c r="J260" s="38"/>
      <c r="K260" s="21"/>
      <c r="L260" s="5">
        <f t="shared" si="9"/>
        <v>0</v>
      </c>
      <c r="M260" s="5">
        <f t="shared" si="10"/>
        <v>0</v>
      </c>
      <c r="N260" s="5">
        <f t="shared" si="11"/>
        <v>0</v>
      </c>
    </row>
    <row r="261" spans="1:14" s="4" customFormat="1" ht="20.100000000000001" customHeight="1">
      <c r="A261" s="130" t="s">
        <v>552</v>
      </c>
      <c r="B261" s="21"/>
      <c r="C261" s="21"/>
      <c r="D261" s="75" t="s">
        <v>1099</v>
      </c>
      <c r="E261" s="21"/>
      <c r="F261" s="21"/>
      <c r="G261" s="21"/>
      <c r="H261" s="21"/>
      <c r="I261" s="21"/>
      <c r="J261" s="38"/>
      <c r="K261" s="21"/>
      <c r="L261" s="5">
        <f t="shared" si="9"/>
        <v>0</v>
      </c>
      <c r="M261" s="5">
        <f t="shared" si="10"/>
        <v>0</v>
      </c>
      <c r="N261" s="5">
        <f t="shared" si="11"/>
        <v>0</v>
      </c>
    </row>
    <row r="262" spans="1:14" s="4" customFormat="1" ht="20.100000000000001" customHeight="1">
      <c r="A262" s="220" t="s">
        <v>240</v>
      </c>
      <c r="B262" s="226" t="s">
        <v>209</v>
      </c>
      <c r="C262" s="5"/>
      <c r="D262" s="75"/>
      <c r="E262" s="5"/>
      <c r="F262" s="5"/>
      <c r="G262" s="5"/>
      <c r="H262" s="222"/>
      <c r="I262" s="222"/>
      <c r="J262" s="222"/>
      <c r="K262" s="39"/>
      <c r="L262" s="5"/>
      <c r="M262" s="5"/>
      <c r="N262" s="5"/>
    </row>
    <row r="263" spans="1:14" s="4" customFormat="1" ht="20.100000000000001" customHeight="1">
      <c r="A263" s="130" t="s">
        <v>241</v>
      </c>
      <c r="B263" s="38"/>
      <c r="C263" s="38"/>
      <c r="D263" s="75" t="s">
        <v>1099</v>
      </c>
      <c r="E263" s="38"/>
      <c r="F263" s="38"/>
      <c r="G263" s="38"/>
      <c r="H263" s="38"/>
      <c r="I263" s="38"/>
      <c r="J263" s="38"/>
      <c r="K263" s="21"/>
      <c r="L263" s="5">
        <f t="shared" si="9"/>
        <v>0</v>
      </c>
      <c r="M263" s="5">
        <f t="shared" si="10"/>
        <v>0</v>
      </c>
      <c r="N263" s="5">
        <f t="shared" si="11"/>
        <v>0</v>
      </c>
    </row>
    <row r="264" spans="1:14" s="4" customFormat="1" ht="20.100000000000001" customHeight="1">
      <c r="A264" s="130" t="s">
        <v>242</v>
      </c>
      <c r="B264" s="38"/>
      <c r="C264" s="38"/>
      <c r="D264" s="75" t="s">
        <v>1099</v>
      </c>
      <c r="E264" s="38"/>
      <c r="F264" s="38"/>
      <c r="G264" s="38"/>
      <c r="H264" s="38"/>
      <c r="I264" s="38"/>
      <c r="J264" s="38"/>
      <c r="K264" s="21"/>
      <c r="L264" s="5">
        <f t="shared" ref="L264:L295" si="12">E264+F264</f>
        <v>0</v>
      </c>
      <c r="M264" s="5">
        <f t="shared" ref="M264:M295" si="13">G264+H264</f>
        <v>0</v>
      </c>
      <c r="N264" s="5">
        <f t="shared" ref="N264:N295" si="14">I264+J264+K264</f>
        <v>0</v>
      </c>
    </row>
    <row r="265" spans="1:14" s="4" customFormat="1" ht="20.100000000000001" customHeight="1">
      <c r="A265" s="130" t="s">
        <v>243</v>
      </c>
      <c r="B265" s="38"/>
      <c r="C265" s="38"/>
      <c r="D265" s="75" t="s">
        <v>1099</v>
      </c>
      <c r="E265" s="38"/>
      <c r="F265" s="38"/>
      <c r="G265" s="38"/>
      <c r="H265" s="38"/>
      <c r="I265" s="38"/>
      <c r="J265" s="38"/>
      <c r="K265" s="21"/>
      <c r="L265" s="5">
        <f t="shared" si="12"/>
        <v>0</v>
      </c>
      <c r="M265" s="5">
        <f t="shared" si="13"/>
        <v>0</v>
      </c>
      <c r="N265" s="5">
        <f t="shared" si="14"/>
        <v>0</v>
      </c>
    </row>
    <row r="266" spans="1:14" s="4" customFormat="1" ht="20.100000000000001" customHeight="1">
      <c r="A266" s="130" t="s">
        <v>553</v>
      </c>
      <c r="B266" s="38"/>
      <c r="C266" s="38"/>
      <c r="D266" s="75" t="s">
        <v>1099</v>
      </c>
      <c r="E266" s="38"/>
      <c r="F266" s="38"/>
      <c r="G266" s="38"/>
      <c r="H266" s="38"/>
      <c r="I266" s="38"/>
      <c r="J266" s="38"/>
      <c r="K266" s="21"/>
      <c r="L266" s="5">
        <f t="shared" si="12"/>
        <v>0</v>
      </c>
      <c r="M266" s="5">
        <f t="shared" si="13"/>
        <v>0</v>
      </c>
      <c r="N266" s="5">
        <f t="shared" si="14"/>
        <v>0</v>
      </c>
    </row>
    <row r="267" spans="1:14" s="4" customFormat="1" ht="20.100000000000001" customHeight="1">
      <c r="A267" s="130" t="s">
        <v>554</v>
      </c>
      <c r="B267" s="38"/>
      <c r="C267" s="38"/>
      <c r="D267" s="75" t="s">
        <v>1099</v>
      </c>
      <c r="E267" s="38"/>
      <c r="F267" s="38"/>
      <c r="G267" s="38"/>
      <c r="H267" s="38"/>
      <c r="I267" s="38"/>
      <c r="J267" s="38"/>
      <c r="K267" s="21"/>
      <c r="L267" s="5">
        <f t="shared" si="12"/>
        <v>0</v>
      </c>
      <c r="M267" s="5">
        <f t="shared" si="13"/>
        <v>0</v>
      </c>
      <c r="N267" s="5">
        <f t="shared" si="14"/>
        <v>0</v>
      </c>
    </row>
    <row r="268" spans="1:14" s="4" customFormat="1" ht="20.100000000000001" customHeight="1">
      <c r="A268" s="130" t="s">
        <v>555</v>
      </c>
      <c r="B268" s="38"/>
      <c r="C268" s="38"/>
      <c r="D268" s="75" t="s">
        <v>1099</v>
      </c>
      <c r="E268" s="38"/>
      <c r="F268" s="38"/>
      <c r="G268" s="38"/>
      <c r="H268" s="38"/>
      <c r="I268" s="38"/>
      <c r="J268" s="38"/>
      <c r="K268" s="21"/>
      <c r="L268" s="5">
        <f t="shared" si="12"/>
        <v>0</v>
      </c>
      <c r="M268" s="5">
        <f t="shared" si="13"/>
        <v>0</v>
      </c>
      <c r="N268" s="5">
        <f t="shared" si="14"/>
        <v>0</v>
      </c>
    </row>
    <row r="269" spans="1:14" s="4" customFormat="1" ht="20.100000000000001" customHeight="1">
      <c r="A269" s="130" t="s">
        <v>556</v>
      </c>
      <c r="B269" s="38"/>
      <c r="C269" s="38"/>
      <c r="D269" s="75" t="s">
        <v>1099</v>
      </c>
      <c r="E269" s="38"/>
      <c r="F269" s="38"/>
      <c r="G269" s="38"/>
      <c r="H269" s="38"/>
      <c r="I269" s="38"/>
      <c r="J269" s="38"/>
      <c r="K269" s="21"/>
      <c r="L269" s="5">
        <f t="shared" si="12"/>
        <v>0</v>
      </c>
      <c r="M269" s="5">
        <f t="shared" si="13"/>
        <v>0</v>
      </c>
      <c r="N269" s="5">
        <f t="shared" si="14"/>
        <v>0</v>
      </c>
    </row>
    <row r="270" spans="1:14" s="4" customFormat="1" ht="20.100000000000001" customHeight="1">
      <c r="A270" s="130" t="s">
        <v>557</v>
      </c>
      <c r="B270" s="38"/>
      <c r="C270" s="38"/>
      <c r="D270" s="75" t="s">
        <v>1099</v>
      </c>
      <c r="E270" s="38"/>
      <c r="F270" s="38"/>
      <c r="G270" s="38"/>
      <c r="H270" s="38"/>
      <c r="I270" s="38"/>
      <c r="J270" s="38"/>
      <c r="K270" s="21"/>
      <c r="L270" s="5">
        <f t="shared" si="12"/>
        <v>0</v>
      </c>
      <c r="M270" s="5">
        <f t="shared" si="13"/>
        <v>0</v>
      </c>
      <c r="N270" s="5">
        <f t="shared" si="14"/>
        <v>0</v>
      </c>
    </row>
    <row r="271" spans="1:14" s="4" customFormat="1" ht="20.100000000000001" customHeight="1">
      <c r="A271" s="130" t="s">
        <v>558</v>
      </c>
      <c r="B271" s="38"/>
      <c r="C271" s="38"/>
      <c r="D271" s="75" t="s">
        <v>1099</v>
      </c>
      <c r="E271" s="38"/>
      <c r="F271" s="38"/>
      <c r="G271" s="38"/>
      <c r="H271" s="38"/>
      <c r="I271" s="38"/>
      <c r="J271" s="38"/>
      <c r="K271" s="21"/>
      <c r="L271" s="5">
        <f t="shared" si="12"/>
        <v>0</v>
      </c>
      <c r="M271" s="5">
        <f t="shared" si="13"/>
        <v>0</v>
      </c>
      <c r="N271" s="5">
        <f t="shared" si="14"/>
        <v>0</v>
      </c>
    </row>
    <row r="272" spans="1:14" s="4" customFormat="1" ht="20.100000000000001" customHeight="1">
      <c r="A272" s="130" t="s">
        <v>559</v>
      </c>
      <c r="B272" s="38"/>
      <c r="C272" s="38"/>
      <c r="D272" s="75" t="s">
        <v>1099</v>
      </c>
      <c r="E272" s="38"/>
      <c r="F272" s="38"/>
      <c r="G272" s="38"/>
      <c r="H272" s="38"/>
      <c r="I272" s="38"/>
      <c r="J272" s="38"/>
      <c r="K272" s="21"/>
      <c r="L272" s="5">
        <f t="shared" si="12"/>
        <v>0</v>
      </c>
      <c r="M272" s="5">
        <f t="shared" si="13"/>
        <v>0</v>
      </c>
      <c r="N272" s="5">
        <f t="shared" si="14"/>
        <v>0</v>
      </c>
    </row>
    <row r="273" spans="1:14" s="4" customFormat="1" ht="20.100000000000001" customHeight="1">
      <c r="A273" s="130" t="s">
        <v>1125</v>
      </c>
      <c r="B273" s="152"/>
      <c r="C273" s="23"/>
      <c r="D273" s="75" t="s">
        <v>1099</v>
      </c>
      <c r="E273" s="23"/>
      <c r="F273" s="23"/>
      <c r="G273" s="23"/>
      <c r="H273" s="38"/>
      <c r="I273" s="38"/>
      <c r="J273" s="38"/>
      <c r="K273" s="21"/>
      <c r="L273" s="5">
        <f t="shared" si="12"/>
        <v>0</v>
      </c>
      <c r="M273" s="5">
        <f t="shared" si="13"/>
        <v>0</v>
      </c>
      <c r="N273" s="5">
        <f t="shared" si="14"/>
        <v>0</v>
      </c>
    </row>
    <row r="274" spans="1:14" s="4" customFormat="1" ht="57.75" customHeight="1">
      <c r="A274" s="151">
        <v>8.3000000000000007</v>
      </c>
      <c r="B274" s="103" t="s">
        <v>1274</v>
      </c>
      <c r="C274" s="5"/>
      <c r="D274" s="75"/>
      <c r="E274" s="5"/>
      <c r="F274" s="5"/>
      <c r="G274" s="5"/>
      <c r="H274" s="222"/>
      <c r="I274" s="222"/>
      <c r="J274" s="222"/>
      <c r="K274" s="39"/>
      <c r="L274" s="5"/>
      <c r="M274" s="5"/>
      <c r="N274" s="5"/>
    </row>
    <row r="275" spans="1:14" s="4" customFormat="1" ht="20.100000000000001" customHeight="1">
      <c r="A275" s="154" t="s">
        <v>560</v>
      </c>
      <c r="B275" s="152"/>
      <c r="C275" s="38"/>
      <c r="D275" s="23"/>
      <c r="E275" s="38"/>
      <c r="F275" s="38"/>
      <c r="G275" s="38"/>
      <c r="H275" s="38"/>
      <c r="I275" s="38"/>
      <c r="J275" s="38"/>
      <c r="K275" s="21"/>
      <c r="L275" s="5">
        <f t="shared" si="12"/>
        <v>0</v>
      </c>
      <c r="M275" s="5">
        <f t="shared" si="13"/>
        <v>0</v>
      </c>
      <c r="N275" s="5">
        <f t="shared" si="14"/>
        <v>0</v>
      </c>
    </row>
    <row r="276" spans="1:14" s="4" customFormat="1" ht="20.100000000000001" customHeight="1">
      <c r="A276" s="154" t="s">
        <v>561</v>
      </c>
      <c r="B276" s="152"/>
      <c r="C276" s="38"/>
      <c r="D276" s="23"/>
      <c r="E276" s="38"/>
      <c r="F276" s="38"/>
      <c r="G276" s="38"/>
      <c r="H276" s="38"/>
      <c r="I276" s="38"/>
      <c r="J276" s="38"/>
      <c r="K276" s="21"/>
      <c r="L276" s="5">
        <f t="shared" si="12"/>
        <v>0</v>
      </c>
      <c r="M276" s="5">
        <f t="shared" si="13"/>
        <v>0</v>
      </c>
      <c r="N276" s="5">
        <f t="shared" si="14"/>
        <v>0</v>
      </c>
    </row>
    <row r="277" spans="1:14" s="4" customFormat="1" ht="20.100000000000001" customHeight="1">
      <c r="A277" s="154" t="s">
        <v>562</v>
      </c>
      <c r="B277" s="152"/>
      <c r="C277" s="38"/>
      <c r="D277" s="23"/>
      <c r="E277" s="38"/>
      <c r="F277" s="38"/>
      <c r="G277" s="38"/>
      <c r="H277" s="38"/>
      <c r="I277" s="38"/>
      <c r="J277" s="38"/>
      <c r="K277" s="21"/>
      <c r="L277" s="5">
        <f t="shared" si="12"/>
        <v>0</v>
      </c>
      <c r="M277" s="5">
        <f t="shared" si="13"/>
        <v>0</v>
      </c>
      <c r="N277" s="5">
        <f t="shared" si="14"/>
        <v>0</v>
      </c>
    </row>
    <row r="278" spans="1:14" s="4" customFormat="1" ht="20.100000000000001" customHeight="1">
      <c r="A278" s="154" t="s">
        <v>563</v>
      </c>
      <c r="B278" s="152"/>
      <c r="C278" s="38"/>
      <c r="D278" s="23"/>
      <c r="E278" s="38"/>
      <c r="F278" s="38"/>
      <c r="G278" s="38"/>
      <c r="H278" s="38"/>
      <c r="I278" s="38"/>
      <c r="J278" s="38"/>
      <c r="K278" s="21"/>
      <c r="L278" s="5">
        <f t="shared" si="12"/>
        <v>0</v>
      </c>
      <c r="M278" s="5">
        <f t="shared" si="13"/>
        <v>0</v>
      </c>
      <c r="N278" s="5">
        <f t="shared" si="14"/>
        <v>0</v>
      </c>
    </row>
    <row r="279" spans="1:14" s="4" customFormat="1" ht="20.100000000000001" customHeight="1">
      <c r="A279" s="154" t="s">
        <v>564</v>
      </c>
      <c r="B279" s="152"/>
      <c r="C279" s="38"/>
      <c r="D279" s="23"/>
      <c r="E279" s="38"/>
      <c r="F279" s="38"/>
      <c r="G279" s="38"/>
      <c r="H279" s="38"/>
      <c r="I279" s="38"/>
      <c r="J279" s="38"/>
      <c r="K279" s="21"/>
      <c r="L279" s="5">
        <f t="shared" si="12"/>
        <v>0</v>
      </c>
      <c r="M279" s="5">
        <f t="shared" si="13"/>
        <v>0</v>
      </c>
      <c r="N279" s="5">
        <f t="shared" si="14"/>
        <v>0</v>
      </c>
    </row>
    <row r="280" spans="1:14" s="4" customFormat="1" ht="20.100000000000001" customHeight="1">
      <c r="A280" s="154" t="s">
        <v>565</v>
      </c>
      <c r="B280" s="152"/>
      <c r="C280" s="38"/>
      <c r="D280" s="23"/>
      <c r="E280" s="38"/>
      <c r="F280" s="38"/>
      <c r="G280" s="38"/>
      <c r="H280" s="38"/>
      <c r="I280" s="38"/>
      <c r="J280" s="38"/>
      <c r="K280" s="21"/>
      <c r="L280" s="5">
        <f t="shared" si="12"/>
        <v>0</v>
      </c>
      <c r="M280" s="5">
        <f t="shared" si="13"/>
        <v>0</v>
      </c>
      <c r="N280" s="5">
        <f t="shared" si="14"/>
        <v>0</v>
      </c>
    </row>
    <row r="281" spans="1:14" s="4" customFormat="1" ht="20.100000000000001" customHeight="1">
      <c r="A281" s="154" t="s">
        <v>566</v>
      </c>
      <c r="B281" s="152"/>
      <c r="C281" s="38"/>
      <c r="D281" s="23"/>
      <c r="E281" s="38"/>
      <c r="F281" s="38"/>
      <c r="G281" s="38"/>
      <c r="H281" s="38"/>
      <c r="I281" s="38"/>
      <c r="J281" s="38"/>
      <c r="K281" s="21"/>
      <c r="L281" s="5">
        <f t="shared" si="12"/>
        <v>0</v>
      </c>
      <c r="M281" s="5">
        <f t="shared" si="13"/>
        <v>0</v>
      </c>
      <c r="N281" s="5">
        <f t="shared" si="14"/>
        <v>0</v>
      </c>
    </row>
    <row r="282" spans="1:14" s="4" customFormat="1" ht="20.100000000000001" customHeight="1">
      <c r="A282" s="154" t="s">
        <v>567</v>
      </c>
      <c r="B282" s="152"/>
      <c r="C282" s="38"/>
      <c r="D282" s="23"/>
      <c r="E282" s="38"/>
      <c r="F282" s="38"/>
      <c r="G282" s="38"/>
      <c r="H282" s="38"/>
      <c r="I282" s="38"/>
      <c r="J282" s="38"/>
      <c r="K282" s="21"/>
      <c r="L282" s="5">
        <f t="shared" si="12"/>
        <v>0</v>
      </c>
      <c r="M282" s="5">
        <f t="shared" si="13"/>
        <v>0</v>
      </c>
      <c r="N282" s="5">
        <f t="shared" si="14"/>
        <v>0</v>
      </c>
    </row>
    <row r="283" spans="1:14" s="4" customFormat="1" ht="20.100000000000001" customHeight="1">
      <c r="A283" s="154" t="s">
        <v>568</v>
      </c>
      <c r="B283" s="152"/>
      <c r="C283" s="38"/>
      <c r="D283" s="23"/>
      <c r="E283" s="38"/>
      <c r="F283" s="38"/>
      <c r="G283" s="38"/>
      <c r="H283" s="38"/>
      <c r="I283" s="38"/>
      <c r="J283" s="38"/>
      <c r="K283" s="21"/>
      <c r="L283" s="5">
        <f t="shared" si="12"/>
        <v>0</v>
      </c>
      <c r="M283" s="5">
        <f t="shared" si="13"/>
        <v>0</v>
      </c>
      <c r="N283" s="5">
        <f t="shared" si="14"/>
        <v>0</v>
      </c>
    </row>
    <row r="284" spans="1:14" s="4" customFormat="1" ht="20.100000000000001" customHeight="1">
      <c r="A284" s="154" t="s">
        <v>569</v>
      </c>
      <c r="B284" s="152"/>
      <c r="C284" s="38"/>
      <c r="D284" s="23"/>
      <c r="E284" s="38"/>
      <c r="F284" s="38"/>
      <c r="G284" s="38"/>
      <c r="H284" s="38"/>
      <c r="I284" s="38"/>
      <c r="J284" s="38"/>
      <c r="K284" s="21"/>
      <c r="L284" s="5">
        <f t="shared" si="12"/>
        <v>0</v>
      </c>
      <c r="M284" s="5">
        <f t="shared" si="13"/>
        <v>0</v>
      </c>
      <c r="N284" s="5">
        <f t="shared" si="14"/>
        <v>0</v>
      </c>
    </row>
    <row r="285" spans="1:14" s="4" customFormat="1" ht="20.100000000000001" customHeight="1">
      <c r="A285" s="154" t="s">
        <v>570</v>
      </c>
      <c r="B285" s="152"/>
      <c r="C285" s="38"/>
      <c r="D285" s="23"/>
      <c r="E285" s="38"/>
      <c r="F285" s="38"/>
      <c r="G285" s="38"/>
      <c r="H285" s="38"/>
      <c r="I285" s="38"/>
      <c r="J285" s="38"/>
      <c r="K285" s="21"/>
      <c r="L285" s="5">
        <f t="shared" si="12"/>
        <v>0</v>
      </c>
      <c r="M285" s="5">
        <f t="shared" si="13"/>
        <v>0</v>
      </c>
      <c r="N285" s="5">
        <f t="shared" si="14"/>
        <v>0</v>
      </c>
    </row>
    <row r="286" spans="1:14" s="4" customFormat="1" ht="20.100000000000001" customHeight="1">
      <c r="A286" s="154" t="s">
        <v>571</v>
      </c>
      <c r="B286" s="152"/>
      <c r="C286" s="38"/>
      <c r="D286" s="23"/>
      <c r="E286" s="38"/>
      <c r="F286" s="38"/>
      <c r="G286" s="38"/>
      <c r="H286" s="38"/>
      <c r="I286" s="38"/>
      <c r="J286" s="38"/>
      <c r="K286" s="21"/>
      <c r="L286" s="5">
        <f t="shared" si="12"/>
        <v>0</v>
      </c>
      <c r="M286" s="5">
        <f t="shared" si="13"/>
        <v>0</v>
      </c>
      <c r="N286" s="5">
        <f t="shared" si="14"/>
        <v>0</v>
      </c>
    </row>
    <row r="287" spans="1:14" s="4" customFormat="1" ht="30">
      <c r="A287" s="151">
        <v>8.4</v>
      </c>
      <c r="B287" s="226" t="s">
        <v>648</v>
      </c>
      <c r="C287" s="5"/>
      <c r="D287" s="75"/>
      <c r="E287" s="5"/>
      <c r="F287" s="5"/>
      <c r="G287" s="5"/>
      <c r="H287" s="222"/>
      <c r="I287" s="222"/>
      <c r="J287" s="222"/>
      <c r="K287" s="39"/>
      <c r="L287" s="5"/>
      <c r="M287" s="5"/>
      <c r="N287" s="5"/>
    </row>
    <row r="288" spans="1:14" s="4" customFormat="1" ht="20.100000000000001" customHeight="1">
      <c r="A288" s="75" t="s">
        <v>1317</v>
      </c>
      <c r="B288" s="38"/>
      <c r="C288" s="38"/>
      <c r="D288" s="75" t="s">
        <v>1099</v>
      </c>
      <c r="E288" s="38"/>
      <c r="F288" s="38"/>
      <c r="G288" s="38"/>
      <c r="H288" s="38"/>
      <c r="I288" s="38"/>
      <c r="J288" s="38"/>
      <c r="K288" s="38"/>
      <c r="L288" s="5">
        <f t="shared" si="12"/>
        <v>0</v>
      </c>
      <c r="M288" s="5">
        <f t="shared" si="13"/>
        <v>0</v>
      </c>
      <c r="N288" s="5">
        <f t="shared" si="14"/>
        <v>0</v>
      </c>
    </row>
    <row r="289" spans="1:14" s="4" customFormat="1" ht="20.100000000000001" customHeight="1">
      <c r="A289" s="75" t="s">
        <v>1318</v>
      </c>
      <c r="B289" s="38"/>
      <c r="C289" s="38"/>
      <c r="D289" s="75" t="s">
        <v>1099</v>
      </c>
      <c r="E289" s="38"/>
      <c r="F289" s="38"/>
      <c r="G289" s="38"/>
      <c r="H289" s="38"/>
      <c r="I289" s="38"/>
      <c r="J289" s="38"/>
      <c r="K289" s="38"/>
      <c r="L289" s="5">
        <f t="shared" si="12"/>
        <v>0</v>
      </c>
      <c r="M289" s="5">
        <f t="shared" si="13"/>
        <v>0</v>
      </c>
      <c r="N289" s="5">
        <f t="shared" si="14"/>
        <v>0</v>
      </c>
    </row>
    <row r="290" spans="1:14" s="4" customFormat="1" ht="20.100000000000001" customHeight="1">
      <c r="A290" s="75" t="s">
        <v>1319</v>
      </c>
      <c r="B290" s="38"/>
      <c r="C290" s="38"/>
      <c r="D290" s="75" t="s">
        <v>1099</v>
      </c>
      <c r="E290" s="38"/>
      <c r="F290" s="38"/>
      <c r="G290" s="38"/>
      <c r="H290" s="38"/>
      <c r="I290" s="38"/>
      <c r="J290" s="38"/>
      <c r="K290" s="38"/>
      <c r="L290" s="5">
        <f t="shared" si="12"/>
        <v>0</v>
      </c>
      <c r="M290" s="5">
        <f t="shared" si="13"/>
        <v>0</v>
      </c>
      <c r="N290" s="5">
        <f t="shared" si="14"/>
        <v>0</v>
      </c>
    </row>
    <row r="291" spans="1:14" s="4" customFormat="1" ht="20.100000000000001" customHeight="1">
      <c r="A291" s="75" t="s">
        <v>1320</v>
      </c>
      <c r="B291" s="38"/>
      <c r="C291" s="38"/>
      <c r="D291" s="75" t="s">
        <v>1099</v>
      </c>
      <c r="E291" s="38"/>
      <c r="F291" s="38"/>
      <c r="G291" s="38"/>
      <c r="H291" s="38"/>
      <c r="I291" s="38"/>
      <c r="J291" s="38"/>
      <c r="K291" s="38"/>
      <c r="L291" s="5">
        <f t="shared" si="12"/>
        <v>0</v>
      </c>
      <c r="M291" s="5">
        <f t="shared" si="13"/>
        <v>0</v>
      </c>
      <c r="N291" s="5">
        <f t="shared" si="14"/>
        <v>0</v>
      </c>
    </row>
    <row r="292" spans="1:14" s="4" customFormat="1" ht="20.100000000000001" customHeight="1">
      <c r="A292" s="75" t="s">
        <v>1321</v>
      </c>
      <c r="B292" s="38"/>
      <c r="C292" s="38"/>
      <c r="D292" s="75" t="s">
        <v>1099</v>
      </c>
      <c r="E292" s="38"/>
      <c r="F292" s="38"/>
      <c r="G292" s="38"/>
      <c r="H292" s="38"/>
      <c r="I292" s="38"/>
      <c r="J292" s="38"/>
      <c r="K292" s="38"/>
      <c r="L292" s="5">
        <f t="shared" si="12"/>
        <v>0</v>
      </c>
      <c r="M292" s="5">
        <f t="shared" si="13"/>
        <v>0</v>
      </c>
      <c r="N292" s="5">
        <f t="shared" si="14"/>
        <v>0</v>
      </c>
    </row>
    <row r="293" spans="1:14" s="4" customFormat="1" ht="20.100000000000001" customHeight="1">
      <c r="A293" s="75" t="s">
        <v>1322</v>
      </c>
      <c r="B293" s="38"/>
      <c r="C293" s="38"/>
      <c r="D293" s="75" t="s">
        <v>1099</v>
      </c>
      <c r="E293" s="38"/>
      <c r="F293" s="38"/>
      <c r="G293" s="38"/>
      <c r="H293" s="38"/>
      <c r="I293" s="38"/>
      <c r="J293" s="38"/>
      <c r="K293" s="38"/>
      <c r="L293" s="5">
        <f t="shared" si="12"/>
        <v>0</v>
      </c>
      <c r="M293" s="5">
        <f t="shared" si="13"/>
        <v>0</v>
      </c>
      <c r="N293" s="5">
        <f t="shared" si="14"/>
        <v>0</v>
      </c>
    </row>
    <row r="294" spans="1:14" s="4" customFormat="1" ht="20.100000000000001" customHeight="1">
      <c r="A294" s="75" t="s">
        <v>1323</v>
      </c>
      <c r="B294" s="38"/>
      <c r="C294" s="38"/>
      <c r="D294" s="75" t="s">
        <v>1099</v>
      </c>
      <c r="E294" s="38"/>
      <c r="F294" s="38"/>
      <c r="G294" s="38"/>
      <c r="H294" s="38"/>
      <c r="I294" s="38"/>
      <c r="J294" s="38"/>
      <c r="K294" s="38"/>
      <c r="L294" s="5">
        <f t="shared" si="12"/>
        <v>0</v>
      </c>
      <c r="M294" s="5">
        <f t="shared" si="13"/>
        <v>0</v>
      </c>
      <c r="N294" s="5">
        <f t="shared" si="14"/>
        <v>0</v>
      </c>
    </row>
    <row r="295" spans="1:14" s="119" customFormat="1" ht="20.100000000000001" customHeight="1" thickBot="1">
      <c r="A295" s="75" t="s">
        <v>1324</v>
      </c>
      <c r="B295" s="155"/>
      <c r="C295" s="156"/>
      <c r="D295" s="75" t="s">
        <v>1099</v>
      </c>
      <c r="E295" s="156"/>
      <c r="F295" s="156"/>
      <c r="G295" s="156"/>
      <c r="H295" s="157"/>
      <c r="I295" s="157"/>
      <c r="J295" s="157"/>
      <c r="K295" s="158"/>
      <c r="L295" s="149">
        <f t="shared" si="12"/>
        <v>0</v>
      </c>
      <c r="M295" s="149">
        <f t="shared" si="13"/>
        <v>0</v>
      </c>
      <c r="N295" s="149">
        <f t="shared" si="14"/>
        <v>0</v>
      </c>
    </row>
    <row r="296" spans="1:14" s="93" customFormat="1" ht="20.100000000000001" customHeight="1">
      <c r="A296" s="225"/>
      <c r="B296" s="92" t="s">
        <v>1102</v>
      </c>
      <c r="C296" s="159"/>
      <c r="D296" s="159"/>
      <c r="E296" s="159"/>
      <c r="F296" s="159"/>
      <c r="G296" s="159"/>
      <c r="H296" s="71"/>
      <c r="I296" s="71"/>
      <c r="J296" s="71"/>
      <c r="K296" s="225"/>
      <c r="L296" s="71">
        <f>SUM(L9:L295)</f>
        <v>0</v>
      </c>
      <c r="M296" s="71">
        <f t="shared" ref="M296:N296" si="15">SUM(M9:M295)</f>
        <v>0</v>
      </c>
      <c r="N296" s="71">
        <f t="shared" si="15"/>
        <v>0</v>
      </c>
    </row>
    <row r="297" spans="1:14" s="4" customFormat="1" ht="20.100000000000001" customHeight="1">
      <c r="A297" s="8"/>
      <c r="B297" s="7"/>
      <c r="C297" s="8"/>
      <c r="D297" s="8"/>
      <c r="E297" s="8"/>
      <c r="F297" s="8"/>
      <c r="G297" s="8"/>
      <c r="H297" s="8"/>
      <c r="I297" s="8"/>
      <c r="J297" s="8"/>
      <c r="K297" s="8"/>
      <c r="L297" s="8"/>
      <c r="M297" s="8"/>
      <c r="N297" s="8"/>
    </row>
    <row r="298" spans="1:14" s="160" customFormat="1" ht="20.100000000000001" customHeight="1">
      <c r="A298" s="232" t="s">
        <v>277</v>
      </c>
      <c r="B298" s="8"/>
      <c r="C298" s="7"/>
      <c r="D298" s="8"/>
      <c r="E298" s="8"/>
      <c r="F298" s="8"/>
      <c r="G298" s="8"/>
      <c r="H298" s="8"/>
      <c r="I298" s="8"/>
      <c r="J298" s="8"/>
      <c r="K298" s="8"/>
      <c r="L298" s="8"/>
      <c r="M298" s="8"/>
      <c r="N298" s="8"/>
    </row>
    <row r="299" spans="1:14" s="160" customFormat="1" ht="20.100000000000001" customHeight="1">
      <c r="A299" s="232" t="s">
        <v>981</v>
      </c>
      <c r="B299" s="232" t="s">
        <v>980</v>
      </c>
      <c r="C299" s="7"/>
      <c r="D299" s="8"/>
      <c r="E299" s="8"/>
      <c r="F299" s="8"/>
      <c r="G299" s="8"/>
      <c r="H299" s="8"/>
      <c r="I299" s="8"/>
      <c r="J299" s="8"/>
      <c r="K299" s="8"/>
      <c r="L299" s="8"/>
      <c r="M299" s="8"/>
      <c r="N299" s="8"/>
    </row>
    <row r="300" spans="1:14" s="160" customFormat="1" ht="20.100000000000001" customHeight="1">
      <c r="A300" s="96"/>
      <c r="B300" s="97"/>
      <c r="C300" s="95"/>
      <c r="D300" s="97"/>
      <c r="E300" s="97"/>
      <c r="F300" s="97"/>
      <c r="G300" s="97"/>
      <c r="H300" s="97"/>
      <c r="I300" s="97"/>
      <c r="J300" s="97"/>
      <c r="K300" s="97"/>
      <c r="L300" s="97"/>
      <c r="M300" s="97"/>
      <c r="N300" s="97"/>
    </row>
    <row r="301" spans="1:14" s="4" customFormat="1" ht="20.100000000000001" customHeight="1">
      <c r="A301" s="95"/>
      <c r="B301" s="96" t="s">
        <v>278</v>
      </c>
      <c r="C301" s="97"/>
      <c r="D301" s="97"/>
      <c r="E301" s="97"/>
      <c r="F301" s="97"/>
      <c r="G301" s="97"/>
      <c r="H301" s="97"/>
      <c r="I301" s="97"/>
      <c r="J301" s="97"/>
      <c r="K301" s="97"/>
      <c r="L301" s="97"/>
      <c r="M301" s="97"/>
      <c r="N301" s="97"/>
    </row>
    <row r="302" spans="1:14" s="4" customFormat="1" ht="20.100000000000001" customHeight="1">
      <c r="A302" s="95"/>
      <c r="B302" s="96" t="s">
        <v>279</v>
      </c>
      <c r="C302" s="97"/>
      <c r="D302" s="97"/>
      <c r="E302" s="97"/>
      <c r="F302" s="97"/>
      <c r="G302" s="97"/>
      <c r="H302" s="97"/>
      <c r="I302" s="97"/>
      <c r="J302" s="97"/>
      <c r="K302" s="97"/>
      <c r="L302" s="97"/>
      <c r="M302" s="97"/>
      <c r="N302" s="97"/>
    </row>
    <row r="303" spans="1:14" s="4" customFormat="1" ht="20.100000000000001" customHeight="1">
      <c r="A303" s="95"/>
      <c r="B303" s="96" t="s">
        <v>280</v>
      </c>
      <c r="C303" s="97"/>
      <c r="D303" s="97"/>
      <c r="E303" s="97"/>
      <c r="F303" s="97"/>
      <c r="G303" s="97"/>
      <c r="H303" s="97"/>
      <c r="I303" s="97"/>
      <c r="J303" s="97"/>
      <c r="K303" s="97"/>
      <c r="L303" s="97"/>
      <c r="M303" s="97"/>
      <c r="N303" s="97"/>
    </row>
  </sheetData>
  <sheetProtection sheet="1" objects="1" scenarios="1"/>
  <mergeCells count="6">
    <mergeCell ref="M3:N3"/>
    <mergeCell ref="I4:K4"/>
    <mergeCell ref="B1:N1"/>
    <mergeCell ref="E3:F3"/>
    <mergeCell ref="G3:H3"/>
    <mergeCell ref="C2:N2"/>
  </mergeCells>
  <printOptions horizontalCentered="1"/>
  <pageMargins left="0.70866141732283472" right="0.70866141732283472" top="0.94488188976377963" bottom="0.94488188976377963" header="0.70866141732283472" footer="0.70866141732283472"/>
  <pageSetup paperSize="9" scale="43" fitToHeight="7" orientation="landscape" r:id="rId1"/>
  <headerFooter>
    <oddHeader>&amp;L&amp;"Times New Roman,Regular"&amp;9Bengaluru Water Supply and Sewerage Project (III)&amp;R&amp;"Times New Roman,Regular"&amp;9Volume-3-Price Proposal</oddHeader>
    <oddFooter>&amp;L&amp;"Times New Roman,Regular"&amp;9Contract No CP-26-Pillaganahalli STP&amp;R&amp;"Times New Roman,Regular"&amp;9&amp;P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22</vt:i4>
      </vt:variant>
    </vt:vector>
  </HeadingPairs>
  <TitlesOfParts>
    <vt:vector size="33" baseType="lpstr">
      <vt:lpstr>Schedule 1</vt:lpstr>
      <vt:lpstr>Schedule 2</vt:lpstr>
      <vt:lpstr>Schedule 3A</vt:lpstr>
      <vt:lpstr>Schedule 3B</vt:lpstr>
      <vt:lpstr>Schedule 4</vt:lpstr>
      <vt:lpstr>Schedule 5</vt:lpstr>
      <vt:lpstr>Schedule 6</vt:lpstr>
      <vt:lpstr>Schedule 7</vt:lpstr>
      <vt:lpstr>Schedule 8 A</vt:lpstr>
      <vt:lpstr>Schedule 8B </vt:lpstr>
      <vt:lpstr>Schedule 9</vt:lpstr>
      <vt:lpstr>'Schedule 1'!Print_Area</vt:lpstr>
      <vt:lpstr>'Schedule 2'!Print_Area</vt:lpstr>
      <vt:lpstr>'Schedule 3A'!Print_Area</vt:lpstr>
      <vt:lpstr>'Schedule 3B'!Print_Area</vt:lpstr>
      <vt:lpstr>'Schedule 4'!Print_Area</vt:lpstr>
      <vt:lpstr>'Schedule 5'!Print_Area</vt:lpstr>
      <vt:lpstr>'Schedule 6'!Print_Area</vt:lpstr>
      <vt:lpstr>'Schedule 7'!Print_Area</vt:lpstr>
      <vt:lpstr>'Schedule 8 A'!Print_Area</vt:lpstr>
      <vt:lpstr>'Schedule 8B '!Print_Area</vt:lpstr>
      <vt:lpstr>'Schedule 9'!Print_Area</vt:lpstr>
      <vt:lpstr>'Schedule 1'!Print_Titles</vt:lpstr>
      <vt:lpstr>'Schedule 2'!Print_Titles</vt:lpstr>
      <vt:lpstr>'Schedule 3A'!Print_Titles</vt:lpstr>
      <vt:lpstr>'Schedule 3B'!Print_Titles</vt:lpstr>
      <vt:lpstr>'Schedule 4'!Print_Titles</vt:lpstr>
      <vt:lpstr>'Schedule 5'!Print_Titles</vt:lpstr>
      <vt:lpstr>'Schedule 6'!Print_Titles</vt:lpstr>
      <vt:lpstr>'Schedule 7'!Print_Titles</vt:lpstr>
      <vt:lpstr>'Schedule 8 A'!Print_Titles</vt:lpstr>
      <vt:lpstr>'Schedule 8B '!Print_Titles</vt:lpstr>
      <vt:lpstr>'Schedule 9'!Print_Titles</vt:lpstr>
    </vt:vector>
  </TitlesOfParts>
  <Company>Antares Systems Limted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pradeeps</dc:creator>
  <cp:lastModifiedBy>shankar</cp:lastModifiedBy>
  <cp:lastPrinted>2021-06-30T07:07:07Z</cp:lastPrinted>
  <dcterms:created xsi:type="dcterms:W3CDTF">2011-07-02T05:03:24Z</dcterms:created>
  <dcterms:modified xsi:type="dcterms:W3CDTF">2021-10-18T09:31:55Z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351ac48-f2ec-47d6-b214-43b916e392ff_Enabled">
    <vt:lpwstr>True</vt:lpwstr>
  </property>
  <property fmtid="{D5CDD505-2E9C-101B-9397-08002B2CF9AE}" pid="3" name="MSIP_Label_3351ac48-f2ec-47d6-b214-43b916e392ff_SiteId">
    <vt:lpwstr>5af76741-f886-4d20-ad04-775dee0ce762</vt:lpwstr>
  </property>
  <property fmtid="{D5CDD505-2E9C-101B-9397-08002B2CF9AE}" pid="4" name="MSIP_Label_3351ac48-f2ec-47d6-b214-43b916e392ff_Owner">
    <vt:lpwstr>mkvinod@tce.co.in</vt:lpwstr>
  </property>
  <property fmtid="{D5CDD505-2E9C-101B-9397-08002B2CF9AE}" pid="5" name="MSIP_Label_3351ac48-f2ec-47d6-b214-43b916e392ff_SetDate">
    <vt:lpwstr>2021-06-19T11:20:17.5642395Z</vt:lpwstr>
  </property>
  <property fmtid="{D5CDD505-2E9C-101B-9397-08002B2CF9AE}" pid="6" name="MSIP_Label_3351ac48-f2ec-47d6-b214-43b916e392ff_Name">
    <vt:lpwstr>Public</vt:lpwstr>
  </property>
  <property fmtid="{D5CDD505-2E9C-101B-9397-08002B2CF9AE}" pid="7" name="MSIP_Label_3351ac48-f2ec-47d6-b214-43b916e392ff_Application">
    <vt:lpwstr>Microsoft Azure Information Protection</vt:lpwstr>
  </property>
  <property fmtid="{D5CDD505-2E9C-101B-9397-08002B2CF9AE}" pid="8" name="MSIP_Label_3351ac48-f2ec-47d6-b214-43b916e392ff_ActionId">
    <vt:lpwstr>d78fb8ac-6b86-465c-adf7-fddeaa5e305f</vt:lpwstr>
  </property>
  <property fmtid="{D5CDD505-2E9C-101B-9397-08002B2CF9AE}" pid="9" name="MSIP_Label_3351ac48-f2ec-47d6-b214-43b916e392ff_Extended_MSFT_Method">
    <vt:lpwstr>Automatic</vt:lpwstr>
  </property>
  <property fmtid="{D5CDD505-2E9C-101B-9397-08002B2CF9AE}" pid="10" name="Sensitivity">
    <vt:lpwstr>Public</vt:lpwstr>
  </property>
</Properties>
</file>