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2" i="1" l="1"/>
  <c r="S41" i="1"/>
  <c r="S39" i="1"/>
  <c r="S4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1" i="1"/>
  <c r="N2" i="1"/>
  <c r="S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S33" i="1" s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" i="1"/>
  <c r="S32" i="1"/>
  <c r="S34" i="1" l="1"/>
  <c r="S36" i="1" s="1"/>
  <c r="O2" i="1" l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1" i="1"/>
</calcChain>
</file>

<file path=xl/sharedStrings.xml><?xml version="1.0" encoding="utf-8"?>
<sst xmlns="http://schemas.openxmlformats.org/spreadsheetml/2006/main" count="50" uniqueCount="49">
  <si>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</si>
  <si>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</si>
  <si>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</si>
  <si>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</si>
  <si>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</si>
  <si>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</si>
  <si>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</si>
  <si>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</si>
  <si>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</si>
  <si>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</si>
  <si>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</si>
  <si>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</si>
  <si>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</si>
  <si>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</si>
  <si>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</si>
  <si>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</si>
  <si>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</si>
  <si>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</si>
  <si>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</si>
  <si>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</si>
  <si>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</si>
  <si>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</si>
  <si>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</si>
  <si>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</si>
  <si>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</si>
  <si>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</si>
  <si>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</si>
  <si>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</si>
  <si>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</si>
  <si>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</si>
  <si>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</si>
  <si>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</si>
  <si>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</si>
  <si>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</si>
  <si>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</si>
  <si>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</si>
  <si>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n0</t>
  </si>
  <si>
    <t>n1</t>
  </si>
  <si>
    <t>d0(1)</t>
  </si>
  <si>
    <t>d0(2)</t>
  </si>
  <si>
    <t>cut-off</t>
  </si>
  <si>
    <t>misclassification</t>
  </si>
  <si>
    <t>count number of correct</t>
  </si>
  <si>
    <t>number of wrong</t>
  </si>
  <si>
    <t>percentage correct</t>
  </si>
  <si>
    <t>percentage wrong</t>
  </si>
  <si>
    <t>If positive na mas dako, it increases the possiibility of going to that positive thingy by (value percent)</t>
  </si>
  <si>
    <t>The discriminant score determines if it is in group zero or group 1</t>
  </si>
  <si>
    <t>P SCORE DETERMINES WHAT IS STATISTICALLY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</si>
</sst>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R9" workbookViewId="0">
      <selection activeCell="U12" sqref="U12"/>
    </sheetView>
  </sheetViews>
  <sheetFormatPr defaultRowHeight="15" x14ac:dyDescent="0.25"/>
  <cols>
    <col min="14" max="16" width="14.42578125" style="6" customWidth="1"/>
    <col min="18" max="18" width="20.7109375" customWidth="1"/>
    <col min="19" max="19" width="16.140625" customWidth="1"/>
    <col min="20" max="20" width="16.28515625" customWidth="1"/>
    <col min="21" max="21" width="24.5703125" customWidth="1"/>
    <col min="22" max="22" width="10.42578125" customWidth="1"/>
  </cols>
  <sheetData>
    <row r="1" spans="1:26" x14ac:dyDescent="0.25">
      <c r="A1" s="1">
        <v>7133.0959499999899</v>
      </c>
      <c r="B1" s="1">
        <v>0</v>
      </c>
      <c r="C1" s="1">
        <v>0</v>
      </c>
      <c r="D1" s="1">
        <v>0</v>
      </c>
      <c r="E1" s="1">
        <v>26275</v>
      </c>
      <c r="F1" s="1">
        <v>1</v>
      </c>
      <c r="G1" s="1">
        <v>0</v>
      </c>
      <c r="H1" s="1">
        <v>0.478701923076923</v>
      </c>
      <c r="I1" s="1">
        <v>0.65777777777777702</v>
      </c>
      <c r="J1" s="1">
        <v>2</v>
      </c>
      <c r="K1" s="1">
        <v>60</v>
      </c>
      <c r="L1" s="1">
        <v>26357</v>
      </c>
      <c r="M1" s="1">
        <v>0</v>
      </c>
      <c r="N1" s="6">
        <f>$S$17+($S$18*A1)+($S$19*B1)+($S$20*C1)+($S$22*E1)+($S$23*F1)+($S$24*G1)+($S$25*H1)+($S$26*I1)+($S$27*J1)+($S$28*K1)+($S$29*L1)</f>
        <v>0.44821942524932012</v>
      </c>
      <c r="O1" s="6">
        <f>IF(N1&lt;$S$36,0,1)</f>
        <v>0</v>
      </c>
      <c r="P1" s="6">
        <f>IF(M1=O1,1,0)</f>
        <v>1</v>
      </c>
      <c r="R1" t="s">
        <v>0</v>
      </c>
    </row>
    <row r="2" spans="1:26" ht="15.75" thickBot="1" x14ac:dyDescent="0.3">
      <c r="A2" s="1">
        <v>1373.0959499999899</v>
      </c>
      <c r="B2" s="1">
        <v>0</v>
      </c>
      <c r="C2" s="1">
        <v>0</v>
      </c>
      <c r="D2" s="1">
        <v>0</v>
      </c>
      <c r="E2" s="1">
        <v>27018</v>
      </c>
      <c r="F2" s="1">
        <v>0</v>
      </c>
      <c r="G2" s="1">
        <v>1</v>
      </c>
      <c r="H2" s="1">
        <v>0</v>
      </c>
      <c r="I2" s="1">
        <v>0.5</v>
      </c>
      <c r="J2" s="1">
        <v>1</v>
      </c>
      <c r="K2" s="1">
        <v>0</v>
      </c>
      <c r="L2" s="1">
        <v>27060</v>
      </c>
      <c r="M2" s="1">
        <v>0</v>
      </c>
      <c r="N2" s="6">
        <f>$S$17+($S$18*A2)+($S$19*B2)+($S$20*C2)+($S$22*E2)+($S$23*F2)+($S$24*G2)+($S$25*H2)+($S$26*I2)+($S$27*J2)+($S$28*K2)+($S$29*L2)</f>
        <v>0.38599154656756696</v>
      </c>
      <c r="O2" s="6">
        <f t="shared" ref="O2:O65" si="0">IF(N2&lt;$S$36,0,1)</f>
        <v>0</v>
      </c>
      <c r="P2" s="6">
        <f t="shared" ref="P2:P65" si="1">IF(M2=O2,1,0)</f>
        <v>1</v>
      </c>
    </row>
    <row r="3" spans="1:26" x14ac:dyDescent="0.25">
      <c r="A3" s="1">
        <v>5693.0959499999899</v>
      </c>
      <c r="B3" s="1">
        <v>4</v>
      </c>
      <c r="C3" s="1">
        <v>0</v>
      </c>
      <c r="D3" s="1">
        <v>0</v>
      </c>
      <c r="E3" s="1">
        <v>28917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23</v>
      </c>
      <c r="L3" s="1">
        <v>28924</v>
      </c>
      <c r="M3" s="1">
        <v>0</v>
      </c>
      <c r="N3" s="6">
        <f>$S$17+($S$18*A3)+($S$19*B3)+($S$20*C3)+($S$22*E3)+($S$23*F3)+($S$24*G3)+($S$25*H3)+($S$26*I3)+($S$27*J3)+($S$28*K3)+($S$29*L3)</f>
        <v>0.28434368770611229</v>
      </c>
      <c r="O3" s="6">
        <f t="shared" si="0"/>
        <v>0</v>
      </c>
      <c r="P3" s="6">
        <f t="shared" si="1"/>
        <v>1</v>
      </c>
      <c r="R3" s="5" t="s">
        <v>1</v>
      </c>
      <c r="S3" s="5"/>
    </row>
    <row r="4" spans="1:26" x14ac:dyDescent="0.25">
      <c r="A4" s="1">
        <v>7133.0959499999899</v>
      </c>
      <c r="B4" s="1">
        <v>0</v>
      </c>
      <c r="C4" s="1">
        <v>0</v>
      </c>
      <c r="D4" s="1">
        <v>0</v>
      </c>
      <c r="E4" s="1">
        <v>29056</v>
      </c>
      <c r="F4" s="1">
        <v>1</v>
      </c>
      <c r="G4" s="1">
        <v>0</v>
      </c>
      <c r="H4" s="1">
        <v>0</v>
      </c>
      <c r="I4" s="1">
        <v>0.52500000000000002</v>
      </c>
      <c r="J4" s="1">
        <v>1</v>
      </c>
      <c r="K4" s="1">
        <v>162</v>
      </c>
      <c r="L4" s="1">
        <v>29056</v>
      </c>
      <c r="M4" s="1">
        <v>0</v>
      </c>
      <c r="N4" s="6">
        <f>$S$17+($S$18*A4)+($S$19*B4)+($S$20*C4)+($S$22*E4)+($S$23*F4)+($S$24*G4)+($S$25*H4)+($S$26*I4)+($S$27*J4)+($S$28*K4)+($S$29*L4)</f>
        <v>0.46907879759328353</v>
      </c>
      <c r="O4" s="6">
        <f t="shared" si="0"/>
        <v>0</v>
      </c>
      <c r="P4" s="6">
        <f t="shared" si="1"/>
        <v>1</v>
      </c>
      <c r="R4" s="2" t="s">
        <v>2</v>
      </c>
      <c r="S4" s="2">
        <v>0.76927593551616114</v>
      </c>
    </row>
    <row r="5" spans="1:26" x14ac:dyDescent="0.25">
      <c r="A5" s="1">
        <v>4253.0959499999899</v>
      </c>
      <c r="B5" s="1">
        <v>0</v>
      </c>
      <c r="C5" s="1">
        <v>0</v>
      </c>
      <c r="D5" s="1">
        <v>0</v>
      </c>
      <c r="E5" s="1">
        <v>29057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4</v>
      </c>
      <c r="L5" s="1">
        <v>29089</v>
      </c>
      <c r="M5" s="1">
        <v>0</v>
      </c>
      <c r="N5" s="6">
        <f>$S$17+($S$18*A5)+($S$19*B5)+($S$20*C5)+($S$22*E5)+($S$23*F5)+($S$24*G5)+($S$25*H5)+($S$26*I5)+($S$27*J5)+($S$28*K5)+($S$29*L5)</f>
        <v>0.41159043692194786</v>
      </c>
      <c r="O5" s="6">
        <f t="shared" si="0"/>
        <v>0</v>
      </c>
      <c r="P5" s="6">
        <f t="shared" si="1"/>
        <v>1</v>
      </c>
      <c r="R5" s="2" t="s">
        <v>3</v>
      </c>
      <c r="S5" s="2">
        <v>0.59178546496426498</v>
      </c>
    </row>
    <row r="6" spans="1:26" x14ac:dyDescent="0.25">
      <c r="A6" s="1">
        <v>1373.0959499999899</v>
      </c>
      <c r="B6" s="1">
        <v>0</v>
      </c>
      <c r="C6" s="1">
        <v>2</v>
      </c>
      <c r="D6" s="1">
        <v>0</v>
      </c>
      <c r="E6" s="1">
        <v>29877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331</v>
      </c>
      <c r="L6" s="1">
        <v>29899</v>
      </c>
      <c r="M6" s="1">
        <v>0</v>
      </c>
      <c r="N6" s="6">
        <f>$S$17+($S$18*A6)+($S$19*B6)+($S$20*C6)+($S$22*E6)+($S$23*F6)+($S$24*G6)+($S$25*H6)+($S$26*I6)+($S$27*J6)+($S$28*K6)+($S$29*L6)</f>
        <v>0.44250172959771561</v>
      </c>
      <c r="O6" s="6">
        <f t="shared" si="0"/>
        <v>0</v>
      </c>
      <c r="P6" s="6">
        <f t="shared" si="1"/>
        <v>1</v>
      </c>
      <c r="R6" s="2" t="s">
        <v>4</v>
      </c>
      <c r="S6" s="2">
        <v>0.52977819381959634</v>
      </c>
    </row>
    <row r="7" spans="1:26" x14ac:dyDescent="0.25">
      <c r="A7" s="1">
        <v>1373.0959499999899</v>
      </c>
      <c r="B7" s="1">
        <v>0</v>
      </c>
      <c r="C7" s="1">
        <v>0</v>
      </c>
      <c r="D7" s="1">
        <v>0</v>
      </c>
      <c r="E7" s="1">
        <v>30452</v>
      </c>
      <c r="F7" s="1">
        <v>1</v>
      </c>
      <c r="G7" s="1">
        <v>0</v>
      </c>
      <c r="H7" s="1">
        <v>0.55000000000000004</v>
      </c>
      <c r="I7" s="1">
        <v>0.25</v>
      </c>
      <c r="J7" s="1">
        <v>1</v>
      </c>
      <c r="K7" s="1">
        <v>7</v>
      </c>
      <c r="L7" s="1">
        <v>30456</v>
      </c>
      <c r="M7" s="1">
        <v>0</v>
      </c>
      <c r="N7" s="6">
        <f>$S$17+($S$18*A7)+($S$19*B7)+($S$20*C7)+($S$22*E7)+($S$23*F7)+($S$24*G7)+($S$25*H7)+($S$26*I7)+($S$27*J7)+($S$28*K7)+($S$29*L7)</f>
        <v>0.39198950865898041</v>
      </c>
      <c r="O7" s="6">
        <f t="shared" si="0"/>
        <v>0</v>
      </c>
      <c r="P7" s="6">
        <f t="shared" si="1"/>
        <v>1</v>
      </c>
      <c r="R7" s="2" t="s">
        <v>5</v>
      </c>
      <c r="S7" s="2">
        <v>0.28439242134616188</v>
      </c>
    </row>
    <row r="8" spans="1:26" ht="15.75" thickBot="1" x14ac:dyDescent="0.3">
      <c r="A8" s="1">
        <v>1373.0959499999899</v>
      </c>
      <c r="B8" s="1">
        <v>0</v>
      </c>
      <c r="C8" s="1">
        <v>0</v>
      </c>
      <c r="D8" s="1">
        <v>0</v>
      </c>
      <c r="E8" s="1">
        <v>30746</v>
      </c>
      <c r="F8" s="1">
        <v>1</v>
      </c>
      <c r="G8" s="1">
        <v>1</v>
      </c>
      <c r="H8" s="1">
        <v>0</v>
      </c>
      <c r="I8" s="1">
        <v>0.69999999999999896</v>
      </c>
      <c r="J8" s="1">
        <v>0</v>
      </c>
      <c r="K8" s="1">
        <v>0</v>
      </c>
      <c r="L8" s="1">
        <v>30746</v>
      </c>
      <c r="M8" s="1">
        <v>0</v>
      </c>
      <c r="N8" s="6">
        <f>$S$17+($S$18*A8)+($S$19*B8)+($S$20*C8)+($S$22*E8)+($S$23*F8)+($S$24*G8)+($S$25*H8)+($S$26*I8)+($S$27*J8)+($S$28*K8)+($S$29*L8)</f>
        <v>0.28509026561894757</v>
      </c>
      <c r="O8" s="6">
        <f t="shared" si="0"/>
        <v>0</v>
      </c>
      <c r="P8" s="6">
        <f t="shared" si="1"/>
        <v>1</v>
      </c>
      <c r="R8" s="3" t="s">
        <v>6</v>
      </c>
      <c r="S8" s="3">
        <v>92</v>
      </c>
    </row>
    <row r="9" spans="1:26" x14ac:dyDescent="0.25">
      <c r="A9" s="1">
        <v>1373.0959499999899</v>
      </c>
      <c r="B9" s="1">
        <v>0</v>
      </c>
      <c r="C9" s="1">
        <v>0</v>
      </c>
      <c r="D9" s="1">
        <v>0</v>
      </c>
      <c r="E9" s="1">
        <v>30763</v>
      </c>
      <c r="F9" s="1">
        <v>1</v>
      </c>
      <c r="G9" s="1">
        <v>1</v>
      </c>
      <c r="H9" s="1">
        <v>0</v>
      </c>
      <c r="I9" s="1">
        <v>0</v>
      </c>
      <c r="J9" s="1">
        <v>3</v>
      </c>
      <c r="K9" s="1">
        <v>21</v>
      </c>
      <c r="L9" s="1">
        <v>30793</v>
      </c>
      <c r="M9" s="1">
        <v>0</v>
      </c>
      <c r="N9" s="6">
        <f>$S$17+($S$18*A9)+($S$19*B9)+($S$20*C9)+($S$22*E9)+($S$23*F9)+($S$24*G9)+($S$25*H9)+($S$26*I9)+($S$27*J9)+($S$28*K9)+($S$29*L9)</f>
        <v>0.40152363537328029</v>
      </c>
      <c r="O9" s="6">
        <f t="shared" si="0"/>
        <v>0</v>
      </c>
      <c r="P9" s="6">
        <f t="shared" si="1"/>
        <v>1</v>
      </c>
    </row>
    <row r="10" spans="1:26" ht="15.75" thickBot="1" x14ac:dyDescent="0.3">
      <c r="A10" s="1">
        <v>1373.0959499999899</v>
      </c>
      <c r="B10" s="1">
        <v>0</v>
      </c>
      <c r="C10" s="1">
        <v>0</v>
      </c>
      <c r="D10" s="1">
        <v>0</v>
      </c>
      <c r="E10" s="1">
        <v>31323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9</v>
      </c>
      <c r="L10" s="1">
        <v>31323</v>
      </c>
      <c r="M10" s="1">
        <v>0</v>
      </c>
      <c r="N10" s="6">
        <f>$S$17+($S$18*A10)+($S$19*B10)+($S$20*C10)+($S$22*E10)+($S$23*F10)+($S$24*G10)+($S$25*H10)+($S$26*I10)+($S$27*J10)+($S$28*K10)+($S$29*L10)</f>
        <v>0.32472077361115481</v>
      </c>
      <c r="O10" s="6">
        <f t="shared" si="0"/>
        <v>0</v>
      </c>
      <c r="P10" s="6">
        <f t="shared" si="1"/>
        <v>1</v>
      </c>
      <c r="R10" t="s">
        <v>7</v>
      </c>
    </row>
    <row r="11" spans="1:26" x14ac:dyDescent="0.25">
      <c r="A11" s="1">
        <v>2813.0959499999999</v>
      </c>
      <c r="B11" s="1">
        <v>0</v>
      </c>
      <c r="C11" s="1">
        <v>5</v>
      </c>
      <c r="D11" s="1">
        <v>0</v>
      </c>
      <c r="E11" s="1">
        <v>31338</v>
      </c>
      <c r="F11" s="1">
        <v>1</v>
      </c>
      <c r="G11" s="1">
        <v>1</v>
      </c>
      <c r="H11" s="1">
        <v>0.160810023310023</v>
      </c>
      <c r="I11" s="1">
        <v>0</v>
      </c>
      <c r="J11" s="1">
        <v>1</v>
      </c>
      <c r="K11" s="1">
        <v>47</v>
      </c>
      <c r="L11" s="1">
        <v>31344</v>
      </c>
      <c r="M11" s="1">
        <v>0</v>
      </c>
      <c r="N11" s="6">
        <f>$S$17+($S$18*A11)+($S$19*B11)+($S$20*C11)+($S$22*E11)+($S$23*F11)+($S$24*G11)+($S$25*H11)+($S$26*I11)+($S$27*J11)+($S$28*K11)+($S$29*L11)</f>
        <v>0.40032798795107283</v>
      </c>
      <c r="O11" s="6">
        <f t="shared" si="0"/>
        <v>0</v>
      </c>
      <c r="P11" s="6">
        <f t="shared" si="1"/>
        <v>1</v>
      </c>
      <c r="R11" s="4"/>
      <c r="S11" s="4" t="s">
        <v>12</v>
      </c>
      <c r="T11" s="4" t="s">
        <v>13</v>
      </c>
      <c r="U11" s="4" t="s">
        <v>14</v>
      </c>
      <c r="V11" s="4" t="s">
        <v>15</v>
      </c>
      <c r="W11" s="4" t="s">
        <v>16</v>
      </c>
    </row>
    <row r="12" spans="1:26" x14ac:dyDescent="0.25">
      <c r="A12" s="1">
        <v>2813.0959499999999</v>
      </c>
      <c r="B12" s="1">
        <v>0</v>
      </c>
      <c r="C12" s="1">
        <v>0</v>
      </c>
      <c r="D12" s="1">
        <v>0</v>
      </c>
      <c r="E12" s="1">
        <v>31359</v>
      </c>
      <c r="F12" s="1">
        <v>0</v>
      </c>
      <c r="G12" s="1">
        <v>0</v>
      </c>
      <c r="H12" s="1">
        <v>0.13636363636363599</v>
      </c>
      <c r="I12" s="1">
        <v>0.1</v>
      </c>
      <c r="J12" s="1">
        <v>1</v>
      </c>
      <c r="K12" s="1">
        <v>44</v>
      </c>
      <c r="L12" s="1">
        <v>31360</v>
      </c>
      <c r="M12" s="1">
        <v>0</v>
      </c>
      <c r="N12" s="6">
        <f>$S$17+($S$18*A12)+($S$19*B12)+($S$20*C12)+($S$22*E12)+($S$23*F12)+($S$24*G12)+($S$25*H12)+($S$26*I12)+($S$27*J12)+($S$28*K12)+($S$29*L12)</f>
        <v>0.38491149257885127</v>
      </c>
      <c r="O12" s="6">
        <f t="shared" si="0"/>
        <v>0</v>
      </c>
      <c r="P12" s="6">
        <f t="shared" si="1"/>
        <v>1</v>
      </c>
      <c r="R12" s="2" t="s">
        <v>8</v>
      </c>
      <c r="S12" s="2">
        <v>12</v>
      </c>
      <c r="T12" s="2">
        <v>9.2627290168319618</v>
      </c>
      <c r="U12" s="2">
        <v>0.77189408473599685</v>
      </c>
      <c r="V12" s="2">
        <v>9.5438075896546977</v>
      </c>
      <c r="W12" s="2">
        <v>3.893528486147834E-11</v>
      </c>
    </row>
    <row r="13" spans="1:26" x14ac:dyDescent="0.25">
      <c r="A13" s="1">
        <v>1373.0959499999899</v>
      </c>
      <c r="B13" s="1">
        <v>0</v>
      </c>
      <c r="C13" s="1">
        <v>0</v>
      </c>
      <c r="D13" s="1">
        <v>0</v>
      </c>
      <c r="E13" s="1">
        <v>31524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9</v>
      </c>
      <c r="L13" s="1">
        <v>31524</v>
      </c>
      <c r="M13" s="1">
        <v>0</v>
      </c>
      <c r="N13" s="6">
        <f>$S$17+($S$18*A13)+($S$19*B13)+($S$20*C13)+($S$22*E13)+($S$23*F13)+($S$24*G13)+($S$25*H13)+($S$26*I13)+($S$27*J13)+($S$28*K13)+($S$29*L13)</f>
        <v>0.31857298815975099</v>
      </c>
      <c r="O13" s="6">
        <f t="shared" si="0"/>
        <v>0</v>
      </c>
      <c r="P13" s="6">
        <f t="shared" si="1"/>
        <v>1</v>
      </c>
      <c r="R13" s="2" t="s">
        <v>9</v>
      </c>
      <c r="S13" s="2">
        <v>79</v>
      </c>
      <c r="T13" s="2">
        <v>6.3894448962114962</v>
      </c>
      <c r="U13" s="2">
        <v>8.0879049319132867E-2</v>
      </c>
      <c r="V13" s="2"/>
      <c r="W13" s="2"/>
    </row>
    <row r="14" spans="1:26" ht="15.75" thickBot="1" x14ac:dyDescent="0.3">
      <c r="A14" s="1">
        <v>5693.0959499999899</v>
      </c>
      <c r="B14" s="1">
        <v>6</v>
      </c>
      <c r="C14" s="1">
        <v>6</v>
      </c>
      <c r="D14" s="1">
        <v>0</v>
      </c>
      <c r="E14" s="1">
        <v>31560</v>
      </c>
      <c r="F14" s="1">
        <v>1</v>
      </c>
      <c r="G14" s="1">
        <v>1</v>
      </c>
      <c r="H14" s="1">
        <v>8.5606060606060602E-2</v>
      </c>
      <c r="I14" s="1">
        <v>0.506474358974358</v>
      </c>
      <c r="J14" s="1">
        <v>1</v>
      </c>
      <c r="K14" s="1">
        <v>41</v>
      </c>
      <c r="L14" s="1">
        <v>31565</v>
      </c>
      <c r="M14" s="1">
        <v>0</v>
      </c>
      <c r="N14" s="6">
        <f>$S$17+($S$18*A14)+($S$19*B14)+($S$20*C14)+($S$22*E14)+($S$23*F14)+($S$24*G14)+($S$25*H14)+($S$26*I14)+($S$27*J14)+($S$28*K14)+($S$29*L14)</f>
        <v>0.17374975266971404</v>
      </c>
      <c r="O14" s="6">
        <f t="shared" si="0"/>
        <v>0</v>
      </c>
      <c r="P14" s="6">
        <f t="shared" si="1"/>
        <v>1</v>
      </c>
      <c r="R14" s="3" t="s">
        <v>10</v>
      </c>
      <c r="S14" s="3">
        <v>91</v>
      </c>
      <c r="T14" s="3">
        <v>15.652173913043459</v>
      </c>
      <c r="U14" s="3"/>
      <c r="V14" s="3"/>
      <c r="W14" s="3"/>
    </row>
    <row r="15" spans="1:26" ht="15.75" thickBot="1" x14ac:dyDescent="0.3">
      <c r="A15" s="1">
        <v>2813.0959499999999</v>
      </c>
      <c r="B15" s="1">
        <v>0</v>
      </c>
      <c r="C15" s="1">
        <v>0</v>
      </c>
      <c r="D15" s="1">
        <v>0</v>
      </c>
      <c r="E15" s="1">
        <v>31794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21</v>
      </c>
      <c r="L15" s="1">
        <v>31846</v>
      </c>
      <c r="M15" s="1">
        <v>0</v>
      </c>
      <c r="N15" s="6">
        <f>$S$17+($S$18*A15)+($S$19*B15)+($S$20*C15)+($S$22*E15)+($S$23*F15)+($S$24*G15)+($S$25*H15)+($S$26*I15)+($S$27*J15)+($S$28*K15)+($S$29*L15)</f>
        <v>0.2433510848684719</v>
      </c>
      <c r="O15" s="6">
        <f t="shared" si="0"/>
        <v>0</v>
      </c>
      <c r="P15" s="6">
        <f t="shared" si="1"/>
        <v>1</v>
      </c>
    </row>
    <row r="16" spans="1:26" x14ac:dyDescent="0.25">
      <c r="A16" s="1">
        <v>2813.0959499999999</v>
      </c>
      <c r="B16" s="1">
        <v>1</v>
      </c>
      <c r="C16" s="1">
        <v>20</v>
      </c>
      <c r="D16" s="1">
        <v>0</v>
      </c>
      <c r="E16" s="1">
        <v>32978</v>
      </c>
      <c r="F16" s="1">
        <v>1</v>
      </c>
      <c r="G16" s="1">
        <v>0</v>
      </c>
      <c r="H16" s="1">
        <v>0</v>
      </c>
      <c r="I16" s="1">
        <v>0.52608695652173898</v>
      </c>
      <c r="J16" s="1">
        <v>2</v>
      </c>
      <c r="K16" s="1">
        <v>19</v>
      </c>
      <c r="L16" s="1">
        <v>33010</v>
      </c>
      <c r="M16" s="1">
        <v>0</v>
      </c>
      <c r="N16" s="6">
        <f>$S$17+($S$18*A16)+($S$19*B16)+($S$20*C16)+($S$22*E16)+($S$23*F16)+($S$24*G16)+($S$25*H16)+($S$26*I16)+($S$27*J16)+($S$28*K16)+($S$29*L16)</f>
        <v>0.35710997900659436</v>
      </c>
      <c r="O16" s="6">
        <f t="shared" si="0"/>
        <v>0</v>
      </c>
      <c r="P16" s="6">
        <f t="shared" si="1"/>
        <v>1</v>
      </c>
      <c r="R16" s="4"/>
      <c r="S16" s="4" t="s">
        <v>17</v>
      </c>
      <c r="T16" s="4" t="s">
        <v>5</v>
      </c>
      <c r="U16" s="4" t="s">
        <v>18</v>
      </c>
      <c r="V16" s="4" t="s">
        <v>19</v>
      </c>
      <c r="W16" s="4" t="s">
        <v>20</v>
      </c>
      <c r="X16" s="4" t="s">
        <v>21</v>
      </c>
      <c r="Y16" s="4" t="s">
        <v>22</v>
      </c>
      <c r="Z16" s="4" t="s">
        <v>23</v>
      </c>
    </row>
    <row r="17" spans="1:26" x14ac:dyDescent="0.25">
      <c r="A17" s="1">
        <v>12893.095949999901</v>
      </c>
      <c r="B17" s="1">
        <v>8</v>
      </c>
      <c r="C17" s="1">
        <v>0</v>
      </c>
      <c r="D17" s="1">
        <v>0</v>
      </c>
      <c r="E17" s="1">
        <v>33527</v>
      </c>
      <c r="F17" s="1">
        <v>1</v>
      </c>
      <c r="G17" s="1">
        <v>0</v>
      </c>
      <c r="H17" s="1">
        <v>0.180664908008658</v>
      </c>
      <c r="I17" s="1">
        <v>0.45811403508771897</v>
      </c>
      <c r="J17" s="1">
        <v>5</v>
      </c>
      <c r="K17" s="1">
        <v>32</v>
      </c>
      <c r="L17" s="1">
        <v>33569</v>
      </c>
      <c r="M17" s="1">
        <v>0</v>
      </c>
      <c r="N17" s="6">
        <f>$S$17+($S$18*A17)+($S$19*B17)+($S$20*C17)+($S$22*E17)+($S$23*F17)+($S$24*G17)+($S$25*H17)+($S$26*I17)+($S$27*J17)+($S$28*K17)+($S$29*L17)</f>
        <v>0.16111900539337398</v>
      </c>
      <c r="O17" s="6">
        <f t="shared" si="0"/>
        <v>0</v>
      </c>
      <c r="P17" s="6">
        <f t="shared" si="1"/>
        <v>1</v>
      </c>
      <c r="R17" s="2" t="s">
        <v>11</v>
      </c>
      <c r="S17" s="2">
        <v>1.2869163753393664</v>
      </c>
      <c r="T17" s="2">
        <v>9.1814631244476738E-2</v>
      </c>
      <c r="U17" s="2">
        <v>14.016462930757379</v>
      </c>
      <c r="V17" s="2">
        <v>3.952703784219873E-23</v>
      </c>
      <c r="W17" s="2">
        <v>1.1041639232765958</v>
      </c>
      <c r="X17" s="2">
        <v>1.469668827402137</v>
      </c>
      <c r="Y17" s="2">
        <v>1.1041639232765958</v>
      </c>
      <c r="Z17" s="2">
        <v>1.469668827402137</v>
      </c>
    </row>
    <row r="18" spans="1:26" x14ac:dyDescent="0.25">
      <c r="A18" s="1">
        <v>1373.0959499999899</v>
      </c>
      <c r="B18" s="1">
        <v>0</v>
      </c>
      <c r="C18" s="1">
        <v>0</v>
      </c>
      <c r="D18" s="1">
        <v>0</v>
      </c>
      <c r="E18" s="1">
        <v>34299</v>
      </c>
      <c r="F18" s="1">
        <v>1</v>
      </c>
      <c r="G18" s="1">
        <v>1</v>
      </c>
      <c r="H18" s="1">
        <v>0</v>
      </c>
      <c r="I18" s="1">
        <v>0.8</v>
      </c>
      <c r="J18" s="1">
        <v>0</v>
      </c>
      <c r="K18" s="1">
        <v>7</v>
      </c>
      <c r="L18" s="1">
        <v>34299</v>
      </c>
      <c r="M18" s="1">
        <v>0</v>
      </c>
      <c r="N18" s="6">
        <f>$S$17+($S$18*A18)+($S$19*B18)+($S$20*C18)+($S$22*E18)+($S$23*F18)+($S$24*G18)+($S$25*H18)+($S$26*I18)+($S$27*J18)+($S$28*K18)+($S$29*L18)</f>
        <v>0.16982135552047595</v>
      </c>
      <c r="O18" s="6">
        <f t="shared" si="0"/>
        <v>0</v>
      </c>
      <c r="P18" s="6">
        <f t="shared" si="1"/>
        <v>1</v>
      </c>
      <c r="R18" s="2" t="s">
        <v>24</v>
      </c>
      <c r="S18" s="2">
        <v>6.7640324366785118E-6</v>
      </c>
      <c r="T18" s="2">
        <v>1.9290591559050077E-6</v>
      </c>
      <c r="U18" s="2">
        <v>3.5063893276539786</v>
      </c>
      <c r="V18" s="2">
        <v>7.5213448386256265E-4</v>
      </c>
      <c r="W18" s="2">
        <v>2.9243362342610344E-6</v>
      </c>
      <c r="X18" s="2">
        <v>1.0603728639095989E-5</v>
      </c>
      <c r="Y18" s="2">
        <v>2.9243362342610344E-6</v>
      </c>
      <c r="Z18" s="2">
        <v>1.0603728639095989E-5</v>
      </c>
    </row>
    <row r="19" spans="1:26" x14ac:dyDescent="0.25">
      <c r="A19" s="1">
        <v>1373.0959499999899</v>
      </c>
      <c r="B19" s="1">
        <v>3</v>
      </c>
      <c r="C19" s="1">
        <v>2</v>
      </c>
      <c r="D19" s="1">
        <v>0</v>
      </c>
      <c r="E19" s="1">
        <v>34323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21</v>
      </c>
      <c r="L19" s="1">
        <v>34332</v>
      </c>
      <c r="M19" s="1">
        <v>0</v>
      </c>
      <c r="N19" s="6">
        <f>$S$17+($S$18*A19)+($S$19*B19)+($S$20*C19)+($S$22*E19)+($S$23*F19)+($S$24*G19)+($S$25*H19)+($S$26*I19)+($S$27*J19)+($S$28*K19)+($S$29*L19)</f>
        <v>0.13139650361024735</v>
      </c>
      <c r="O19" s="6">
        <f t="shared" si="0"/>
        <v>0</v>
      </c>
      <c r="P19" s="6">
        <f t="shared" si="1"/>
        <v>1</v>
      </c>
      <c r="R19" s="2" t="s">
        <v>25</v>
      </c>
      <c r="S19" s="2">
        <v>-3.3764937012321319E-2</v>
      </c>
      <c r="T19" s="2">
        <v>1.5106466228979317E-2</v>
      </c>
      <c r="U19" s="2">
        <v>-2.2351314000589189</v>
      </c>
      <c r="V19" s="2">
        <v>2.8232673062968696E-2</v>
      </c>
      <c r="W19" s="2">
        <v>-6.3833605893627549E-2</v>
      </c>
      <c r="X19" s="2">
        <v>-3.6962681310150972E-3</v>
      </c>
      <c r="Y19" s="2">
        <v>-6.3833605893627549E-2</v>
      </c>
      <c r="Z19" s="2">
        <v>-3.6962681310150972E-3</v>
      </c>
    </row>
    <row r="20" spans="1:26" x14ac:dyDescent="0.25">
      <c r="A20" s="1">
        <v>2813.0959499999999</v>
      </c>
      <c r="B20" s="1">
        <v>0</v>
      </c>
      <c r="C20" s="1">
        <v>0</v>
      </c>
      <c r="D20" s="1">
        <v>0</v>
      </c>
      <c r="E20" s="1">
        <v>34557</v>
      </c>
      <c r="F20" s="1">
        <v>0</v>
      </c>
      <c r="G20" s="1">
        <v>1</v>
      </c>
      <c r="H20" s="1">
        <v>0.1</v>
      </c>
      <c r="I20" s="1">
        <v>0</v>
      </c>
      <c r="J20" s="1">
        <v>0</v>
      </c>
      <c r="K20" s="1">
        <v>0</v>
      </c>
      <c r="L20" s="1">
        <v>34557</v>
      </c>
      <c r="M20" s="1">
        <v>0</v>
      </c>
      <c r="N20" s="6">
        <f>$S$17+($S$18*A20)+($S$19*B20)+($S$20*C20)+($S$22*E20)+($S$23*F20)+($S$24*G20)+($S$25*H20)+($S$26*I20)+($S$27*J20)+($S$28*K20)+($S$29*L20)</f>
        <v>0.23848483867752179</v>
      </c>
      <c r="O20" s="6">
        <f t="shared" si="0"/>
        <v>0</v>
      </c>
      <c r="P20" s="6">
        <f t="shared" si="1"/>
        <v>1</v>
      </c>
      <c r="R20" s="2" t="s">
        <v>26</v>
      </c>
      <c r="S20" s="2">
        <v>5.6634927989677808E-3</v>
      </c>
      <c r="T20" s="2">
        <v>7.4427300185804599E-3</v>
      </c>
      <c r="U20" s="2">
        <v>0.76094293153575521</v>
      </c>
      <c r="V20" s="2">
        <v>0.4489565410157953</v>
      </c>
      <c r="W20" s="2">
        <v>-9.150890731201785E-3</v>
      </c>
      <c r="X20" s="2">
        <v>2.0477876329137348E-2</v>
      </c>
      <c r="Y20" s="2">
        <v>-9.150890731201785E-3</v>
      </c>
      <c r="Z20" s="2">
        <v>2.0477876329137348E-2</v>
      </c>
    </row>
    <row r="21" spans="1:26" x14ac:dyDescent="0.25">
      <c r="A21" s="1">
        <v>2813.0959499999999</v>
      </c>
      <c r="B21" s="1">
        <v>0</v>
      </c>
      <c r="C21" s="1">
        <v>0</v>
      </c>
      <c r="D21" s="1">
        <v>0</v>
      </c>
      <c r="E21" s="1">
        <v>26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12</v>
      </c>
      <c r="L21" s="1">
        <v>26</v>
      </c>
      <c r="M21" s="1">
        <v>1</v>
      </c>
      <c r="N21" s="6">
        <f>$S$17+($S$18*A21)+($S$19*B21)+($S$20*C21)+($S$22*E21)+($S$23*F21)+($S$24*G21)+($S$25*H21)+($S$26*I21)+($S$27*J21)+($S$28*K21)+($S$29*L21)</f>
        <v>1.2922851056509999</v>
      </c>
      <c r="O21" s="6">
        <f t="shared" si="0"/>
        <v>1</v>
      </c>
      <c r="P21" s="6">
        <f t="shared" si="1"/>
        <v>1</v>
      </c>
      <c r="R21" s="2" t="s">
        <v>27</v>
      </c>
      <c r="S21" s="2">
        <v>0</v>
      </c>
      <c r="T21" s="2">
        <v>0</v>
      </c>
      <c r="U21" s="2">
        <v>65535</v>
      </c>
      <c r="V21" s="2" t="e">
        <v>#NUM!</v>
      </c>
      <c r="W21" s="2">
        <v>0</v>
      </c>
      <c r="X21" s="2">
        <v>0</v>
      </c>
      <c r="Y21" s="2">
        <v>0</v>
      </c>
      <c r="Z21" s="2">
        <v>0</v>
      </c>
    </row>
    <row r="22" spans="1:26" x14ac:dyDescent="0.25">
      <c r="A22" s="1">
        <v>2813.0959499999999</v>
      </c>
      <c r="B22" s="1">
        <v>1</v>
      </c>
      <c r="C22" s="1">
        <v>0</v>
      </c>
      <c r="D22" s="1">
        <v>0</v>
      </c>
      <c r="E22" s="1">
        <v>156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5</v>
      </c>
      <c r="L22" s="1">
        <v>162</v>
      </c>
      <c r="M22" s="1">
        <v>1</v>
      </c>
      <c r="N22" s="6">
        <f>$S$17+($S$18*A22)+($S$19*B22)+($S$20*C22)+($S$22*E22)+($S$23*F22)+($S$24*G22)+($S$25*H22)+($S$26*I22)+($S$27*J22)+($S$28*K22)+($S$29*L22)</f>
        <v>1.278505883672268</v>
      </c>
      <c r="O22" s="6">
        <f t="shared" si="0"/>
        <v>1</v>
      </c>
      <c r="P22" s="6">
        <f t="shared" si="1"/>
        <v>1</v>
      </c>
      <c r="R22" s="2" t="s">
        <v>28</v>
      </c>
      <c r="S22" s="2">
        <v>1.5133170863631483E-3</v>
      </c>
      <c r="T22" s="2">
        <v>9.7121348842827272E-4</v>
      </c>
      <c r="U22" s="2">
        <v>1.5581714055600369</v>
      </c>
      <c r="V22" s="2" t="e">
        <v>#NUM!</v>
      </c>
      <c r="W22" s="2">
        <v>-4.1983500585724386E-4</v>
      </c>
      <c r="X22" s="2">
        <v>3.4464691785835405E-3</v>
      </c>
      <c r="Y22" s="2">
        <v>-4.1983500585724386E-4</v>
      </c>
      <c r="Z22" s="2">
        <v>3.4464691785835405E-3</v>
      </c>
    </row>
    <row r="23" spans="1:26" x14ac:dyDescent="0.25">
      <c r="A23" s="1">
        <v>2813.0959499999999</v>
      </c>
      <c r="B23" s="1">
        <v>0</v>
      </c>
      <c r="C23" s="1">
        <v>0</v>
      </c>
      <c r="D23" s="1">
        <v>0</v>
      </c>
      <c r="E23" s="1">
        <v>332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12</v>
      </c>
      <c r="L23" s="1">
        <v>332</v>
      </c>
      <c r="M23" s="1">
        <v>1</v>
      </c>
      <c r="N23" s="6">
        <f>$S$17+($S$18*A23)+($S$19*B23)+($S$20*C23)+($S$22*E23)+($S$23*F23)+($S$24*G23)+($S$25*H23)+($S$26*I23)+($S$27*J23)+($S$28*K23)+($S$29*L23)</f>
        <v>1.2829257904861735</v>
      </c>
      <c r="O23" s="6">
        <f t="shared" si="0"/>
        <v>1</v>
      </c>
      <c r="P23" s="6">
        <f t="shared" si="1"/>
        <v>1</v>
      </c>
      <c r="R23" s="2" t="s">
        <v>29</v>
      </c>
      <c r="S23" s="2">
        <v>-1.2823946090978603E-3</v>
      </c>
      <c r="T23" s="2">
        <v>6.9343775784052944E-2</v>
      </c>
      <c r="U23" s="2">
        <v>-1.8493290776254123E-2</v>
      </c>
      <c r="V23" s="2">
        <v>0.98529195739680342</v>
      </c>
      <c r="W23" s="2">
        <v>-0.13930772769661695</v>
      </c>
      <c r="X23" s="2">
        <v>0.13674293847842126</v>
      </c>
      <c r="Y23" s="2">
        <v>-0.13930772769661695</v>
      </c>
      <c r="Z23" s="2">
        <v>0.13674293847842126</v>
      </c>
    </row>
    <row r="24" spans="1:26" x14ac:dyDescent="0.25">
      <c r="A24" s="1">
        <v>1373.0959499999899</v>
      </c>
      <c r="B24" s="1">
        <v>0</v>
      </c>
      <c r="C24" s="1">
        <v>0</v>
      </c>
      <c r="D24" s="1">
        <v>0</v>
      </c>
      <c r="E24" s="1">
        <v>457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457</v>
      </c>
      <c r="M24" s="1">
        <v>1</v>
      </c>
      <c r="N24" s="6">
        <f>$S$17+($S$18*A24)+($S$19*B24)+($S$20*C24)+($S$22*E24)+($S$23*F24)+($S$24*G24)+($S$25*H24)+($S$26*I24)+($S$27*J24)+($S$28*K24)+($S$29*L24)</f>
        <v>1.302913093990349</v>
      </c>
      <c r="O24" s="6">
        <f t="shared" si="0"/>
        <v>1</v>
      </c>
      <c r="P24" s="6">
        <f t="shared" si="1"/>
        <v>1</v>
      </c>
      <c r="R24" s="2" t="s">
        <v>30</v>
      </c>
      <c r="S24" s="2">
        <v>-1.3878186406362448E-2</v>
      </c>
      <c r="T24" s="2">
        <v>6.6168295702297819E-2</v>
      </c>
      <c r="U24" s="2">
        <v>-0.20974072641681327</v>
      </c>
      <c r="V24" s="2">
        <v>0.83440999483924916</v>
      </c>
      <c r="W24" s="2">
        <v>-0.14558288449757048</v>
      </c>
      <c r="X24" s="2">
        <v>0.11782651168484558</v>
      </c>
      <c r="Y24" s="2">
        <v>-0.14558288449757048</v>
      </c>
      <c r="Z24" s="2">
        <v>0.11782651168484558</v>
      </c>
    </row>
    <row r="25" spans="1:26" x14ac:dyDescent="0.25">
      <c r="A25" s="1">
        <v>-66.904049999999899</v>
      </c>
      <c r="B25" s="1">
        <v>0</v>
      </c>
      <c r="C25" s="1">
        <v>1</v>
      </c>
      <c r="D25" s="1">
        <v>0</v>
      </c>
      <c r="E25" s="1">
        <v>490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3</v>
      </c>
      <c r="L25" s="1">
        <v>490</v>
      </c>
      <c r="M25" s="1">
        <v>1</v>
      </c>
      <c r="N25" s="6">
        <f>$S$17+($S$18*A25)+($S$19*B25)+($S$20*C25)+($S$22*E25)+($S$23*F25)+($S$24*G25)+($S$25*H25)+($S$26*I25)+($S$27*J25)+($S$28*K25)+($S$29*L25)</f>
        <v>1.2625537760466088</v>
      </c>
      <c r="O25" s="6">
        <f t="shared" si="0"/>
        <v>1</v>
      </c>
      <c r="P25" s="6">
        <f t="shared" si="1"/>
        <v>1</v>
      </c>
      <c r="R25" s="2" t="s">
        <v>31</v>
      </c>
      <c r="S25" s="2">
        <v>3.3790851739424359E-2</v>
      </c>
      <c r="T25" s="2">
        <v>0.13787647064039665</v>
      </c>
      <c r="U25" s="2">
        <v>0.24508062603050068</v>
      </c>
      <c r="V25" s="2">
        <v>0.80702951320796168</v>
      </c>
      <c r="W25" s="2">
        <v>-0.24064539823254133</v>
      </c>
      <c r="X25" s="2">
        <v>0.30822710171139006</v>
      </c>
      <c r="Y25" s="2">
        <v>-0.24064539823254133</v>
      </c>
      <c r="Z25" s="2">
        <v>0.30822710171139006</v>
      </c>
    </row>
    <row r="26" spans="1:26" x14ac:dyDescent="0.25">
      <c r="A26" s="1">
        <v>2813.0959499999999</v>
      </c>
      <c r="B26" s="1">
        <v>2</v>
      </c>
      <c r="C26" s="1">
        <v>0</v>
      </c>
      <c r="D26" s="1">
        <v>0</v>
      </c>
      <c r="E26" s="1">
        <v>519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544</v>
      </c>
      <c r="M26" s="1">
        <v>1</v>
      </c>
      <c r="N26" s="6">
        <f>$S$17+($S$18*A26)+($S$19*B26)+($S$20*C26)+($S$22*E26)+($S$23*F26)+($S$24*G26)+($S$25*H26)+($S$26*I26)+($S$27*J26)+($S$28*K26)+($S$29*L26)</f>
        <v>1.1687820828782267</v>
      </c>
      <c r="O26" s="6">
        <f t="shared" si="0"/>
        <v>1</v>
      </c>
      <c r="P26" s="6">
        <f t="shared" si="1"/>
        <v>1</v>
      </c>
      <c r="R26" s="2" t="s">
        <v>32</v>
      </c>
      <c r="S26" s="2">
        <v>-7.9365888807509805E-2</v>
      </c>
      <c r="T26" s="2">
        <v>0.12024797213415894</v>
      </c>
      <c r="U26" s="2">
        <v>-0.66001852171745912</v>
      </c>
      <c r="V26" s="2">
        <v>0.51116170970508223</v>
      </c>
      <c r="W26" s="2">
        <v>-0.31871349022169315</v>
      </c>
      <c r="X26" s="2">
        <v>0.15998171260667352</v>
      </c>
      <c r="Y26" s="2">
        <v>-0.31871349022169315</v>
      </c>
      <c r="Z26" s="2">
        <v>0.15998171260667352</v>
      </c>
    </row>
    <row r="27" spans="1:26" x14ac:dyDescent="0.25">
      <c r="A27" s="1">
        <v>1373.0959499999899</v>
      </c>
      <c r="B27" s="1">
        <v>0</v>
      </c>
      <c r="C27" s="1">
        <v>1</v>
      </c>
      <c r="D27" s="1">
        <v>0</v>
      </c>
      <c r="E27" s="1">
        <v>1319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6</v>
      </c>
      <c r="L27" s="1">
        <v>1377</v>
      </c>
      <c r="M27" s="1">
        <v>1</v>
      </c>
      <c r="N27" s="6">
        <f>$S$17+($S$18*A27)+($S$19*B27)+($S$20*C27)+($S$22*E27)+($S$23*F27)+($S$24*G27)+($S$25*H27)+($S$26*I27)+($S$27*J27)+($S$28*K27)+($S$29*L27)</f>
        <v>1.157965980917985</v>
      </c>
      <c r="O27" s="6">
        <f t="shared" si="0"/>
        <v>1</v>
      </c>
      <c r="P27" s="6">
        <f t="shared" si="1"/>
        <v>1</v>
      </c>
      <c r="R27" s="2" t="s">
        <v>33</v>
      </c>
      <c r="S27" s="2">
        <v>3.4565040265571396E-2</v>
      </c>
      <c r="T27" s="2">
        <v>3.0554380789686451E-2</v>
      </c>
      <c r="U27" s="2">
        <v>1.1312629931364453</v>
      </c>
      <c r="V27" s="2">
        <v>0.26136689354001641</v>
      </c>
      <c r="W27" s="2">
        <v>-2.6251933400711407E-2</v>
      </c>
      <c r="X27" s="2">
        <v>9.5382013931854193E-2</v>
      </c>
      <c r="Y27" s="2">
        <v>-2.6251933400711407E-2</v>
      </c>
      <c r="Z27" s="2">
        <v>9.5382013931854193E-2</v>
      </c>
    </row>
    <row r="28" spans="1:26" x14ac:dyDescent="0.25">
      <c r="A28" s="1">
        <v>1373.0959499999899</v>
      </c>
      <c r="B28" s="1">
        <v>0</v>
      </c>
      <c r="C28" s="1">
        <v>0</v>
      </c>
      <c r="D28" s="1">
        <v>0</v>
      </c>
      <c r="E28" s="1">
        <v>1790</v>
      </c>
      <c r="F28" s="1">
        <v>1</v>
      </c>
      <c r="G28" s="1">
        <v>1</v>
      </c>
      <c r="H28" s="1">
        <v>0.1</v>
      </c>
      <c r="I28" s="1">
        <v>0</v>
      </c>
      <c r="J28" s="1">
        <v>1</v>
      </c>
      <c r="K28" s="1">
        <v>26</v>
      </c>
      <c r="L28" s="1">
        <v>1806</v>
      </c>
      <c r="M28" s="1">
        <v>1</v>
      </c>
      <c r="N28" s="6">
        <f>$S$17+($S$18*A28)+($S$19*B28)+($S$20*C28)+($S$22*E28)+($S$23*F28)+($S$24*G28)+($S$25*H28)+($S$26*I28)+($S$27*J28)+($S$28*K28)+($S$29*L28)</f>
        <v>1.2445123300280669</v>
      </c>
      <c r="O28" s="6">
        <f t="shared" si="0"/>
        <v>1</v>
      </c>
      <c r="P28" s="6">
        <f t="shared" si="1"/>
        <v>1</v>
      </c>
      <c r="R28" s="2" t="s">
        <v>34</v>
      </c>
      <c r="S28" s="2">
        <v>1.913895835701886E-4</v>
      </c>
      <c r="T28" s="2">
        <v>4.3432899665657313E-4</v>
      </c>
      <c r="U28" s="2">
        <v>0.44065578177715276</v>
      </c>
      <c r="V28" s="2">
        <v>0.66066569094311811</v>
      </c>
      <c r="W28" s="2">
        <v>-6.7312065913392824E-4</v>
      </c>
      <c r="X28" s="2">
        <v>1.0558998262743054E-3</v>
      </c>
      <c r="Y28" s="2">
        <v>-6.7312065913392824E-4</v>
      </c>
      <c r="Z28" s="2">
        <v>1.0558998262743054E-3</v>
      </c>
    </row>
    <row r="29" spans="1:26" ht="15.75" thickBot="1" x14ac:dyDescent="0.3">
      <c r="A29" s="1">
        <v>2813.0959499999999</v>
      </c>
      <c r="B29" s="1">
        <v>0</v>
      </c>
      <c r="C29" s="1">
        <v>2</v>
      </c>
      <c r="D29" s="1">
        <v>0</v>
      </c>
      <c r="E29" s="1">
        <v>2041</v>
      </c>
      <c r="F29" s="1">
        <v>1</v>
      </c>
      <c r="G29" s="1">
        <v>0</v>
      </c>
      <c r="H29" s="1">
        <v>-0.22500000000000001</v>
      </c>
      <c r="I29" s="1">
        <v>0.47142857142857097</v>
      </c>
      <c r="J29" s="1">
        <v>2</v>
      </c>
      <c r="K29" s="1">
        <v>61</v>
      </c>
      <c r="L29" s="1">
        <v>2080</v>
      </c>
      <c r="M29" s="1">
        <v>1</v>
      </c>
      <c r="N29" s="6">
        <f>$S$17+($S$18*A29)+($S$19*B29)+($S$20*C29)+($S$22*E29)+($S$23*F29)+($S$24*G29)+($S$25*H29)+($S$26*I29)+($S$27*J29)+($S$28*K29)+($S$29*L29)</f>
        <v>1.2291371537971973</v>
      </c>
      <c r="O29" s="6">
        <f t="shared" si="0"/>
        <v>1</v>
      </c>
      <c r="P29" s="6">
        <f t="shared" si="1"/>
        <v>1</v>
      </c>
      <c r="R29" s="3" t="s">
        <v>35</v>
      </c>
      <c r="S29" s="3">
        <v>-1.5439030836338231E-3</v>
      </c>
      <c r="T29" s="3">
        <v>9.7132150062665952E-4</v>
      </c>
      <c r="U29" s="3">
        <v>-1.5894871910461734</v>
      </c>
      <c r="V29" s="3">
        <v>0.11594471419577779</v>
      </c>
      <c r="W29" s="3">
        <v>-3.4772701687572015E-3</v>
      </c>
      <c r="X29" s="3">
        <v>3.894640014895554E-4</v>
      </c>
      <c r="Y29" s="3">
        <v>-3.4772701687572015E-3</v>
      </c>
      <c r="Z29" s="3">
        <v>3.894640014895554E-4</v>
      </c>
    </row>
    <row r="30" spans="1:26" x14ac:dyDescent="0.25">
      <c r="A30" s="1">
        <v>1373.0959499999899</v>
      </c>
      <c r="B30" s="1">
        <v>2</v>
      </c>
      <c r="C30" s="1">
        <v>4</v>
      </c>
      <c r="D30" s="1">
        <v>0</v>
      </c>
      <c r="E30" s="1">
        <v>2919</v>
      </c>
      <c r="F30" s="1">
        <v>1</v>
      </c>
      <c r="G30" s="1">
        <v>0</v>
      </c>
      <c r="H30" s="1">
        <v>-0.284183673469387</v>
      </c>
      <c r="I30" s="1">
        <v>0.33806818181818099</v>
      </c>
      <c r="J30" s="1">
        <v>0</v>
      </c>
      <c r="K30" s="1">
        <v>0</v>
      </c>
      <c r="L30" s="1">
        <v>2944</v>
      </c>
      <c r="M30" s="1">
        <v>1</v>
      </c>
      <c r="N30" s="6">
        <f>$S$17+($S$18*A30)+($S$19*B30)+($S$20*C30)+($S$22*E30)+($S$23*F30)+($S$24*G30)+($S$25*H30)+($S$26*I30)+($S$27*J30)+($S$28*K30)+($S$29*L30)</f>
        <v>1.0857337502175151</v>
      </c>
      <c r="O30" s="6">
        <f t="shared" si="0"/>
        <v>1</v>
      </c>
      <c r="P30" s="6">
        <f t="shared" si="1"/>
        <v>1</v>
      </c>
    </row>
    <row r="31" spans="1:26" x14ac:dyDescent="0.25">
      <c r="A31" s="1">
        <v>4253.0959499999899</v>
      </c>
      <c r="B31" s="1">
        <v>0</v>
      </c>
      <c r="C31" s="1">
        <v>0</v>
      </c>
      <c r="D31" s="1">
        <v>0</v>
      </c>
      <c r="E31" s="1">
        <v>3568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59</v>
      </c>
      <c r="L31" s="1">
        <v>3568</v>
      </c>
      <c r="M31" s="1">
        <v>1</v>
      </c>
      <c r="N31" s="6">
        <f>$S$17+($S$18*A31)+($S$19*B31)+($S$20*C31)+($S$22*E31)+($S$23*F31)+($S$24*G31)+($S$25*H31)+($S$26*I31)+($S$27*J31)+($S$28*K31)+($S$29*L31)</f>
        <v>1.2385324553295547</v>
      </c>
      <c r="O31" s="6">
        <f t="shared" si="0"/>
        <v>1</v>
      </c>
      <c r="P31" s="6">
        <f t="shared" si="1"/>
        <v>1</v>
      </c>
    </row>
    <row r="32" spans="1:26" x14ac:dyDescent="0.25">
      <c r="A32" s="1">
        <v>1373.0959499999899</v>
      </c>
      <c r="B32" s="1">
        <v>0</v>
      </c>
      <c r="C32" s="1">
        <v>2</v>
      </c>
      <c r="D32" s="1">
        <v>0</v>
      </c>
      <c r="E32" s="1">
        <v>3675</v>
      </c>
      <c r="F32" s="1">
        <v>0</v>
      </c>
      <c r="G32" s="1">
        <v>0</v>
      </c>
      <c r="H32" s="1">
        <v>-0.1</v>
      </c>
      <c r="I32" s="1">
        <v>0</v>
      </c>
      <c r="J32" s="1">
        <v>0</v>
      </c>
      <c r="K32" s="1">
        <v>0</v>
      </c>
      <c r="L32" s="1">
        <v>3675</v>
      </c>
      <c r="M32" s="1">
        <v>1</v>
      </c>
      <c r="N32" s="6">
        <f>$S$17+($S$18*A32)+($S$19*B32)+($S$20*C32)+($S$22*E32)+($S$23*F32)+($S$24*G32)+($S$25*H32)+($S$26*I32)+($S$27*J32)+($S$28*K32)+($S$29*L32)</f>
        <v>1.1917484013381019</v>
      </c>
      <c r="O32" s="6">
        <f t="shared" si="0"/>
        <v>1</v>
      </c>
      <c r="P32" s="6">
        <f t="shared" si="1"/>
        <v>1</v>
      </c>
      <c r="R32" t="s">
        <v>36</v>
      </c>
      <c r="S32">
        <f>COUNT(M1:M20)</f>
        <v>20</v>
      </c>
    </row>
    <row r="33" spans="1:19" x14ac:dyDescent="0.25">
      <c r="A33" s="1">
        <v>7133.0959499999899</v>
      </c>
      <c r="B33" s="1">
        <v>0</v>
      </c>
      <c r="C33" s="1">
        <v>1</v>
      </c>
      <c r="D33" s="1">
        <v>0</v>
      </c>
      <c r="E33" s="1">
        <v>3725</v>
      </c>
      <c r="F33" s="1">
        <v>1</v>
      </c>
      <c r="G33" s="1">
        <v>0</v>
      </c>
      <c r="H33" s="1">
        <v>0</v>
      </c>
      <c r="I33" s="1">
        <v>0.5</v>
      </c>
      <c r="J33" s="1">
        <v>1</v>
      </c>
      <c r="K33" s="1">
        <v>5</v>
      </c>
      <c r="L33" s="1">
        <v>3753</v>
      </c>
      <c r="M33" s="1">
        <v>1</v>
      </c>
      <c r="N33" s="6">
        <f>$S$17+($S$18*A33)+($S$19*B33)+($S$20*C33)+($S$22*E33)+($S$23*F33)+($S$24*G33)+($S$25*H33)+($S$26*I33)+($S$27*J33)+($S$28*K33)+($S$29*L33)</f>
        <v>1.1782228835136328</v>
      </c>
      <c r="O33" s="6">
        <f t="shared" si="0"/>
        <v>1</v>
      </c>
      <c r="P33" s="6">
        <f t="shared" si="1"/>
        <v>1</v>
      </c>
      <c r="R33" t="s">
        <v>37</v>
      </c>
      <c r="S33">
        <f>COUNT(N21:N92)</f>
        <v>72</v>
      </c>
    </row>
    <row r="34" spans="1:19" x14ac:dyDescent="0.25">
      <c r="A34" s="1">
        <v>5693.0959499999899</v>
      </c>
      <c r="B34" s="1">
        <v>0</v>
      </c>
      <c r="C34" s="1">
        <v>0</v>
      </c>
      <c r="D34" s="1">
        <v>0</v>
      </c>
      <c r="E34" s="1">
        <v>4434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29</v>
      </c>
      <c r="L34" s="1">
        <v>4434</v>
      </c>
      <c r="M34" s="1">
        <v>1</v>
      </c>
      <c r="N34" s="6">
        <f>$S$17+($S$18*A34)+($S$19*B34)+($S$20*C34)+($S$22*E34)+($S$23*F34)+($S$24*G34)+($S$25*H34)+($S$26*I34)+($S$27*J34)+($S$28*K34)+($S$29*L34)</f>
        <v>1.2286392926921277</v>
      </c>
      <c r="O34" s="6">
        <f t="shared" si="0"/>
        <v>1</v>
      </c>
      <c r="P34" s="6">
        <f t="shared" si="1"/>
        <v>1</v>
      </c>
      <c r="R34" t="s">
        <v>38</v>
      </c>
      <c r="S34" s="6">
        <f>AVERAGE(N1:N20)</f>
        <v>0.3211947397667192</v>
      </c>
    </row>
    <row r="35" spans="1:19" x14ac:dyDescent="0.25">
      <c r="A35" s="1">
        <v>10013.095949999901</v>
      </c>
      <c r="B35" s="1">
        <v>0</v>
      </c>
      <c r="C35" s="1">
        <v>9</v>
      </c>
      <c r="D35" s="1">
        <v>0</v>
      </c>
      <c r="E35" s="1">
        <v>4844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4881</v>
      </c>
      <c r="M35" s="1">
        <v>1</v>
      </c>
      <c r="N35" s="6">
        <f>$S$17+($S$18*A35)+($S$19*B35)+($S$20*C35)+($S$22*E35)+($S$23*F35)+($S$24*G35)+($S$25*H35)+($S$26*I35)+($S$27*J35)+($S$28*K35)+($S$29*L35)</f>
        <v>1.20033373145385</v>
      </c>
      <c r="O35" s="6">
        <f t="shared" si="0"/>
        <v>1</v>
      </c>
      <c r="P35" s="6">
        <f t="shared" si="1"/>
        <v>1</v>
      </c>
      <c r="R35" s="6" t="s">
        <v>39</v>
      </c>
      <c r="S35" s="6">
        <f>AVERAGE(N21:N92)</f>
        <v>0.91077923895368529</v>
      </c>
    </row>
    <row r="36" spans="1:19" x14ac:dyDescent="0.25">
      <c r="A36" s="1">
        <v>48893.095950000003</v>
      </c>
      <c r="B36" s="1">
        <v>12</v>
      </c>
      <c r="C36" s="1">
        <v>0</v>
      </c>
      <c r="D36" s="1">
        <v>0</v>
      </c>
      <c r="E36" s="1">
        <v>7338</v>
      </c>
      <c r="F36" s="1">
        <v>0</v>
      </c>
      <c r="G36" s="1">
        <v>1</v>
      </c>
      <c r="H36" s="1">
        <v>0</v>
      </c>
      <c r="I36" s="1">
        <v>0.71999999999999897</v>
      </c>
      <c r="J36" s="1">
        <v>0</v>
      </c>
      <c r="K36" s="1">
        <v>8</v>
      </c>
      <c r="L36" s="1">
        <v>7362</v>
      </c>
      <c r="M36" s="1">
        <v>1</v>
      </c>
      <c r="N36" s="6">
        <f>$S$17+($S$18*A36)+($S$19*B36)+($S$20*C36)+($S$22*E36)+($S$23*F36)+($S$24*G36)+($S$25*H36)+($S$26*I36)+($S$27*J36)+($S$28*K36)+($S$29*L36)</f>
        <v>0.88146738646831224</v>
      </c>
      <c r="O36" s="6">
        <f t="shared" si="0"/>
        <v>1</v>
      </c>
      <c r="P36" s="6">
        <f t="shared" si="1"/>
        <v>1</v>
      </c>
      <c r="R36" t="s">
        <v>40</v>
      </c>
      <c r="S36">
        <f>((S32*S34)+(S33*S35))/(S32+S33)</f>
        <v>0.78260869565217084</v>
      </c>
    </row>
    <row r="37" spans="1:19" x14ac:dyDescent="0.25">
      <c r="A37" s="1">
        <v>4253.0959499999899</v>
      </c>
      <c r="B37" s="1">
        <v>0</v>
      </c>
      <c r="C37" s="1">
        <v>0</v>
      </c>
      <c r="D37" s="1">
        <v>0</v>
      </c>
      <c r="E37" s="1">
        <v>7388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22</v>
      </c>
      <c r="L37" s="1">
        <v>7388</v>
      </c>
      <c r="M37" s="1">
        <v>1</v>
      </c>
      <c r="N37" s="6">
        <f>$S$17+($S$18*A37)+($S$19*B37)+($S$20*C37)+($S$22*E37)+($S$23*F37)+($S$24*G37)+($S$25*H37)+($S$26*I37)+($S$27*J37)+($S$28*K37)+($S$29*L37)</f>
        <v>1.0800474908979094</v>
      </c>
      <c r="O37" s="6">
        <f t="shared" si="0"/>
        <v>1</v>
      </c>
      <c r="P37" s="6">
        <f t="shared" si="1"/>
        <v>1</v>
      </c>
    </row>
    <row r="38" spans="1:19" x14ac:dyDescent="0.25">
      <c r="A38" s="1">
        <v>27293.095949999901</v>
      </c>
      <c r="B38" s="1">
        <v>0</v>
      </c>
      <c r="C38" s="1">
        <v>0</v>
      </c>
      <c r="D38" s="1">
        <v>0</v>
      </c>
      <c r="E38" s="1">
        <v>7552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7761</v>
      </c>
      <c r="M38" s="1">
        <v>1</v>
      </c>
      <c r="N38" s="6">
        <f>$S$17+($S$18*A38)+($S$19*B38)+($S$20*C38)+($S$22*E38)+($S$23*F38)+($S$24*G38)+($S$25*H38)+($S$26*I38)+($S$27*J38)+($S$28*K38)+($S$29*L38)</f>
        <v>0.90398837936857745</v>
      </c>
      <c r="O38" s="6">
        <f t="shared" si="0"/>
        <v>1</v>
      </c>
      <c r="P38" s="6">
        <f t="shared" si="1"/>
        <v>1</v>
      </c>
      <c r="R38" t="s">
        <v>41</v>
      </c>
    </row>
    <row r="39" spans="1:19" x14ac:dyDescent="0.25">
      <c r="A39" s="1">
        <v>2813.0959499999999</v>
      </c>
      <c r="B39" s="1">
        <v>0</v>
      </c>
      <c r="C39" s="1">
        <v>1</v>
      </c>
      <c r="D39" s="1">
        <v>0</v>
      </c>
      <c r="E39" s="1">
        <v>9383</v>
      </c>
      <c r="F39" s="1">
        <v>1</v>
      </c>
      <c r="G39" s="1">
        <v>0</v>
      </c>
      <c r="H39" s="1">
        <v>0.19285714285714201</v>
      </c>
      <c r="I39" s="1">
        <v>0</v>
      </c>
      <c r="J39" s="1">
        <v>1</v>
      </c>
      <c r="K39" s="1">
        <v>23</v>
      </c>
      <c r="L39" s="1">
        <v>9386</v>
      </c>
      <c r="M39" s="1">
        <v>1</v>
      </c>
      <c r="N39" s="6">
        <f>$S$17+($S$18*A39)+($S$19*B39)+($S$20*C39)+($S$22*E39)+($S$23*F39)+($S$24*G39)+($S$25*H39)+($S$26*I39)+($S$27*J39)+($S$28*K39)+($S$29*L39)</f>
        <v>1.0641890319497449</v>
      </c>
      <c r="O39" s="6">
        <f t="shared" si="0"/>
        <v>1</v>
      </c>
      <c r="P39" s="6">
        <f t="shared" si="1"/>
        <v>1</v>
      </c>
      <c r="R39" t="s">
        <v>42</v>
      </c>
      <c r="S39">
        <f>COUNTIF(P1:P92,1)</f>
        <v>72</v>
      </c>
    </row>
    <row r="40" spans="1:19" x14ac:dyDescent="0.25">
      <c r="A40" s="1">
        <v>8573.0959499999899</v>
      </c>
      <c r="B40" s="1">
        <v>0</v>
      </c>
      <c r="C40" s="1">
        <v>0</v>
      </c>
      <c r="D40" s="1">
        <v>0</v>
      </c>
      <c r="E40" s="1">
        <v>9455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22</v>
      </c>
      <c r="L40" s="1">
        <v>9478</v>
      </c>
      <c r="M40" s="1">
        <v>1</v>
      </c>
      <c r="N40" s="6">
        <f>$S$17+($S$18*A40)+($S$19*B40)+($S$20*C40)+($S$22*E40)+($S$23*F40)+($S$24*G40)+($S$25*H40)+($S$26*I40)+($S$27*J40)+($S$28*K40)+($S$29*L40)</f>
        <v>1.0451021240078706</v>
      </c>
      <c r="O40" s="6">
        <f t="shared" si="0"/>
        <v>1</v>
      </c>
      <c r="P40" s="6">
        <f t="shared" si="1"/>
        <v>1</v>
      </c>
      <c r="R40" t="s">
        <v>43</v>
      </c>
      <c r="S40">
        <f>COUNTIF(P1:P92,0)</f>
        <v>20</v>
      </c>
    </row>
    <row r="41" spans="1:19" x14ac:dyDescent="0.25">
      <c r="A41" s="1">
        <v>1373.0959499999899</v>
      </c>
      <c r="B41" s="1">
        <v>1</v>
      </c>
      <c r="C41" s="1">
        <v>0</v>
      </c>
      <c r="D41" s="1">
        <v>0</v>
      </c>
      <c r="E41" s="1">
        <v>10045</v>
      </c>
      <c r="F41" s="1">
        <v>0</v>
      </c>
      <c r="G41" s="1">
        <v>1</v>
      </c>
      <c r="H41" s="1">
        <v>0.204166666666666</v>
      </c>
      <c r="I41" s="1">
        <v>0.47857142857142798</v>
      </c>
      <c r="J41" s="1">
        <v>1</v>
      </c>
      <c r="K41" s="1">
        <v>0</v>
      </c>
      <c r="L41" s="1">
        <v>10045</v>
      </c>
      <c r="M41" s="1">
        <v>1</v>
      </c>
      <c r="N41" s="6">
        <f>$S$17+($S$18*A41)+($S$19*B41)+($S$20*C41)+($S$22*E41)+($S$23*F41)+($S$24*G41)+($S$25*H41)+($S$26*I41)+($S$27*J41)+($S$28*K41)+($S$29*L41)</f>
        <v>0.94480633392381286</v>
      </c>
      <c r="O41" s="6">
        <f t="shared" si="0"/>
        <v>1</v>
      </c>
      <c r="P41" s="6">
        <f t="shared" si="1"/>
        <v>1</v>
      </c>
      <c r="R41" t="s">
        <v>44</v>
      </c>
      <c r="S41" s="7">
        <f>S39/(S39+S40)</f>
        <v>0.78260869565217395</v>
      </c>
    </row>
    <row r="42" spans="1:19" x14ac:dyDescent="0.25">
      <c r="A42" s="1">
        <v>1373.0959499999899</v>
      </c>
      <c r="B42" s="1">
        <v>0</v>
      </c>
      <c r="C42" s="1">
        <v>5</v>
      </c>
      <c r="D42" s="1">
        <v>0</v>
      </c>
      <c r="E42" s="1">
        <v>10224</v>
      </c>
      <c r="F42" s="1">
        <v>1</v>
      </c>
      <c r="G42" s="1">
        <v>0</v>
      </c>
      <c r="H42" s="1">
        <v>0</v>
      </c>
      <c r="I42" s="1">
        <v>0.66785714285714204</v>
      </c>
      <c r="J42" s="1">
        <v>4</v>
      </c>
      <c r="K42" s="1">
        <v>0</v>
      </c>
      <c r="L42" s="1">
        <v>10224</v>
      </c>
      <c r="M42" s="1">
        <v>1</v>
      </c>
      <c r="N42" s="6">
        <f>$S$17+($S$18*A42)+($S$19*B42)+($S$20*C42)+($S$22*E42)+($S$23*F42)+($S$24*G42)+($S$25*H42)+($S$26*I42)+($S$27*J42)+($S$28*K42)+($S$29*L42)</f>
        <v>1.0957829594971837</v>
      </c>
      <c r="O42" s="6">
        <f t="shared" si="0"/>
        <v>1</v>
      </c>
      <c r="P42" s="6">
        <f t="shared" si="1"/>
        <v>1</v>
      </c>
      <c r="R42" t="s">
        <v>45</v>
      </c>
      <c r="S42" s="7">
        <f>S40/(S39+S40)</f>
        <v>0.21739130434782608</v>
      </c>
    </row>
    <row r="43" spans="1:19" x14ac:dyDescent="0.25">
      <c r="A43" s="1">
        <v>1373.0959499999899</v>
      </c>
      <c r="B43" s="1">
        <v>0</v>
      </c>
      <c r="C43" s="1">
        <v>0</v>
      </c>
      <c r="D43" s="1">
        <v>0</v>
      </c>
      <c r="E43" s="1">
        <v>10317</v>
      </c>
      <c r="F43" s="1">
        <v>1</v>
      </c>
      <c r="G43" s="1">
        <v>1</v>
      </c>
      <c r="H43" s="1">
        <v>-0.15</v>
      </c>
      <c r="I43" s="1">
        <v>0.7</v>
      </c>
      <c r="J43" s="1">
        <v>0</v>
      </c>
      <c r="K43" s="1">
        <v>18</v>
      </c>
      <c r="L43" s="1">
        <v>10335</v>
      </c>
      <c r="M43" s="1">
        <v>1</v>
      </c>
      <c r="N43" s="6">
        <f>$S$17+($S$18*A43)+($S$19*B43)+($S$20*C43)+($S$22*E43)+($S$23*F43)+($S$24*G43)+($S$25*H43)+($S$26*I43)+($S$27*J43)+($S$28*K43)+($S$29*L43)</f>
        <v>0.88051773309950754</v>
      </c>
      <c r="O43" s="6">
        <f t="shared" si="0"/>
        <v>1</v>
      </c>
      <c r="P43" s="6">
        <f t="shared" si="1"/>
        <v>1</v>
      </c>
    </row>
    <row r="44" spans="1:19" x14ac:dyDescent="0.25">
      <c r="A44" s="1">
        <v>1373.0959499999899</v>
      </c>
      <c r="B44" s="1">
        <v>2</v>
      </c>
      <c r="C44" s="1">
        <v>0</v>
      </c>
      <c r="D44" s="1">
        <v>0</v>
      </c>
      <c r="E44" s="1">
        <v>10538</v>
      </c>
      <c r="F44" s="1">
        <v>1</v>
      </c>
      <c r="G44" s="1">
        <v>1</v>
      </c>
      <c r="H44" s="1">
        <v>0.2</v>
      </c>
      <c r="I44" s="1">
        <v>0.69999999999999896</v>
      </c>
      <c r="J44" s="1">
        <v>1</v>
      </c>
      <c r="K44" s="1">
        <v>215</v>
      </c>
      <c r="L44" s="1">
        <v>10545</v>
      </c>
      <c r="M44" s="1">
        <v>1</v>
      </c>
      <c r="N44" s="6">
        <f>$S$17+($S$18*A44)+($S$19*B44)+($S$20*C44)+($S$22*E44)+($S$23*F44)+($S$24*G44)+($S$25*H44)+($S$26*I44)+($S$27*J44)+($S$28*K44)+($S$29*L44)</f>
        <v>0.90730687393571685</v>
      </c>
      <c r="O44" s="6">
        <f t="shared" si="0"/>
        <v>1</v>
      </c>
      <c r="P44" s="6">
        <f t="shared" si="1"/>
        <v>1</v>
      </c>
      <c r="R44" t="s">
        <v>46</v>
      </c>
    </row>
    <row r="45" spans="1:19" x14ac:dyDescent="0.25">
      <c r="A45" s="1">
        <v>7133.0959499999899</v>
      </c>
      <c r="B45" s="1">
        <v>1</v>
      </c>
      <c r="C45" s="1">
        <v>0</v>
      </c>
      <c r="D45" s="1">
        <v>0</v>
      </c>
      <c r="E45" s="1">
        <v>10892</v>
      </c>
      <c r="F45" s="1">
        <v>0</v>
      </c>
      <c r="G45" s="1">
        <v>1</v>
      </c>
      <c r="H45" s="1">
        <v>-0.1</v>
      </c>
      <c r="I45" s="1">
        <v>0</v>
      </c>
      <c r="J45" s="1">
        <v>1</v>
      </c>
      <c r="K45" s="1">
        <v>13</v>
      </c>
      <c r="L45" s="1">
        <v>10892</v>
      </c>
      <c r="M45" s="1">
        <v>1</v>
      </c>
      <c r="N45" s="6">
        <f>$S$17+($S$18*A45)+($S$19*B45)+($S$20*C45)+($S$22*E45)+($S$23*F45)+($S$24*G45)+($S$25*H45)+($S$26*I45)+($S$27*J45)+($S$28*K45)+($S$29*L45)</f>
        <v>0.98805308170627626</v>
      </c>
      <c r="O45" s="6">
        <f t="shared" si="0"/>
        <v>1</v>
      </c>
      <c r="P45" s="6">
        <f t="shared" si="1"/>
        <v>1</v>
      </c>
      <c r="R45" t="s">
        <v>47</v>
      </c>
    </row>
    <row r="46" spans="1:19" x14ac:dyDescent="0.25">
      <c r="A46" s="1">
        <v>1373.0959499999899</v>
      </c>
      <c r="B46" s="1">
        <v>0</v>
      </c>
      <c r="C46" s="1">
        <v>0</v>
      </c>
      <c r="D46" s="1">
        <v>0</v>
      </c>
      <c r="E46" s="1">
        <v>10921</v>
      </c>
      <c r="F46" s="1">
        <v>0</v>
      </c>
      <c r="G46" s="1">
        <v>0</v>
      </c>
      <c r="H46" s="1">
        <v>0.107539682539682</v>
      </c>
      <c r="I46" s="1">
        <v>0.65303030303030196</v>
      </c>
      <c r="J46" s="1">
        <v>2</v>
      </c>
      <c r="K46" s="1">
        <v>79</v>
      </c>
      <c r="L46" s="1">
        <v>10978</v>
      </c>
      <c r="M46" s="1">
        <v>1</v>
      </c>
      <c r="N46" s="6">
        <f>$S$17+($S$18*A46)+($S$19*B46)+($S$20*C46)+($S$22*E46)+($S$23*F46)+($S$24*G46)+($S$25*H46)+($S$26*I46)+($S$27*J46)+($S$28*K46)+($S$29*L46)</f>
        <v>0.91022727360742195</v>
      </c>
      <c r="O46" s="6">
        <f t="shared" si="0"/>
        <v>1</v>
      </c>
      <c r="P46" s="6">
        <f t="shared" si="1"/>
        <v>1</v>
      </c>
      <c r="R46" t="s">
        <v>48</v>
      </c>
    </row>
    <row r="47" spans="1:19" x14ac:dyDescent="0.25">
      <c r="A47" s="1">
        <v>4253.0959499999899</v>
      </c>
      <c r="B47" s="1">
        <v>0</v>
      </c>
      <c r="C47" s="1">
        <v>3</v>
      </c>
      <c r="D47" s="1">
        <v>0</v>
      </c>
      <c r="E47" s="1">
        <v>11641</v>
      </c>
      <c r="F47" s="1">
        <v>1</v>
      </c>
      <c r="G47" s="1">
        <v>0</v>
      </c>
      <c r="H47" s="1">
        <v>-0.12905919312169301</v>
      </c>
      <c r="I47" s="1">
        <v>0.9</v>
      </c>
      <c r="J47" s="1">
        <v>4</v>
      </c>
      <c r="K47" s="1">
        <v>9</v>
      </c>
      <c r="L47" s="1">
        <v>11684</v>
      </c>
      <c r="M47" s="1">
        <v>1</v>
      </c>
      <c r="N47" s="6">
        <f>$S$17+($S$18*A47)+($S$19*B47)+($S$20*C47)+($S$22*E47)+($S$23*F47)+($S$24*G47)+($S$25*H47)+($S$26*I47)+($S$27*J47)+($S$28*K47)+($S$29*L47)</f>
        <v>0.97314545859237001</v>
      </c>
      <c r="O47" s="6">
        <f t="shared" si="0"/>
        <v>1</v>
      </c>
      <c r="P47" s="6">
        <f t="shared" si="1"/>
        <v>1</v>
      </c>
    </row>
    <row r="48" spans="1:19" x14ac:dyDescent="0.25">
      <c r="A48" s="1">
        <v>4253.0959499999899</v>
      </c>
      <c r="B48" s="1">
        <v>0</v>
      </c>
      <c r="C48" s="1">
        <v>0</v>
      </c>
      <c r="D48" s="1">
        <v>0</v>
      </c>
      <c r="E48" s="1">
        <v>12772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12788</v>
      </c>
      <c r="M48" s="1">
        <v>1</v>
      </c>
      <c r="N48" s="6">
        <f>$S$17+($S$18*A48)+($S$19*B48)+($S$20*C48)+($S$22*E48)+($S$23*F48)+($S$24*G48)+($S$25*H48)+($S$26*I48)+($S$27*J48)+($S$28*K48)+($S$29*L48)</f>
        <v>0.93490268808784549</v>
      </c>
      <c r="O48" s="6">
        <f t="shared" si="0"/>
        <v>1</v>
      </c>
      <c r="P48" s="6">
        <f t="shared" si="1"/>
        <v>1</v>
      </c>
    </row>
    <row r="49" spans="1:16" x14ac:dyDescent="0.25">
      <c r="A49" s="1">
        <v>1373.0959499999899</v>
      </c>
      <c r="B49" s="1">
        <v>0</v>
      </c>
      <c r="C49" s="1">
        <v>0</v>
      </c>
      <c r="D49" s="1">
        <v>0</v>
      </c>
      <c r="E49" s="1">
        <v>12843</v>
      </c>
      <c r="F49" s="1">
        <v>0</v>
      </c>
      <c r="G49" s="1">
        <v>0</v>
      </c>
      <c r="H49" s="1">
        <v>0</v>
      </c>
      <c r="I49" s="1">
        <v>0</v>
      </c>
      <c r="J49" s="1">
        <v>3</v>
      </c>
      <c r="K49" s="1">
        <v>0</v>
      </c>
      <c r="L49" s="1">
        <v>12843</v>
      </c>
      <c r="M49" s="1">
        <v>1</v>
      </c>
      <c r="N49" s="6">
        <f>$S$17+($S$18*A49)+($S$19*B49)+($S$20*C49)+($S$22*E49)+($S$23*F49)+($S$24*G49)+($S$25*H49)+($S$26*I49)+($S$27*J49)+($S$28*K49)+($S$29*L49)</f>
        <v>1.0070831987332802</v>
      </c>
      <c r="O49" s="6">
        <f t="shared" si="0"/>
        <v>1</v>
      </c>
      <c r="P49" s="6">
        <f t="shared" si="1"/>
        <v>1</v>
      </c>
    </row>
    <row r="50" spans="1:16" x14ac:dyDescent="0.25">
      <c r="A50" s="1">
        <v>1373.0959499999899</v>
      </c>
      <c r="B50" s="1">
        <v>0</v>
      </c>
      <c r="C50" s="1">
        <v>0</v>
      </c>
      <c r="D50" s="1">
        <v>0</v>
      </c>
      <c r="E50" s="1">
        <v>12852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12852</v>
      </c>
      <c r="M50" s="1">
        <v>1</v>
      </c>
      <c r="N50" s="6">
        <f>$S$17+($S$18*A50)+($S$19*B50)+($S$20*C50)+($S$22*E50)+($S$23*F50)+($S$24*G50)+($S$25*H50)+($S$26*I50)+($S$27*J50)+($S$28*K50)+($S$29*L50)</f>
        <v>0.88795222294566756</v>
      </c>
      <c r="O50" s="6">
        <f t="shared" si="0"/>
        <v>1</v>
      </c>
      <c r="P50" s="6">
        <f t="shared" si="1"/>
        <v>1</v>
      </c>
    </row>
    <row r="51" spans="1:16" x14ac:dyDescent="0.25">
      <c r="A51" s="1">
        <v>1373.0959499999899</v>
      </c>
      <c r="B51" s="1">
        <v>1</v>
      </c>
      <c r="C51" s="1">
        <v>1</v>
      </c>
      <c r="D51" s="1">
        <v>0</v>
      </c>
      <c r="E51" s="1">
        <v>12861</v>
      </c>
      <c r="F51" s="1">
        <v>0</v>
      </c>
      <c r="G51" s="1">
        <v>1</v>
      </c>
      <c r="H51" s="1">
        <v>0.20833333333333301</v>
      </c>
      <c r="I51" s="1">
        <v>0.2</v>
      </c>
      <c r="J51" s="1">
        <v>0</v>
      </c>
      <c r="K51" s="1">
        <v>29</v>
      </c>
      <c r="L51" s="1">
        <v>12873</v>
      </c>
      <c r="M51" s="1">
        <v>1</v>
      </c>
      <c r="N51" s="6">
        <f>$S$17+($S$18*A51)+($S$19*B51)+($S$20*C51)+($S$22*E51)+($S$23*F51)+($S$24*G51)+($S$25*H51)+($S$26*I51)+($S$27*J51)+($S$28*K51)+($S$29*L51)</f>
        <v>0.83904794330344856</v>
      </c>
      <c r="O51" s="6">
        <f t="shared" si="0"/>
        <v>1</v>
      </c>
      <c r="P51" s="6">
        <f t="shared" si="1"/>
        <v>1</v>
      </c>
    </row>
    <row r="52" spans="1:16" x14ac:dyDescent="0.25">
      <c r="A52" s="1">
        <v>5693.0959499999899</v>
      </c>
      <c r="B52" s="1">
        <v>0</v>
      </c>
      <c r="C52" s="1">
        <v>1</v>
      </c>
      <c r="D52" s="1">
        <v>0</v>
      </c>
      <c r="E52" s="1">
        <v>13339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72</v>
      </c>
      <c r="L52" s="1">
        <v>13339</v>
      </c>
      <c r="M52" s="1">
        <v>1</v>
      </c>
      <c r="N52" s="6">
        <f>$S$17+($S$18*A52)+($S$19*B52)+($S$20*C52)+($S$22*E52)+($S$23*F52)+($S$24*G52)+($S$25*H52)+($S$26*I52)+($S$27*J52)+($S$28*K52)+($S$29*L52)</f>
        <v>0.93688158623277928</v>
      </c>
      <c r="O52" s="6">
        <f t="shared" si="0"/>
        <v>1</v>
      </c>
      <c r="P52" s="6">
        <f t="shared" si="1"/>
        <v>1</v>
      </c>
    </row>
    <row r="53" spans="1:16" x14ac:dyDescent="0.25">
      <c r="A53" s="1">
        <v>4253.0959499999899</v>
      </c>
      <c r="B53" s="1">
        <v>0</v>
      </c>
      <c r="C53" s="1">
        <v>0</v>
      </c>
      <c r="D53" s="1">
        <v>0</v>
      </c>
      <c r="E53" s="1">
        <v>13353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32</v>
      </c>
      <c r="L53" s="1">
        <v>13353</v>
      </c>
      <c r="M53" s="1">
        <v>1</v>
      </c>
      <c r="N53" s="6">
        <f>$S$17+($S$18*A53)+($S$19*B53)+($S$20*C53)+($S$22*E53)+($S$23*F53)+($S$24*G53)+($S$25*H53)+($S$26*I53)+($S$27*J53)+($S$28*K53)+($S$29*L53)</f>
        <v>0.89951591301403866</v>
      </c>
      <c r="O53" s="6">
        <f t="shared" si="0"/>
        <v>1</v>
      </c>
      <c r="P53" s="6">
        <f t="shared" si="1"/>
        <v>1</v>
      </c>
    </row>
    <row r="54" spans="1:16" x14ac:dyDescent="0.25">
      <c r="A54" s="1">
        <v>12893.095949999901</v>
      </c>
      <c r="B54" s="1">
        <v>2</v>
      </c>
      <c r="C54" s="1">
        <v>0</v>
      </c>
      <c r="D54" s="1">
        <v>0</v>
      </c>
      <c r="E54" s="1">
        <v>13392</v>
      </c>
      <c r="F54" s="1">
        <v>1</v>
      </c>
      <c r="G54" s="1">
        <v>0</v>
      </c>
      <c r="H54" s="1">
        <v>0.5</v>
      </c>
      <c r="I54" s="1">
        <v>0.75</v>
      </c>
      <c r="J54" s="1">
        <v>1</v>
      </c>
      <c r="K54" s="1">
        <v>14</v>
      </c>
      <c r="L54" s="1">
        <v>13420</v>
      </c>
      <c r="M54" s="1">
        <v>1</v>
      </c>
      <c r="N54" s="6">
        <f>$S$17+($S$18*A54)+($S$19*B54)+($S$20*C54)+($S$22*E54)+($S$23*F54)+($S$24*G54)+($S$25*H54)+($S$26*I54)+($S$27*J54)+($S$28*K54)+($S$29*L54)</f>
        <v>0.84709196782964469</v>
      </c>
      <c r="O54" s="6">
        <f t="shared" si="0"/>
        <v>1</v>
      </c>
      <c r="P54" s="6">
        <f t="shared" si="1"/>
        <v>1</v>
      </c>
    </row>
    <row r="55" spans="1:16" x14ac:dyDescent="0.25">
      <c r="A55" s="1">
        <v>2813.0959499999999</v>
      </c>
      <c r="B55" s="1">
        <v>0</v>
      </c>
      <c r="C55" s="1">
        <v>1</v>
      </c>
      <c r="D55" s="1">
        <v>0</v>
      </c>
      <c r="E55" s="1">
        <v>15373</v>
      </c>
      <c r="F55" s="1">
        <v>1</v>
      </c>
      <c r="G55" s="1">
        <v>1</v>
      </c>
      <c r="H55" s="1">
        <v>0.47916666666666602</v>
      </c>
      <c r="I55" s="1">
        <v>0</v>
      </c>
      <c r="J55" s="1">
        <v>1</v>
      </c>
      <c r="K55" s="1">
        <v>13</v>
      </c>
      <c r="L55" s="1">
        <v>15375</v>
      </c>
      <c r="M55" s="1">
        <v>1</v>
      </c>
      <c r="N55" s="6">
        <f>$S$17+($S$18*A55)+($S$19*B55)+($S$20*C55)+($S$22*E55)+($S$23*F55)+($S$24*G55)+($S$25*H55)+($S$26*I55)+($S$27*J55)+($S$28*K55)+($S$29*L55)</f>
        <v>0.87640537181060196</v>
      </c>
      <c r="O55" s="6">
        <f t="shared" si="0"/>
        <v>1</v>
      </c>
      <c r="P55" s="6">
        <f t="shared" si="1"/>
        <v>1</v>
      </c>
    </row>
    <row r="56" spans="1:16" x14ac:dyDescent="0.25">
      <c r="A56" s="1">
        <v>14333.095949999901</v>
      </c>
      <c r="B56" s="1">
        <v>0</v>
      </c>
      <c r="C56" s="1">
        <v>0</v>
      </c>
      <c r="D56" s="1">
        <v>0</v>
      </c>
      <c r="E56" s="1">
        <v>15437</v>
      </c>
      <c r="F56" s="1">
        <v>0</v>
      </c>
      <c r="G56" s="1">
        <v>1</v>
      </c>
      <c r="H56" s="1">
        <v>0.29999999999999899</v>
      </c>
      <c r="I56" s="1">
        <v>0</v>
      </c>
      <c r="J56" s="1">
        <v>0</v>
      </c>
      <c r="K56" s="1">
        <v>0</v>
      </c>
      <c r="L56" s="1">
        <v>15437</v>
      </c>
      <c r="M56" s="1">
        <v>1</v>
      </c>
      <c r="N56" s="6">
        <f>$S$17+($S$18*A56)+($S$19*B56)+($S$20*C56)+($S$22*E56)+($S$23*F56)+($S$24*G56)+($S$25*H56)+($S$26*I56)+($S$27*J56)+($S$28*K56)+($S$29*L56)</f>
        <v>0.90796893051124883</v>
      </c>
      <c r="O56" s="6">
        <f t="shared" si="0"/>
        <v>1</v>
      </c>
      <c r="P56" s="6">
        <f t="shared" si="1"/>
        <v>1</v>
      </c>
    </row>
    <row r="57" spans="1:16" x14ac:dyDescent="0.25">
      <c r="A57" s="1">
        <v>2813.0959499999999</v>
      </c>
      <c r="B57" s="1">
        <v>1</v>
      </c>
      <c r="C57" s="1">
        <v>0</v>
      </c>
      <c r="D57" s="1">
        <v>0</v>
      </c>
      <c r="E57" s="1">
        <v>15454</v>
      </c>
      <c r="F57" s="1">
        <v>0</v>
      </c>
      <c r="G57" s="1">
        <v>1</v>
      </c>
      <c r="H57" s="1">
        <v>0</v>
      </c>
      <c r="I57" s="1">
        <v>0</v>
      </c>
      <c r="J57" s="1">
        <v>1</v>
      </c>
      <c r="K57" s="1">
        <v>0</v>
      </c>
      <c r="L57" s="1">
        <v>15454</v>
      </c>
      <c r="M57" s="1">
        <v>1</v>
      </c>
      <c r="N57" s="6">
        <f>$S$17+($S$18*A57)+($S$19*B57)+($S$20*C57)+($S$22*E57)+($S$23*F57)+($S$24*G57)+($S$25*H57)+($S$26*I57)+($S$27*J57)+($S$28*K57)+($S$29*L57)</f>
        <v>0.8201901626185375</v>
      </c>
      <c r="O57" s="6">
        <f t="shared" si="0"/>
        <v>1</v>
      </c>
      <c r="P57" s="6">
        <f t="shared" si="1"/>
        <v>1</v>
      </c>
    </row>
    <row r="58" spans="1:16" x14ac:dyDescent="0.25">
      <c r="A58" s="1">
        <v>4253.0959499999899</v>
      </c>
      <c r="B58" s="1">
        <v>0</v>
      </c>
      <c r="C58" s="1">
        <v>0</v>
      </c>
      <c r="D58" s="1">
        <v>0</v>
      </c>
      <c r="E58" s="1">
        <v>15547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15547</v>
      </c>
      <c r="M58" s="1">
        <v>1</v>
      </c>
      <c r="N58" s="6">
        <f>$S$17+($S$18*A58)+($S$19*B58)+($S$20*C58)+($S$22*E58)+($S$23*F58)+($S$24*G58)+($S$25*H58)+($S$26*I58)+($S$27*J58)+($S$28*K58)+($S$29*L58)</f>
        <v>0.82628576832793144</v>
      </c>
      <c r="O58" s="6">
        <f t="shared" si="0"/>
        <v>1</v>
      </c>
      <c r="P58" s="6">
        <f t="shared" si="1"/>
        <v>1</v>
      </c>
    </row>
    <row r="59" spans="1:16" x14ac:dyDescent="0.25">
      <c r="A59" s="1">
        <v>2813.0959499999999</v>
      </c>
      <c r="B59" s="1">
        <v>0</v>
      </c>
      <c r="C59" s="1">
        <v>0</v>
      </c>
      <c r="D59" s="1">
        <v>0</v>
      </c>
      <c r="E59" s="1">
        <v>15600</v>
      </c>
      <c r="F59" s="1">
        <v>0</v>
      </c>
      <c r="G59" s="1">
        <v>1</v>
      </c>
      <c r="H59" s="1">
        <v>0.33055555555555499</v>
      </c>
      <c r="I59" s="1">
        <v>0</v>
      </c>
      <c r="J59" s="1">
        <v>0</v>
      </c>
      <c r="K59" s="1">
        <v>4</v>
      </c>
      <c r="L59" s="1">
        <v>15600</v>
      </c>
      <c r="M59" s="1">
        <v>1</v>
      </c>
      <c r="N59" s="6">
        <f>$S$17+($S$18*A59)+($S$19*B59)+($S$20*C59)+($S$22*E59)+($S$23*F59)+($S$24*G59)+($S$25*H59)+($S$26*I59)+($S$27*J59)+($S$28*K59)+($S$29*L59)</f>
        <v>0.82685981586746848</v>
      </c>
      <c r="O59" s="6">
        <f t="shared" si="0"/>
        <v>1</v>
      </c>
      <c r="P59" s="6">
        <f t="shared" si="1"/>
        <v>1</v>
      </c>
    </row>
    <row r="60" spans="1:16" x14ac:dyDescent="0.25">
      <c r="A60" s="1">
        <v>8573.0959499999899</v>
      </c>
      <c r="B60" s="1">
        <v>0</v>
      </c>
      <c r="C60" s="1">
        <v>2</v>
      </c>
      <c r="D60" s="1">
        <v>0</v>
      </c>
      <c r="E60" s="1">
        <v>15608</v>
      </c>
      <c r="F60" s="1">
        <v>1</v>
      </c>
      <c r="G60" s="1">
        <v>1</v>
      </c>
      <c r="H60" s="1">
        <v>0</v>
      </c>
      <c r="I60" s="1">
        <v>0.6</v>
      </c>
      <c r="J60" s="1">
        <v>1</v>
      </c>
      <c r="K60" s="1">
        <v>17</v>
      </c>
      <c r="L60" s="1">
        <v>15620</v>
      </c>
      <c r="M60" s="1">
        <v>1</v>
      </c>
      <c r="N60" s="6">
        <f>$S$17+($S$18*A60)+($S$19*B60)+($S$20*C60)+($S$22*E60)+($S$23*F60)+($S$24*G60)+($S$25*H60)+($S$26*I60)+($S$27*J60)+($S$28*K60)+($S$29*L60)</f>
        <v>0.83535752650785966</v>
      </c>
      <c r="O60" s="6">
        <f t="shared" si="0"/>
        <v>1</v>
      </c>
      <c r="P60" s="6">
        <f t="shared" si="1"/>
        <v>1</v>
      </c>
    </row>
    <row r="61" spans="1:16" x14ac:dyDescent="0.25">
      <c r="A61" s="1">
        <v>40253.095950000003</v>
      </c>
      <c r="B61" s="1">
        <v>0</v>
      </c>
      <c r="C61" s="1">
        <v>0</v>
      </c>
      <c r="D61" s="1">
        <v>0</v>
      </c>
      <c r="E61" s="1">
        <v>16259</v>
      </c>
      <c r="F61" s="1">
        <v>1</v>
      </c>
      <c r="G61" s="1">
        <v>0</v>
      </c>
      <c r="H61" s="1">
        <v>0.59999999999999898</v>
      </c>
      <c r="I61" s="1">
        <v>0</v>
      </c>
      <c r="J61" s="1">
        <v>0</v>
      </c>
      <c r="K61" s="1">
        <v>4</v>
      </c>
      <c r="L61" s="1">
        <v>16259</v>
      </c>
      <c r="M61" s="1">
        <v>1</v>
      </c>
      <c r="N61" s="6">
        <f>$S$17+($S$18*A61)+($S$19*B61)+($S$20*C61)+($S$22*E61)+($S$23*F61)+($S$24*G61)+($S$25*H61)+($S$26*I61)+($S$27*J61)+($S$28*K61)+($S$29*L61)</f>
        <v>1.0816495671668385</v>
      </c>
      <c r="O61" s="6">
        <f t="shared" si="0"/>
        <v>1</v>
      </c>
      <c r="P61" s="6">
        <f t="shared" si="1"/>
        <v>1</v>
      </c>
    </row>
    <row r="62" spans="1:16" x14ac:dyDescent="0.25">
      <c r="A62" s="1">
        <v>122333.09595</v>
      </c>
      <c r="B62" s="1">
        <v>18</v>
      </c>
      <c r="C62" s="1">
        <v>0</v>
      </c>
      <c r="D62" s="1">
        <v>0</v>
      </c>
      <c r="E62" s="1">
        <v>16312</v>
      </c>
      <c r="F62" s="1">
        <v>1</v>
      </c>
      <c r="G62" s="1">
        <v>1</v>
      </c>
      <c r="H62" s="1">
        <v>0.148379629629629</v>
      </c>
      <c r="I62" s="1">
        <v>0.45</v>
      </c>
      <c r="J62" s="1">
        <v>3</v>
      </c>
      <c r="K62" s="1">
        <v>103</v>
      </c>
      <c r="L62" s="1">
        <v>16312</v>
      </c>
      <c r="M62" s="1">
        <v>1</v>
      </c>
      <c r="N62" s="6">
        <f>$S$17+($S$18*A62)+($S$19*B62)+($S$20*C62)+($S$22*E62)+($S$23*F62)+($S$24*G62)+($S$25*H62)+($S$26*I62)+($S$27*J62)+($S$28*K62)+($S$29*L62)</f>
        <v>1.0852406417150142</v>
      </c>
      <c r="O62" s="6">
        <f t="shared" si="0"/>
        <v>1</v>
      </c>
      <c r="P62" s="6">
        <f t="shared" si="1"/>
        <v>1</v>
      </c>
    </row>
    <row r="63" spans="1:16" x14ac:dyDescent="0.25">
      <c r="A63" s="1">
        <v>4253.0959499999899</v>
      </c>
      <c r="B63" s="1">
        <v>0</v>
      </c>
      <c r="C63" s="1">
        <v>0</v>
      </c>
      <c r="D63" s="1">
        <v>0</v>
      </c>
      <c r="E63" s="1">
        <v>16417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16505</v>
      </c>
      <c r="M63" s="1">
        <v>1</v>
      </c>
      <c r="N63" s="6">
        <f>$S$17+($S$18*A63)+($S$19*B63)+($S$20*C63)+($S$22*E63)+($S$23*F63)+($S$24*G63)+($S$25*H63)+($S$26*I63)+($S$27*J63)+($S$28*K63)+($S$29*L63)</f>
        <v>0.66381247934266696</v>
      </c>
      <c r="O63" s="6">
        <f t="shared" si="0"/>
        <v>0</v>
      </c>
      <c r="P63" s="6">
        <f t="shared" si="1"/>
        <v>0</v>
      </c>
    </row>
    <row r="64" spans="1:16" x14ac:dyDescent="0.25">
      <c r="A64" s="1">
        <v>8573.0959499999899</v>
      </c>
      <c r="B64" s="1">
        <v>0</v>
      </c>
      <c r="C64" s="1">
        <v>1</v>
      </c>
      <c r="D64" s="1">
        <v>0</v>
      </c>
      <c r="E64" s="1">
        <v>17273</v>
      </c>
      <c r="F64" s="1">
        <v>1</v>
      </c>
      <c r="G64" s="1">
        <v>1</v>
      </c>
      <c r="H64" s="1">
        <v>0</v>
      </c>
      <c r="I64" s="1">
        <v>0.51825396825396797</v>
      </c>
      <c r="J64" s="1">
        <v>5</v>
      </c>
      <c r="K64" s="1">
        <v>12</v>
      </c>
      <c r="L64" s="1">
        <v>17273</v>
      </c>
      <c r="M64" s="1">
        <v>1</v>
      </c>
      <c r="N64" s="6">
        <f>$S$17+($S$18*A64)+($S$19*B64)+($S$20*C64)+($S$22*E64)+($S$23*F64)+($S$24*G64)+($S$25*H64)+($S$26*I64)+($S$27*J64)+($S$28*K64)+($S$29*L64)</f>
        <v>0.94108624486726811</v>
      </c>
      <c r="O64" s="6">
        <f t="shared" si="0"/>
        <v>1</v>
      </c>
      <c r="P64" s="6">
        <f t="shared" si="1"/>
        <v>1</v>
      </c>
    </row>
    <row r="65" spans="1:16" x14ac:dyDescent="0.25">
      <c r="A65" s="1">
        <v>69053.095950000003</v>
      </c>
      <c r="B65" s="1">
        <v>0</v>
      </c>
      <c r="C65" s="1">
        <v>0</v>
      </c>
      <c r="D65" s="1">
        <v>0</v>
      </c>
      <c r="E65" s="1">
        <v>17732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17838</v>
      </c>
      <c r="M65" s="1">
        <v>1</v>
      </c>
      <c r="N65" s="6">
        <f>$S$17+($S$18*A65)+($S$19*B65)+($S$20*C65)+($S$22*E65)+($S$23*F65)+($S$24*G65)+($S$25*H65)+($S$26*I65)+($S$27*J65)+($S$28*K65)+($S$29*L65)</f>
        <v>1.0328285447139898</v>
      </c>
      <c r="O65" s="6">
        <f t="shared" si="0"/>
        <v>1</v>
      </c>
      <c r="P65" s="6">
        <f t="shared" si="1"/>
        <v>1</v>
      </c>
    </row>
    <row r="66" spans="1:16" x14ac:dyDescent="0.25">
      <c r="A66" s="1">
        <v>8573.0959499999899</v>
      </c>
      <c r="B66" s="1">
        <v>0</v>
      </c>
      <c r="C66" s="1">
        <v>7</v>
      </c>
      <c r="D66" s="1">
        <v>0</v>
      </c>
      <c r="E66" s="1">
        <v>20341</v>
      </c>
      <c r="F66" s="1">
        <v>1</v>
      </c>
      <c r="G66" s="1">
        <v>0</v>
      </c>
      <c r="H66" s="1">
        <v>0</v>
      </c>
      <c r="I66" s="1">
        <v>0.2</v>
      </c>
      <c r="J66" s="1">
        <v>1</v>
      </c>
      <c r="K66" s="1">
        <v>177</v>
      </c>
      <c r="L66" s="1">
        <v>20345</v>
      </c>
      <c r="M66" s="1">
        <v>1</v>
      </c>
      <c r="N66" s="6">
        <f t="shared" ref="N66:N92" si="2">$S$17+($S$18*A66)+($S$19*B66)+($S$20*C66)+($S$22*E66)+($S$23*F66)+($S$24*G66)+($S$25*H66)+($S$26*I66)+($S$27*J66)+($S$28*K66)+($S$29*L66)</f>
        <v>0.80750956539025864</v>
      </c>
      <c r="O66" s="6">
        <f t="shared" ref="O66:O92" si="3">IF(N66&lt;$S$36,0,1)</f>
        <v>1</v>
      </c>
      <c r="P66" s="6">
        <f t="shared" ref="P66:P92" si="4">IF(M66=O66,1,0)</f>
        <v>1</v>
      </c>
    </row>
    <row r="67" spans="1:16" x14ac:dyDescent="0.25">
      <c r="A67" s="1">
        <v>1373.0959499999899</v>
      </c>
      <c r="B67" s="1">
        <v>0</v>
      </c>
      <c r="C67" s="1">
        <v>0</v>
      </c>
      <c r="D67" s="1">
        <v>0</v>
      </c>
      <c r="E67" s="1">
        <v>20445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14</v>
      </c>
      <c r="L67" s="1">
        <v>20454</v>
      </c>
      <c r="M67" s="1">
        <v>1</v>
      </c>
      <c r="N67" s="6">
        <f t="shared" si="2"/>
        <v>0.64449707208671114</v>
      </c>
      <c r="O67" s="6">
        <f t="shared" si="3"/>
        <v>0</v>
      </c>
      <c r="P67" s="6">
        <f t="shared" si="4"/>
        <v>0</v>
      </c>
    </row>
    <row r="68" spans="1:16" x14ac:dyDescent="0.25">
      <c r="A68" s="1">
        <v>4253.0959499999899</v>
      </c>
      <c r="B68" s="1">
        <v>0</v>
      </c>
      <c r="C68" s="1">
        <v>33</v>
      </c>
      <c r="D68" s="1">
        <v>0</v>
      </c>
      <c r="E68" s="1">
        <v>20482</v>
      </c>
      <c r="F68" s="1">
        <v>1</v>
      </c>
      <c r="G68" s="1">
        <v>1</v>
      </c>
      <c r="H68" s="1">
        <v>0.39999999999999902</v>
      </c>
      <c r="I68" s="1">
        <v>0.38839712918660202</v>
      </c>
      <c r="J68" s="1">
        <v>4</v>
      </c>
      <c r="K68" s="1">
        <v>25</v>
      </c>
      <c r="L68" s="1">
        <v>20484</v>
      </c>
      <c r="M68" s="1">
        <v>1</v>
      </c>
      <c r="N68" s="6">
        <f t="shared" si="2"/>
        <v>0.98360469136585138</v>
      </c>
      <c r="O68" s="6">
        <f t="shared" si="3"/>
        <v>1</v>
      </c>
      <c r="P68" s="6">
        <f t="shared" si="4"/>
        <v>1</v>
      </c>
    </row>
    <row r="69" spans="1:16" x14ac:dyDescent="0.25">
      <c r="A69" s="1">
        <v>18653.095949999901</v>
      </c>
      <c r="B69" s="1">
        <v>0</v>
      </c>
      <c r="C69" s="1">
        <v>0</v>
      </c>
      <c r="D69" s="1">
        <v>0</v>
      </c>
      <c r="E69" s="1">
        <v>20499</v>
      </c>
      <c r="F69" s="1">
        <v>1</v>
      </c>
      <c r="G69" s="1">
        <v>0</v>
      </c>
      <c r="H69" s="1">
        <v>0.84999999999999898</v>
      </c>
      <c r="I69" s="1">
        <v>0.52857142857142803</v>
      </c>
      <c r="J69" s="1">
        <v>1</v>
      </c>
      <c r="K69" s="1">
        <v>19</v>
      </c>
      <c r="L69" s="1">
        <v>20499</v>
      </c>
      <c r="M69" s="1">
        <v>1</v>
      </c>
      <c r="N69" s="6">
        <f t="shared" si="2"/>
        <v>0.8097948938340771</v>
      </c>
      <c r="O69" s="6">
        <f t="shared" si="3"/>
        <v>1</v>
      </c>
      <c r="P69" s="6">
        <f t="shared" si="4"/>
        <v>1</v>
      </c>
    </row>
    <row r="70" spans="1:16" x14ac:dyDescent="0.25">
      <c r="A70" s="1">
        <v>2813.0959499999999</v>
      </c>
      <c r="B70" s="1">
        <v>0</v>
      </c>
      <c r="C70" s="1">
        <v>1</v>
      </c>
      <c r="D70" s="1">
        <v>0</v>
      </c>
      <c r="E70" s="1">
        <v>20557</v>
      </c>
      <c r="F70" s="1">
        <v>1</v>
      </c>
      <c r="G70" s="1">
        <v>0</v>
      </c>
      <c r="H70" s="1">
        <v>0.23214285714285701</v>
      </c>
      <c r="I70" s="1">
        <v>0.41987373737373701</v>
      </c>
      <c r="J70" s="1">
        <v>1</v>
      </c>
      <c r="K70" s="1">
        <v>515</v>
      </c>
      <c r="L70" s="1">
        <v>20557</v>
      </c>
      <c r="M70" s="1">
        <v>1</v>
      </c>
      <c r="N70" s="6">
        <f t="shared" si="2"/>
        <v>0.78922032820796417</v>
      </c>
      <c r="O70" s="6">
        <f t="shared" si="3"/>
        <v>1</v>
      </c>
      <c r="P70" s="6">
        <f t="shared" si="4"/>
        <v>1</v>
      </c>
    </row>
    <row r="71" spans="1:16" x14ac:dyDescent="0.25">
      <c r="A71" s="1">
        <v>1373.0959499999899</v>
      </c>
      <c r="B71" s="1">
        <v>0</v>
      </c>
      <c r="C71" s="1">
        <v>2</v>
      </c>
      <c r="D71" s="1">
        <v>0</v>
      </c>
      <c r="E71" s="1">
        <v>20567</v>
      </c>
      <c r="F71" s="1">
        <v>1</v>
      </c>
      <c r="G71" s="1">
        <v>1</v>
      </c>
      <c r="H71" s="1">
        <v>-0.34999999999999898</v>
      </c>
      <c r="I71" s="1">
        <v>0</v>
      </c>
      <c r="J71" s="1">
        <v>1</v>
      </c>
      <c r="K71" s="1">
        <v>27</v>
      </c>
      <c r="L71" s="1">
        <v>20567</v>
      </c>
      <c r="M71" s="1">
        <v>1</v>
      </c>
      <c r="N71" s="6">
        <f t="shared" si="2"/>
        <v>0.69121400051350079</v>
      </c>
      <c r="O71" s="6">
        <f t="shared" si="3"/>
        <v>0</v>
      </c>
      <c r="P71" s="6">
        <f t="shared" si="4"/>
        <v>0</v>
      </c>
    </row>
    <row r="72" spans="1:16" x14ac:dyDescent="0.25">
      <c r="A72" s="1">
        <v>5693.0959499999899</v>
      </c>
      <c r="B72" s="1">
        <v>0</v>
      </c>
      <c r="C72" s="1">
        <v>0</v>
      </c>
      <c r="D72" s="1">
        <v>0</v>
      </c>
      <c r="E72" s="1">
        <v>20568</v>
      </c>
      <c r="F72" s="1">
        <v>1</v>
      </c>
      <c r="G72" s="1">
        <v>1</v>
      </c>
      <c r="H72" s="1">
        <v>0</v>
      </c>
      <c r="I72" s="1">
        <v>0</v>
      </c>
      <c r="J72" s="1">
        <v>2</v>
      </c>
      <c r="K72" s="1">
        <v>0</v>
      </c>
      <c r="L72" s="1">
        <v>20573</v>
      </c>
      <c r="M72" s="1">
        <v>1</v>
      </c>
      <c r="N72" s="6">
        <f t="shared" si="2"/>
        <v>0.7425818532445625</v>
      </c>
      <c r="O72" s="6">
        <f t="shared" si="3"/>
        <v>0</v>
      </c>
      <c r="P72" s="6">
        <f t="shared" si="4"/>
        <v>0</v>
      </c>
    </row>
    <row r="73" spans="1:16" x14ac:dyDescent="0.25">
      <c r="A73" s="1">
        <v>5693.0959499999899</v>
      </c>
      <c r="B73" s="1">
        <v>0</v>
      </c>
      <c r="C73" s="1">
        <v>0</v>
      </c>
      <c r="D73" s="1">
        <v>0</v>
      </c>
      <c r="E73" s="1">
        <v>20607</v>
      </c>
      <c r="F73" s="1">
        <v>1</v>
      </c>
      <c r="G73" s="1">
        <v>0</v>
      </c>
      <c r="H73" s="1">
        <v>0.149305555555555</v>
      </c>
      <c r="I73" s="1">
        <v>0</v>
      </c>
      <c r="J73" s="1">
        <v>1</v>
      </c>
      <c r="K73" s="1">
        <v>0</v>
      </c>
      <c r="L73" s="1">
        <v>20607</v>
      </c>
      <c r="M73" s="1">
        <v>1</v>
      </c>
      <c r="N73" s="6">
        <f t="shared" si="2"/>
        <v>0.73346682280161701</v>
      </c>
      <c r="O73" s="6">
        <f t="shared" si="3"/>
        <v>0</v>
      </c>
      <c r="P73" s="6">
        <f t="shared" si="4"/>
        <v>0</v>
      </c>
    </row>
    <row r="74" spans="1:16" x14ac:dyDescent="0.25">
      <c r="A74" s="1">
        <v>14333.095949999901</v>
      </c>
      <c r="B74" s="1">
        <v>0</v>
      </c>
      <c r="C74" s="1">
        <v>0</v>
      </c>
      <c r="D74" s="1">
        <v>0</v>
      </c>
      <c r="E74" s="1">
        <v>20641</v>
      </c>
      <c r="F74" s="1">
        <v>1</v>
      </c>
      <c r="G74" s="1">
        <v>1</v>
      </c>
      <c r="H74" s="1">
        <v>-0.4</v>
      </c>
      <c r="I74" s="1">
        <v>0</v>
      </c>
      <c r="J74" s="1">
        <v>1</v>
      </c>
      <c r="K74" s="1">
        <v>0</v>
      </c>
      <c r="L74" s="1">
        <v>20662</v>
      </c>
      <c r="M74" s="1">
        <v>1</v>
      </c>
      <c r="N74" s="6">
        <f t="shared" si="2"/>
        <v>0.72600648539721391</v>
      </c>
      <c r="O74" s="6">
        <f t="shared" si="3"/>
        <v>0</v>
      </c>
      <c r="P74" s="6">
        <f t="shared" si="4"/>
        <v>0</v>
      </c>
    </row>
    <row r="75" spans="1:16" x14ac:dyDescent="0.25">
      <c r="A75" s="1">
        <v>11453.095949999901</v>
      </c>
      <c r="B75" s="1">
        <v>0</v>
      </c>
      <c r="C75" s="1">
        <v>0</v>
      </c>
      <c r="D75" s="1">
        <v>0</v>
      </c>
      <c r="E75" s="1">
        <v>20904</v>
      </c>
      <c r="F75" s="1">
        <v>1</v>
      </c>
      <c r="G75" s="1">
        <v>1</v>
      </c>
      <c r="H75" s="1">
        <v>0</v>
      </c>
      <c r="I75" s="1">
        <v>0.5</v>
      </c>
      <c r="J75" s="1">
        <v>0</v>
      </c>
      <c r="K75" s="1">
        <v>3</v>
      </c>
      <c r="L75" s="1">
        <v>20904</v>
      </c>
      <c r="M75" s="1">
        <v>1</v>
      </c>
      <c r="N75" s="6">
        <f t="shared" si="2"/>
        <v>0.67074644423085772</v>
      </c>
      <c r="O75" s="6">
        <f t="shared" si="3"/>
        <v>0</v>
      </c>
      <c r="P75" s="6">
        <f t="shared" si="4"/>
        <v>0</v>
      </c>
    </row>
    <row r="76" spans="1:16" x14ac:dyDescent="0.25">
      <c r="A76" s="1">
        <v>1373.0959499999899</v>
      </c>
      <c r="B76" s="1">
        <v>0</v>
      </c>
      <c r="C76" s="1">
        <v>4</v>
      </c>
      <c r="D76" s="1">
        <v>0</v>
      </c>
      <c r="E76" s="1">
        <v>20904</v>
      </c>
      <c r="F76" s="1">
        <v>1</v>
      </c>
      <c r="G76" s="1">
        <v>0</v>
      </c>
      <c r="H76" s="1">
        <v>0.28000000000000003</v>
      </c>
      <c r="I76" s="1">
        <v>0.75</v>
      </c>
      <c r="J76" s="1">
        <v>1</v>
      </c>
      <c r="K76" s="1">
        <v>19</v>
      </c>
      <c r="L76" s="1">
        <v>20904</v>
      </c>
      <c r="M76" s="1">
        <v>1</v>
      </c>
      <c r="N76" s="6">
        <f t="shared" si="2"/>
        <v>0.66634439475923557</v>
      </c>
      <c r="O76" s="6">
        <f t="shared" si="3"/>
        <v>0</v>
      </c>
      <c r="P76" s="6">
        <f t="shared" si="4"/>
        <v>0</v>
      </c>
    </row>
    <row r="77" spans="1:16" x14ac:dyDescent="0.25">
      <c r="A77" s="1">
        <v>61853.095950000003</v>
      </c>
      <c r="B77" s="1">
        <v>2</v>
      </c>
      <c r="C77" s="1">
        <v>1</v>
      </c>
      <c r="D77" s="1">
        <v>0</v>
      </c>
      <c r="E77" s="1">
        <v>20998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3</v>
      </c>
      <c r="L77" s="1">
        <v>21001</v>
      </c>
      <c r="M77" s="1">
        <v>1</v>
      </c>
      <c r="N77" s="6">
        <f t="shared" si="2"/>
        <v>0.99584163562956007</v>
      </c>
      <c r="O77" s="6">
        <f t="shared" si="3"/>
        <v>1</v>
      </c>
      <c r="P77" s="6">
        <f t="shared" si="4"/>
        <v>1</v>
      </c>
    </row>
    <row r="78" spans="1:16" x14ac:dyDescent="0.25">
      <c r="A78" s="1">
        <v>71933.095950000003</v>
      </c>
      <c r="B78" s="1">
        <v>3</v>
      </c>
      <c r="C78" s="1">
        <v>1</v>
      </c>
      <c r="D78" s="1">
        <v>0</v>
      </c>
      <c r="E78" s="1">
        <v>21172</v>
      </c>
      <c r="F78" s="1">
        <v>1</v>
      </c>
      <c r="G78" s="1">
        <v>0</v>
      </c>
      <c r="H78" s="1">
        <v>0.116666666666666</v>
      </c>
      <c r="I78" s="1">
        <v>0.53749999999999898</v>
      </c>
      <c r="J78" s="1">
        <v>2</v>
      </c>
      <c r="K78" s="1">
        <v>42</v>
      </c>
      <c r="L78" s="1">
        <v>21181</v>
      </c>
      <c r="M78" s="1">
        <v>1</v>
      </c>
      <c r="N78" s="6">
        <f t="shared" si="2"/>
        <v>1.053550138644674</v>
      </c>
      <c r="O78" s="6">
        <f t="shared" si="3"/>
        <v>1</v>
      </c>
      <c r="P78" s="6">
        <f t="shared" si="4"/>
        <v>1</v>
      </c>
    </row>
    <row r="79" spans="1:16" x14ac:dyDescent="0.25">
      <c r="A79" s="1">
        <v>2813.0959499999999</v>
      </c>
      <c r="B79" s="1">
        <v>0</v>
      </c>
      <c r="C79" s="1">
        <v>0</v>
      </c>
      <c r="D79" s="1">
        <v>0</v>
      </c>
      <c r="E79" s="1">
        <v>21390</v>
      </c>
      <c r="F79" s="1">
        <v>1</v>
      </c>
      <c r="G79" s="1">
        <v>0</v>
      </c>
      <c r="H79" s="1">
        <v>-2.4999999999999901E-2</v>
      </c>
      <c r="I79" s="1">
        <v>6.6666666666666596E-2</v>
      </c>
      <c r="J79" s="1">
        <v>1</v>
      </c>
      <c r="K79" s="1">
        <v>35</v>
      </c>
      <c r="L79" s="1">
        <v>21390</v>
      </c>
      <c r="M79" s="1">
        <v>1</v>
      </c>
      <c r="N79" s="6">
        <f t="shared" si="2"/>
        <v>0.68555521650702644</v>
      </c>
      <c r="O79" s="6">
        <f t="shared" si="3"/>
        <v>0</v>
      </c>
      <c r="P79" s="6">
        <f t="shared" si="4"/>
        <v>0</v>
      </c>
    </row>
    <row r="80" spans="1:16" x14ac:dyDescent="0.25">
      <c r="A80" s="1">
        <v>30173.095949999901</v>
      </c>
      <c r="B80" s="1">
        <v>0</v>
      </c>
      <c r="C80" s="1">
        <v>1</v>
      </c>
      <c r="D80" s="1">
        <v>0</v>
      </c>
      <c r="E80" s="1">
        <v>21404</v>
      </c>
      <c r="F80" s="1">
        <v>1</v>
      </c>
      <c r="G80" s="1">
        <v>1</v>
      </c>
      <c r="H80" s="1">
        <v>0</v>
      </c>
      <c r="I80" s="1">
        <v>0.7</v>
      </c>
      <c r="J80" s="1">
        <v>1</v>
      </c>
      <c r="K80" s="1">
        <v>0</v>
      </c>
      <c r="L80" s="1">
        <v>21404</v>
      </c>
      <c r="M80" s="1">
        <v>1</v>
      </c>
      <c r="N80" s="6">
        <f t="shared" si="2"/>
        <v>0.80585731936247385</v>
      </c>
      <c r="O80" s="6">
        <f t="shared" si="3"/>
        <v>1</v>
      </c>
      <c r="P80" s="6">
        <f t="shared" si="4"/>
        <v>1</v>
      </c>
    </row>
    <row r="81" spans="1:16" x14ac:dyDescent="0.25">
      <c r="A81" s="1">
        <v>76253.095950000003</v>
      </c>
      <c r="B81" s="1">
        <v>0</v>
      </c>
      <c r="C81" s="1">
        <v>0</v>
      </c>
      <c r="D81" s="1">
        <v>0</v>
      </c>
      <c r="E81" s="1">
        <v>21477</v>
      </c>
      <c r="F81" s="1">
        <v>0</v>
      </c>
      <c r="G81" s="1">
        <v>1</v>
      </c>
      <c r="H81" s="1">
        <v>0</v>
      </c>
      <c r="I81" s="1">
        <v>0.66666666666666596</v>
      </c>
      <c r="J81" s="1">
        <v>1</v>
      </c>
      <c r="K81" s="1">
        <v>0</v>
      </c>
      <c r="L81" s="1">
        <v>21477</v>
      </c>
      <c r="M81" s="1">
        <v>1</v>
      </c>
      <c r="N81" s="6">
        <f t="shared" si="2"/>
        <v>1.1135755876809128</v>
      </c>
      <c r="O81" s="6">
        <f t="shared" si="3"/>
        <v>1</v>
      </c>
      <c r="P81" s="6">
        <f t="shared" si="4"/>
        <v>1</v>
      </c>
    </row>
    <row r="82" spans="1:16" x14ac:dyDescent="0.25">
      <c r="A82" s="1">
        <v>1373.0959499999899</v>
      </c>
      <c r="B82" s="1">
        <v>1</v>
      </c>
      <c r="C82" s="1">
        <v>0</v>
      </c>
      <c r="D82" s="1">
        <v>0</v>
      </c>
      <c r="E82" s="1">
        <v>21866</v>
      </c>
      <c r="F82" s="1">
        <v>1</v>
      </c>
      <c r="G82" s="1">
        <v>0</v>
      </c>
      <c r="H82" s="1">
        <v>-0.8</v>
      </c>
      <c r="I82" s="1">
        <v>0</v>
      </c>
      <c r="J82" s="1">
        <v>1</v>
      </c>
      <c r="K82" s="1">
        <v>53</v>
      </c>
      <c r="L82" s="1">
        <v>21867</v>
      </c>
      <c r="M82" s="1">
        <v>1</v>
      </c>
      <c r="N82" s="6">
        <f t="shared" si="2"/>
        <v>0.60849539666145347</v>
      </c>
      <c r="O82" s="6">
        <f t="shared" si="3"/>
        <v>0</v>
      </c>
      <c r="P82" s="6">
        <f t="shared" si="4"/>
        <v>0</v>
      </c>
    </row>
    <row r="83" spans="1:16" x14ac:dyDescent="0.25">
      <c r="A83" s="1">
        <v>4253.0959499999899</v>
      </c>
      <c r="B83" s="1">
        <v>0</v>
      </c>
      <c r="C83" s="1">
        <v>4</v>
      </c>
      <c r="D83" s="1">
        <v>0</v>
      </c>
      <c r="E83" s="1">
        <v>21915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21915</v>
      </c>
      <c r="M83" s="1">
        <v>1</v>
      </c>
      <c r="N83" s="6">
        <f t="shared" si="2"/>
        <v>0.68873314916970685</v>
      </c>
      <c r="O83" s="6">
        <f t="shared" si="3"/>
        <v>0</v>
      </c>
      <c r="P83" s="6">
        <f t="shared" si="4"/>
        <v>0</v>
      </c>
    </row>
    <row r="84" spans="1:16" x14ac:dyDescent="0.25">
      <c r="A84" s="1">
        <v>1373.0959499999899</v>
      </c>
      <c r="B84" s="1">
        <v>2</v>
      </c>
      <c r="C84" s="1">
        <v>4</v>
      </c>
      <c r="D84" s="1">
        <v>0</v>
      </c>
      <c r="E84" s="1">
        <v>22128</v>
      </c>
      <c r="F84" s="1">
        <v>1</v>
      </c>
      <c r="G84" s="1">
        <v>0</v>
      </c>
      <c r="H84" s="1">
        <v>0.77500000000000002</v>
      </c>
      <c r="I84" s="1">
        <v>0.55972222222222201</v>
      </c>
      <c r="J84" s="1">
        <v>1</v>
      </c>
      <c r="K84" s="1">
        <v>112</v>
      </c>
      <c r="L84" s="1">
        <v>22139</v>
      </c>
      <c r="M84" s="1">
        <v>1</v>
      </c>
      <c r="N84" s="6">
        <f t="shared" si="2"/>
        <v>0.59402159399201082</v>
      </c>
      <c r="O84" s="6">
        <f t="shared" si="3"/>
        <v>0</v>
      </c>
      <c r="P84" s="6">
        <f t="shared" si="4"/>
        <v>0</v>
      </c>
    </row>
    <row r="85" spans="1:16" x14ac:dyDescent="0.25">
      <c r="A85" s="1">
        <v>1373.0959499999899</v>
      </c>
      <c r="B85" s="1">
        <v>1</v>
      </c>
      <c r="C85" s="1">
        <v>0</v>
      </c>
      <c r="D85" s="1">
        <v>0</v>
      </c>
      <c r="E85" s="1">
        <v>22473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16</v>
      </c>
      <c r="L85" s="1">
        <v>22473</v>
      </c>
      <c r="M85" s="1">
        <v>1</v>
      </c>
      <c r="N85" s="6">
        <f t="shared" si="2"/>
        <v>0.61142486620123293</v>
      </c>
      <c r="O85" s="6">
        <f t="shared" si="3"/>
        <v>0</v>
      </c>
      <c r="P85" s="6">
        <f t="shared" si="4"/>
        <v>0</v>
      </c>
    </row>
    <row r="86" spans="1:16" x14ac:dyDescent="0.25">
      <c r="A86" s="1">
        <v>2813.0959499999999</v>
      </c>
      <c r="B86" s="1">
        <v>0</v>
      </c>
      <c r="C86" s="1">
        <v>5</v>
      </c>
      <c r="D86" s="1">
        <v>0</v>
      </c>
      <c r="E86" s="1">
        <v>22955</v>
      </c>
      <c r="F86" s="1">
        <v>0</v>
      </c>
      <c r="G86" s="1">
        <v>1</v>
      </c>
      <c r="H86" s="1">
        <v>0.14000000000000001</v>
      </c>
      <c r="I86" s="1">
        <v>0</v>
      </c>
      <c r="J86" s="1">
        <v>0</v>
      </c>
      <c r="K86" s="1">
        <v>24</v>
      </c>
      <c r="L86" s="1">
        <v>22976</v>
      </c>
      <c r="M86" s="1">
        <v>1</v>
      </c>
      <c r="N86" s="6">
        <f t="shared" si="2"/>
        <v>0.59518406232567855</v>
      </c>
      <c r="O86" s="6">
        <f t="shared" si="3"/>
        <v>0</v>
      </c>
      <c r="P86" s="6">
        <f t="shared" si="4"/>
        <v>0</v>
      </c>
    </row>
    <row r="87" spans="1:16" x14ac:dyDescent="0.25">
      <c r="A87" s="1">
        <v>2813.0959499999999</v>
      </c>
      <c r="B87" s="1">
        <v>0</v>
      </c>
      <c r="C87" s="1">
        <v>1</v>
      </c>
      <c r="D87" s="1">
        <v>0</v>
      </c>
      <c r="E87" s="1">
        <v>23404</v>
      </c>
      <c r="F87" s="1">
        <v>1</v>
      </c>
      <c r="G87" s="1">
        <v>1</v>
      </c>
      <c r="H87" s="1">
        <v>0</v>
      </c>
      <c r="I87" s="1">
        <v>0</v>
      </c>
      <c r="J87" s="1">
        <v>1</v>
      </c>
      <c r="K87" s="1">
        <v>0</v>
      </c>
      <c r="L87" s="1">
        <v>23404</v>
      </c>
      <c r="M87" s="1">
        <v>1</v>
      </c>
      <c r="N87" s="6">
        <f t="shared" si="2"/>
        <v>0.61517751951885202</v>
      </c>
      <c r="O87" s="6">
        <f t="shared" si="3"/>
        <v>0</v>
      </c>
      <c r="P87" s="6">
        <f t="shared" si="4"/>
        <v>0</v>
      </c>
    </row>
    <row r="88" spans="1:16" x14ac:dyDescent="0.25">
      <c r="A88" s="1">
        <v>5693.0959499999899</v>
      </c>
      <c r="B88" s="1">
        <v>0</v>
      </c>
      <c r="C88" s="1">
        <v>0</v>
      </c>
      <c r="D88" s="1">
        <v>0</v>
      </c>
      <c r="E88" s="1">
        <v>23409</v>
      </c>
      <c r="F88" s="1">
        <v>1</v>
      </c>
      <c r="G88" s="1">
        <v>0</v>
      </c>
      <c r="H88" s="1">
        <v>-2.1428571428571401E-2</v>
      </c>
      <c r="I88" s="1">
        <v>0</v>
      </c>
      <c r="J88" s="1">
        <v>0</v>
      </c>
      <c r="K88" s="1">
        <v>5</v>
      </c>
      <c r="L88" s="1">
        <v>23411</v>
      </c>
      <c r="M88" s="1">
        <v>1</v>
      </c>
      <c r="N88" s="6">
        <f t="shared" si="2"/>
        <v>0.60529970836241631</v>
      </c>
      <c r="O88" s="6">
        <f t="shared" si="3"/>
        <v>0</v>
      </c>
      <c r="P88" s="6">
        <f t="shared" si="4"/>
        <v>0</v>
      </c>
    </row>
    <row r="89" spans="1:16" x14ac:dyDescent="0.25">
      <c r="A89" s="1">
        <v>1373.0959499999899</v>
      </c>
      <c r="B89" s="1">
        <v>2</v>
      </c>
      <c r="C89" s="1">
        <v>5</v>
      </c>
      <c r="D89" s="1">
        <v>0</v>
      </c>
      <c r="E89" s="1">
        <v>23581</v>
      </c>
      <c r="F89" s="1">
        <v>1</v>
      </c>
      <c r="G89" s="1">
        <v>0</v>
      </c>
      <c r="H89" s="1">
        <v>-0.25</v>
      </c>
      <c r="I89" s="1">
        <v>0.41</v>
      </c>
      <c r="J89" s="1">
        <v>4</v>
      </c>
      <c r="K89" s="1">
        <v>135</v>
      </c>
      <c r="L89" s="1">
        <v>23715</v>
      </c>
      <c r="M89" s="1">
        <v>1</v>
      </c>
      <c r="N89" s="6">
        <f t="shared" si="2"/>
        <v>0.45068784889654978</v>
      </c>
      <c r="O89" s="6">
        <f t="shared" si="3"/>
        <v>0</v>
      </c>
      <c r="P89" s="6">
        <f t="shared" si="4"/>
        <v>0</v>
      </c>
    </row>
    <row r="90" spans="1:16" x14ac:dyDescent="0.25">
      <c r="A90" s="1">
        <v>1373.0959499999899</v>
      </c>
      <c r="B90" s="1">
        <v>3</v>
      </c>
      <c r="C90" s="1">
        <v>0</v>
      </c>
      <c r="D90" s="1">
        <v>0</v>
      </c>
      <c r="E90" s="1">
        <v>25892</v>
      </c>
      <c r="F90" s="1">
        <v>1</v>
      </c>
      <c r="G90" s="1">
        <v>1</v>
      </c>
      <c r="H90" s="1">
        <v>0.5</v>
      </c>
      <c r="I90" s="1">
        <v>0</v>
      </c>
      <c r="J90" s="1">
        <v>1</v>
      </c>
      <c r="K90" s="1">
        <v>0</v>
      </c>
      <c r="L90" s="1">
        <v>25892</v>
      </c>
      <c r="M90" s="1">
        <v>1</v>
      </c>
      <c r="N90" s="6">
        <f t="shared" si="2"/>
        <v>0.43927647363437927</v>
      </c>
      <c r="O90" s="6">
        <f t="shared" si="3"/>
        <v>0</v>
      </c>
      <c r="P90" s="6">
        <f t="shared" si="4"/>
        <v>0</v>
      </c>
    </row>
    <row r="91" spans="1:16" x14ac:dyDescent="0.25">
      <c r="A91" s="1">
        <v>1373.0959499999899</v>
      </c>
      <c r="B91" s="1">
        <v>0</v>
      </c>
      <c r="C91" s="1">
        <v>5</v>
      </c>
      <c r="D91" s="1">
        <v>0</v>
      </c>
      <c r="E91" s="1">
        <v>25949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27</v>
      </c>
      <c r="L91" s="1">
        <v>25953</v>
      </c>
      <c r="M91" s="1">
        <v>1</v>
      </c>
      <c r="N91" s="6">
        <f t="shared" si="2"/>
        <v>0.51467678710832843</v>
      </c>
      <c r="O91" s="6">
        <f t="shared" si="3"/>
        <v>0</v>
      </c>
      <c r="P91" s="6">
        <f t="shared" si="4"/>
        <v>0</v>
      </c>
    </row>
    <row r="92" spans="1:16" x14ac:dyDescent="0.25">
      <c r="A92" s="1">
        <v>22973.095949999901</v>
      </c>
      <c r="B92" s="1">
        <v>0</v>
      </c>
      <c r="C92" s="1">
        <v>0</v>
      </c>
      <c r="D92" s="1">
        <v>0</v>
      </c>
      <c r="E92" s="1">
        <v>26040</v>
      </c>
      <c r="F92" s="1">
        <v>1</v>
      </c>
      <c r="G92" s="1">
        <v>1</v>
      </c>
      <c r="H92" s="1">
        <v>0.107894736842105</v>
      </c>
      <c r="I92" s="1">
        <v>0.33333333333333298</v>
      </c>
      <c r="J92" s="1">
        <v>2</v>
      </c>
      <c r="K92" s="1">
        <v>16</v>
      </c>
      <c r="L92" s="1">
        <v>26049</v>
      </c>
      <c r="M92" s="1">
        <v>1</v>
      </c>
      <c r="N92" s="6">
        <f t="shared" si="2"/>
        <v>0.66617493647475357</v>
      </c>
      <c r="O92" s="6">
        <f t="shared" si="3"/>
        <v>0</v>
      </c>
      <c r="P92" s="6">
        <f t="shared" si="4"/>
        <v>0</v>
      </c>
    </row>
  </sheetData>
  <sortState ref="A1:M92">
    <sortCondition ref="M1:M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inah rae</dc:creator>
  <cp:lastModifiedBy>inah rae</cp:lastModifiedBy>
  <dcterms:created xsi:type="dcterms:W3CDTF">2017-05-01T08:49:22Z</dcterms:created>
  <dcterms:modified xsi:type="dcterms:W3CDTF">2017-05-02T04:28:25Z</dcterms:modified>
</cp:coreProperties>
</file>