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_Tracker" sheetId="1" r:id="rId4"/>
    <sheet state="visible" name="contest link &amp; passwor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3">
      <text>
        <t xml:space="preserve">Use The Sort You Feel Appropriate for the problem
</t>
      </text>
    </comment>
  </commentList>
</comments>
</file>

<file path=xl/sharedStrings.xml><?xml version="1.0" encoding="utf-8"?>
<sst xmlns="http://schemas.openxmlformats.org/spreadsheetml/2006/main" count="93" uniqueCount="74">
  <si>
    <t>Asa-ad Mohammad Akib</t>
  </si>
  <si>
    <t>62_A</t>
  </si>
  <si>
    <t>Problem Number</t>
  </si>
  <si>
    <t>Problem Name</t>
  </si>
  <si>
    <t>Adhoc</t>
  </si>
  <si>
    <t>OK</t>
  </si>
  <si>
    <t>ok</t>
  </si>
  <si>
    <t>Linear Search</t>
  </si>
  <si>
    <t>Binary Search</t>
  </si>
  <si>
    <t>Sorting                               [N.B.: Use any sort you like except STL sorts]</t>
  </si>
  <si>
    <t>Greedy</t>
  </si>
  <si>
    <t>DP (knapsack, Coin Change, Number of ways Coin change, LCS, LIS)</t>
  </si>
  <si>
    <t>Knapsack</t>
  </si>
  <si>
    <t>Testing the CATCHER (LIS)</t>
  </si>
  <si>
    <t>Vacation</t>
  </si>
  <si>
    <t>Boxes (LIS)</t>
  </si>
  <si>
    <t>Trainsorting (LIS)</t>
  </si>
  <si>
    <t>LCS</t>
  </si>
  <si>
    <t>Longest Common Subsequence</t>
  </si>
  <si>
    <t>Wedding Shopping (Knapsack)</t>
  </si>
  <si>
    <t>Frog 1</t>
  </si>
  <si>
    <t>Frog 2</t>
  </si>
  <si>
    <t>Monkey Banana Problem</t>
  </si>
  <si>
    <t>Neighbor House</t>
  </si>
  <si>
    <t>SuperSale (Knapsack)</t>
  </si>
  <si>
    <t>Dividing Coins (Knapsack)</t>
  </si>
  <si>
    <t>Dollars (Coin Change)</t>
  </si>
  <si>
    <t>Longest Match (LCS)</t>
  </si>
  <si>
    <t>The Twin Towers (LCS)</t>
  </si>
  <si>
    <t>Vacation (LCS)</t>
  </si>
  <si>
    <t>Large Knapsack</t>
  </si>
  <si>
    <t>Longest Ordered Subsequence (LIS)</t>
  </si>
  <si>
    <t>Wavio Sequence (LIS)</t>
  </si>
  <si>
    <t>Exact Change (Coin Change)</t>
  </si>
  <si>
    <t>Let Me Count The Ways (Coin Change)</t>
  </si>
  <si>
    <t>Ingenuous Cubrency (Coin Change)</t>
  </si>
  <si>
    <t>Coin Change (I) (Coin Change)</t>
  </si>
  <si>
    <t>Making Change (Coin Change)</t>
  </si>
  <si>
    <t>Easy Problems (Just to raise solve count)</t>
  </si>
  <si>
    <t>Basic Graph</t>
  </si>
  <si>
    <t>Vertex</t>
  </si>
  <si>
    <t>The Seasonal War</t>
  </si>
  <si>
    <t>As Long as I Learn, I Live</t>
  </si>
  <si>
    <t>Counting Cells in a Blob</t>
  </si>
  <si>
    <t>Wetlands of Florida</t>
  </si>
  <si>
    <t>Easy Problem from Rujia Liu?</t>
  </si>
  <si>
    <t>Graph Connectivity</t>
  </si>
  <si>
    <t>Bicoloring</t>
  </si>
  <si>
    <t>Il Gioco dell'X</t>
  </si>
  <si>
    <t>Square Sums</t>
  </si>
  <si>
    <t>Guilty Prince</t>
  </si>
  <si>
    <t>A Node Too Far</t>
  </si>
  <si>
    <t>Knight Moves</t>
  </si>
  <si>
    <t>Oil Deposits</t>
  </si>
  <si>
    <t>迷宫问题</t>
  </si>
  <si>
    <t>Dungeon Master</t>
  </si>
  <si>
    <t>Bombs! NO they are Mines!!</t>
  </si>
  <si>
    <t>Back to Underworld</t>
  </si>
  <si>
    <t>Power Puff Girls</t>
  </si>
  <si>
    <t>Risk</t>
  </si>
  <si>
    <t>Rumor</t>
  </si>
  <si>
    <t>Send the Fool Further! (easy)</t>
  </si>
  <si>
    <t>Farthest Nodes in a Tree</t>
  </si>
  <si>
    <t>Filling the Regions</t>
  </si>
  <si>
    <t>Forwarding Emails</t>
  </si>
  <si>
    <t>Catch That Cow</t>
  </si>
  <si>
    <t>Contest name</t>
  </si>
  <si>
    <t>password</t>
  </si>
  <si>
    <t>Deadline</t>
  </si>
  <si>
    <t>Ad-hoc, Linear Search, Binary Search - Virtual Judge (vjudge.net)</t>
  </si>
  <si>
    <t>AlgoLab1</t>
  </si>
  <si>
    <t>Sorting and Greedy - Virtual Judge (vjudge.net)</t>
  </si>
  <si>
    <t>AlgoLab2</t>
  </si>
  <si>
    <t>Coming Soon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</si>
</sst>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 mmmm yyyy"/>
  </numFmts>
  <fonts count="53">
    <font>
      <sz val="10.0"/>
      <color rgb="FF000000"/>
      <name val="Arial"/>
      <scheme val="minor"/>
    </font>
    <font>
      <b/>
      <sz val="14.0"/>
      <color rgb="FFFF0000"/>
      <name val="Verdana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u/>
      <color rgb="FF1155CC"/>
      <name val="Arial"/>
    </font>
    <font>
      <sz val="11.0"/>
      <color theme="1"/>
      <name val="Inconsolata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color rgb="FF373A3C"/>
      <name val="-apple-system"/>
    </font>
    <font>
      <b/>
      <u/>
      <color rgb="FF1155CC"/>
      <name val="Arial"/>
    </font>
    <font>
      <b/>
      <color rgb="FF000000"/>
      <name val="Arial"/>
    </font>
    <font>
      <color rgb="FF000000"/>
      <name val="Arial"/>
    </font>
    <font>
      <b/>
      <u/>
      <sz val="10.0"/>
      <color rgb="FFB45F06"/>
    </font>
    <font>
      <u/>
      <color theme="1"/>
      <name val="Arial"/>
    </font>
    <font>
      <u/>
      <color rgb="FF1155CC"/>
      <name val="Arial"/>
    </font>
    <font>
      <color rgb="FF262626"/>
      <name val="Arial"/>
    </font>
    <font>
      <u/>
      <color rgb="FF000000"/>
      <name val="Arial"/>
    </font>
    <font>
      <sz val="12.0"/>
      <color rgb="FF4A86E8"/>
      <name val="Trebuchet MS"/>
    </font>
    <font>
      <u/>
      <sz val="11.0"/>
      <color rgb="FF000000"/>
      <name val="Times New Roman"/>
    </font>
    <font/>
    <font>
      <u/>
      <color rgb="FF1155CC"/>
      <name val="Arial"/>
    </font>
    <font>
      <u/>
      <color rgb="FF1155CC"/>
      <name val="Arial"/>
    </font>
    <font>
      <b/>
      <u/>
      <sz val="10.0"/>
      <color rgb="FFB45F06"/>
    </font>
    <font>
      <b/>
      <u/>
      <sz val="10.0"/>
      <color rgb="FF6AA84F"/>
    </font>
    <font>
      <b/>
      <u/>
      <sz val="10.0"/>
      <color rgb="FF6AA84F"/>
    </font>
    <font>
      <b/>
      <u/>
      <sz val="10.0"/>
      <color rgb="FFBF9000"/>
    </font>
    <font>
      <b/>
      <u/>
      <sz val="10.0"/>
      <color rgb="FFBF9000"/>
    </font>
    <font>
      <sz val="24.0"/>
      <color rgb="FF373A3C"/>
      <name val="-apple-system"/>
    </font>
    <font>
      <b/>
      <color rgb="FFFFFFFF"/>
      <name val="Arial"/>
    </font>
    <font>
      <b/>
      <u/>
      <color rgb="FF262626"/>
    </font>
    <font>
      <b/>
      <u/>
      <color rgb="FF262626"/>
    </font>
    <font>
      <b/>
      <u/>
      <color rgb="FF262626"/>
    </font>
    <font>
      <b/>
      <u/>
      <color rgb="FF4A86E8"/>
    </font>
    <font>
      <color rgb="FF4A86E8"/>
      <name val="Arial"/>
    </font>
    <font>
      <b/>
      <u/>
      <color rgb="FF4A86E8"/>
    </font>
    <font>
      <u/>
      <sz val="11.0"/>
      <color rgb="FF38761D"/>
      <name val="Verdana"/>
    </font>
    <font>
      <color rgb="FF00FF00"/>
      <name val="Arial"/>
    </font>
    <font>
      <u/>
      <sz val="11.0"/>
      <color rgb="FF38761D"/>
      <name val="Verdana"/>
    </font>
    <font>
      <u/>
      <sz val="11.0"/>
      <color rgb="FF38761D"/>
      <name val="Verdana"/>
    </font>
    <font>
      <u/>
      <sz val="11.0"/>
      <color rgb="FF0000FF"/>
    </font>
    <font>
      <sz val="11.0"/>
      <color rgb="FF4A86E8"/>
      <name val="Trebuchet MS"/>
    </font>
    <font>
      <sz val="10.0"/>
      <color rgb="FF4A86E8"/>
      <name val="Trebuchet MS"/>
    </font>
    <font>
      <sz val="14.0"/>
      <color theme="1"/>
      <name val="Arial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b/>
      <sz val="12.0"/>
      <color theme="1"/>
      <name val="Arial"/>
    </font>
    <font>
      <u/>
      <color rgb="FF0000FF"/>
    </font>
    <font>
      <sz val="12.0"/>
      <color theme="1"/>
      <name val="Arial"/>
    </font>
    <font>
      <u/>
      <sz val="12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262626"/>
        <bgColor rgb="FF262626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8">
    <border/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3" numFmtId="0" xfId="0" applyAlignment="1" applyFill="1" applyFont="1">
      <alignment horizontal="left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left" vertical="bottom"/>
    </xf>
    <xf borderId="0" fillId="3" fontId="3" numFmtId="0" xfId="0" applyAlignment="1" applyFont="1">
      <alignment horizontal="center" vertical="bottom"/>
    </xf>
    <xf borderId="0" fillId="0" fontId="3" numFmtId="0" xfId="0" applyFont="1"/>
    <xf borderId="0" fillId="3" fontId="3" numFmtId="0" xfId="0" applyFont="1"/>
    <xf borderId="0" fillId="3" fontId="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/>
    </xf>
    <xf borderId="0" fillId="3" fontId="7" numFmtId="0" xfId="0" applyAlignment="1" applyFont="1">
      <alignment shrinkToFit="0" vertical="bottom" wrapText="0"/>
    </xf>
    <xf borderId="0" fillId="0" fontId="8" numFmtId="0" xfId="0" applyFont="1"/>
    <xf borderId="0" fillId="3" fontId="9" numFmtId="0" xfId="0" applyAlignment="1" applyFont="1">
      <alignment horizontal="center" shrinkToFit="0" vertical="bottom" wrapText="0"/>
    </xf>
    <xf borderId="0" fillId="3" fontId="10" numFmtId="0" xfId="0" applyFont="1"/>
    <xf borderId="0" fillId="3" fontId="11" numFmtId="0" xfId="0" applyAlignment="1" applyFont="1">
      <alignment horizontal="left" shrinkToFit="0" wrapText="0"/>
    </xf>
    <xf borderId="0" fillId="3" fontId="12" numFmtId="0" xfId="0" applyAlignment="1" applyFon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center" vertical="bottom"/>
    </xf>
    <xf borderId="1" fillId="4" fontId="2" numFmtId="0" xfId="0" applyAlignment="1" applyBorder="1" applyFill="1" applyFont="1">
      <alignment horizontal="right" vertical="center"/>
    </xf>
    <xf borderId="1" fillId="4" fontId="2" numFmtId="0" xfId="0" applyAlignment="1" applyBorder="1" applyFont="1">
      <alignment horizontal="right"/>
    </xf>
    <xf borderId="0" fillId="0" fontId="15" numFmtId="0" xfId="0" applyAlignment="1" applyFont="1">
      <alignment horizontal="left"/>
    </xf>
    <xf borderId="0" fillId="2" fontId="3" numFmtId="0" xfId="0" applyAlignment="1" applyFont="1">
      <alignment horizontal="center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2" fontId="18" numFmtId="0" xfId="0" applyAlignment="1" applyFont="1">
      <alignment horizontal="center"/>
    </xf>
    <xf borderId="0" fillId="0" fontId="19" numFmtId="0" xfId="0" applyAlignment="1" applyFont="1">
      <alignment horizontal="center" shrinkToFit="0" vertical="bottom" wrapText="0"/>
    </xf>
    <xf borderId="0" fillId="0" fontId="20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21" numFmtId="0" xfId="0" applyAlignment="1" applyFont="1">
      <alignment horizontal="center" shrinkToFit="0" vertical="bottom" wrapText="0"/>
    </xf>
    <xf borderId="1" fillId="0" fontId="22" numFmtId="0" xfId="0" applyBorder="1" applyFont="1"/>
    <xf borderId="0" fillId="0" fontId="3" numFmtId="0" xfId="0" applyAlignment="1" applyFont="1">
      <alignment horizontal="center" vertical="bottom"/>
    </xf>
    <xf borderId="0" fillId="2" fontId="14" numFmtId="0" xfId="0" applyAlignment="1" applyFont="1">
      <alignment horizontal="center"/>
    </xf>
    <xf borderId="0" fillId="2" fontId="13" numFmtId="0" xfId="0" applyAlignment="1" applyFont="1">
      <alignment horizontal="center"/>
    </xf>
    <xf borderId="0" fillId="0" fontId="23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4" numFmtId="0" xfId="0" applyAlignment="1" applyFont="1">
      <alignment vertical="bottom"/>
    </xf>
    <xf borderId="0" fillId="0" fontId="14" numFmtId="0" xfId="0" applyAlignment="1" applyFont="1">
      <alignment horizontal="center" shrinkToFit="0" vertical="bottom" wrapText="0"/>
    </xf>
    <xf borderId="2" fillId="4" fontId="2" numFmtId="0" xfId="0" applyAlignment="1" applyBorder="1" applyFont="1">
      <alignment horizontal="right"/>
    </xf>
    <xf borderId="3" fillId="0" fontId="25" numFmtId="0" xfId="0" applyAlignment="1" applyBorder="1" applyFont="1">
      <alignment horizontal="left"/>
    </xf>
    <xf borderId="4" fillId="5" fontId="2" numFmtId="0" xfId="0" applyAlignment="1" applyBorder="1" applyFill="1" applyFont="1">
      <alignment horizontal="right" vertical="center"/>
    </xf>
    <xf borderId="1" fillId="5" fontId="2" numFmtId="0" xfId="0" applyAlignment="1" applyBorder="1" applyFont="1">
      <alignment horizontal="right"/>
    </xf>
    <xf borderId="0" fillId="0" fontId="26" numFmtId="0" xfId="0" applyAlignment="1" applyFont="1">
      <alignment horizontal="left"/>
    </xf>
    <xf borderId="5" fillId="0" fontId="22" numFmtId="0" xfId="0" applyBorder="1" applyFont="1"/>
    <xf borderId="6" fillId="0" fontId="22" numFmtId="0" xfId="0" applyBorder="1" applyFont="1"/>
    <xf borderId="2" fillId="5" fontId="2" numFmtId="0" xfId="0" applyAlignment="1" applyBorder="1" applyFont="1">
      <alignment horizontal="right"/>
    </xf>
    <xf borderId="3" fillId="0" fontId="27" numFmtId="0" xfId="0" applyAlignment="1" applyBorder="1" applyFont="1">
      <alignment horizontal="left"/>
    </xf>
    <xf borderId="4" fillId="6" fontId="2" numFmtId="0" xfId="0" applyAlignment="1" applyBorder="1" applyFill="1" applyFont="1">
      <alignment horizontal="right" vertical="center"/>
    </xf>
    <xf borderId="1" fillId="6" fontId="2" numFmtId="0" xfId="0" applyAlignment="1" applyBorder="1" applyFont="1">
      <alignment horizontal="right"/>
    </xf>
    <xf borderId="0" fillId="0" fontId="28" numFmtId="0" xfId="0" applyAlignment="1" applyFont="1">
      <alignment horizontal="left"/>
    </xf>
    <xf borderId="0" fillId="7" fontId="3" numFmtId="0" xfId="0" applyAlignment="1" applyFill="1" applyFont="1">
      <alignment horizontal="center"/>
    </xf>
    <xf borderId="0" fillId="0" fontId="3" numFmtId="0" xfId="0" applyAlignment="1" applyFont="1">
      <alignment horizontal="center" vertical="center"/>
    </xf>
    <xf borderId="2" fillId="6" fontId="2" numFmtId="0" xfId="0" applyAlignment="1" applyBorder="1" applyFont="1">
      <alignment horizontal="right"/>
    </xf>
    <xf borderId="3" fillId="0" fontId="29" numFmtId="0" xfId="0" applyAlignment="1" applyBorder="1" applyFont="1">
      <alignment horizontal="left"/>
    </xf>
    <xf borderId="0" fillId="0" fontId="30" numFmtId="0" xfId="0" applyFont="1"/>
    <xf borderId="1" fillId="8" fontId="31" numFmtId="0" xfId="0" applyAlignment="1" applyBorder="1" applyFill="1" applyFont="1">
      <alignment horizontal="left" shrinkToFit="0" vertical="center" wrapText="1"/>
    </xf>
    <xf borderId="1" fillId="8" fontId="31" numFmtId="0" xfId="0" applyAlignment="1" applyBorder="1" applyFont="1">
      <alignment horizontal="right"/>
    </xf>
    <xf borderId="0" fillId="0" fontId="32" numFmtId="0" xfId="0" applyAlignment="1" applyFont="1">
      <alignment horizontal="left" shrinkToFit="0" wrapText="1"/>
    </xf>
    <xf borderId="0" fillId="0" fontId="33" numFmtId="0" xfId="0" applyAlignment="1" applyFont="1">
      <alignment horizontal="left"/>
    </xf>
    <xf borderId="0" fillId="2" fontId="20" numFmtId="0" xfId="0" applyAlignment="1" applyFont="1">
      <alignment horizontal="center"/>
    </xf>
    <xf borderId="2" fillId="0" fontId="22" numFmtId="0" xfId="0" applyBorder="1" applyFont="1"/>
    <xf borderId="2" fillId="8" fontId="31" numFmtId="0" xfId="0" applyAlignment="1" applyBorder="1" applyFont="1">
      <alignment horizontal="right"/>
    </xf>
    <xf borderId="3" fillId="0" fontId="34" numFmtId="0" xfId="0" applyAlignment="1" applyBorder="1" applyFont="1">
      <alignment horizontal="left"/>
    </xf>
    <xf borderId="1" fillId="9" fontId="31" numFmtId="0" xfId="0" applyAlignment="1" applyBorder="1" applyFill="1" applyFont="1">
      <alignment horizontal="left" vertical="center"/>
    </xf>
    <xf borderId="1" fillId="9" fontId="31" numFmtId="0" xfId="0" applyAlignment="1" applyBorder="1" applyFont="1">
      <alignment horizontal="right"/>
    </xf>
    <xf borderId="0" fillId="0" fontId="35" numFmtId="0" xfId="0" applyAlignment="1" applyFont="1">
      <alignment horizontal="left"/>
    </xf>
    <xf borderId="0" fillId="2" fontId="36" numFmtId="0" xfId="0" applyAlignment="1" applyFont="1">
      <alignment horizontal="center"/>
    </xf>
    <xf borderId="2" fillId="9" fontId="31" numFmtId="0" xfId="0" applyAlignment="1" applyBorder="1" applyFont="1">
      <alignment horizontal="right"/>
    </xf>
    <xf borderId="3" fillId="0" fontId="37" numFmtId="0" xfId="0" applyAlignment="1" applyBorder="1" applyFont="1">
      <alignment horizontal="left"/>
    </xf>
    <xf borderId="7" fillId="10" fontId="13" numFmtId="0" xfId="0" applyAlignment="1" applyBorder="1" applyFill="1" applyFont="1">
      <alignment horizontal="center" shrinkToFit="0" vertical="center" wrapText="1"/>
    </xf>
    <xf borderId="1" fillId="10" fontId="31" numFmtId="0" xfId="0" applyAlignment="1" applyBorder="1" applyFont="1">
      <alignment horizontal="right"/>
    </xf>
    <xf borderId="0" fillId="2" fontId="38" numFmtId="0" xfId="0" applyFont="1"/>
    <xf borderId="0" fillId="3" fontId="39" numFmtId="0" xfId="0" applyAlignment="1" applyFont="1">
      <alignment horizontal="center"/>
    </xf>
    <xf borderId="0" fillId="2" fontId="40" numFmtId="0" xfId="0" applyAlignment="1" applyFont="1">
      <alignment vertical="top"/>
    </xf>
    <xf borderId="0" fillId="11" fontId="39" numFmtId="0" xfId="0" applyAlignment="1" applyFill="1" applyFont="1">
      <alignment horizontal="center"/>
    </xf>
    <xf borderId="2" fillId="10" fontId="31" numFmtId="0" xfId="0" applyAlignment="1" applyBorder="1" applyFont="1">
      <alignment horizontal="right"/>
    </xf>
    <xf borderId="3" fillId="2" fontId="41" numFmtId="0" xfId="0" applyBorder="1" applyFont="1"/>
    <xf borderId="7" fillId="12" fontId="13" numFmtId="0" xfId="0" applyAlignment="1" applyBorder="1" applyFill="1" applyFont="1">
      <alignment horizontal="center" shrinkToFit="0" vertical="center" wrapText="1"/>
    </xf>
    <xf borderId="1" fillId="13" fontId="3" numFmtId="0" xfId="0" applyBorder="1" applyFill="1" applyFont="1"/>
    <xf borderId="0" fillId="14" fontId="42" numFmtId="0" xfId="0" applyFill="1" applyFont="1"/>
    <xf borderId="0" fillId="2" fontId="43" numFmtId="0" xfId="0" applyAlignment="1" applyFont="1">
      <alignment horizontal="center"/>
    </xf>
    <xf borderId="0" fillId="2" fontId="44" numFmtId="0" xfId="0" applyAlignment="1" applyFont="1">
      <alignment horizontal="center"/>
    </xf>
    <xf borderId="0" fillId="2" fontId="45" numFmtId="0" xfId="0" applyAlignment="1" applyFont="1">
      <alignment horizontal="center"/>
    </xf>
    <xf borderId="2" fillId="13" fontId="3" numFmtId="0" xfId="0" applyBorder="1" applyFont="1"/>
    <xf borderId="3" fillId="14" fontId="46" numFmtId="0" xfId="0" applyBorder="1" applyFont="1"/>
    <xf borderId="0" fillId="12" fontId="13" numFmtId="0" xfId="0" applyAlignment="1" applyFont="1">
      <alignment horizontal="center" shrinkToFit="0" vertical="center" wrapText="1"/>
    </xf>
    <xf borderId="5" fillId="13" fontId="3" numFmtId="0" xfId="0" applyBorder="1" applyFont="1"/>
    <xf borderId="0" fillId="14" fontId="47" numFmtId="0" xfId="0" applyFont="1"/>
    <xf borderId="3" fillId="0" fontId="22" numFmtId="0" xfId="0" applyBorder="1" applyFont="1"/>
    <xf borderId="6" fillId="13" fontId="3" numFmtId="0" xfId="0" applyBorder="1" applyFont="1"/>
    <xf borderId="3" fillId="14" fontId="48" numFmtId="0" xfId="0" applyBorder="1" applyFont="1"/>
    <xf borderId="0" fillId="0" fontId="49" numFmtId="0" xfId="0" applyAlignment="1" applyFont="1">
      <alignment horizontal="center"/>
    </xf>
    <xf borderId="0" fillId="0" fontId="50" numFmtId="0" xfId="0" applyFont="1"/>
    <xf borderId="0" fillId="0" fontId="51" numFmtId="0" xfId="0" applyAlignment="1" applyFont="1">
      <alignment horizontal="center"/>
    </xf>
    <xf borderId="0" fillId="0" fontId="51" numFmtId="164" xfId="0" applyAlignment="1" applyFont="1" applyNumberFormat="1">
      <alignment horizontal="left"/>
    </xf>
    <xf borderId="0" fillId="0" fontId="51" numFmtId="0" xfId="0" applyAlignment="1" applyFont="1">
      <alignment horizontal="left"/>
    </xf>
    <xf borderId="0" fillId="2" fontId="52" numFmtId="0" xfId="0" applyAlignment="1" applyFont="1">
      <alignment horizontal="left"/>
    </xf>
    <xf borderId="0" fillId="0" fontId="51" numFmtId="165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judge.net/contest/452109" TargetMode="External"/><Relationship Id="rId42" Type="http://schemas.openxmlformats.org/officeDocument/2006/relationships/hyperlink" Target="https://vjudge.net/contest/452109" TargetMode="External"/><Relationship Id="rId41" Type="http://schemas.openxmlformats.org/officeDocument/2006/relationships/hyperlink" Target="https://vjudge.net/contest/452109" TargetMode="External"/><Relationship Id="rId44" Type="http://schemas.openxmlformats.org/officeDocument/2006/relationships/hyperlink" Target="https://vjudge.net/contest/452109" TargetMode="External"/><Relationship Id="rId43" Type="http://schemas.openxmlformats.org/officeDocument/2006/relationships/hyperlink" Target="https://vjudge.net/contest/452109" TargetMode="External"/><Relationship Id="rId46" Type="http://schemas.openxmlformats.org/officeDocument/2006/relationships/hyperlink" Target="https://vjudge.net/contest/452109" TargetMode="External"/><Relationship Id="rId45" Type="http://schemas.openxmlformats.org/officeDocument/2006/relationships/hyperlink" Target="https://vjudge.net/contest/4521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vjudge.net/contest/362664" TargetMode="External"/><Relationship Id="rId3" Type="http://schemas.openxmlformats.org/officeDocument/2006/relationships/hyperlink" Target="https://vjudge.net/contest/362664" TargetMode="External"/><Relationship Id="rId4" Type="http://schemas.openxmlformats.org/officeDocument/2006/relationships/hyperlink" Target="https://vjudge.net/contest/362664" TargetMode="External"/><Relationship Id="rId9" Type="http://schemas.openxmlformats.org/officeDocument/2006/relationships/hyperlink" Target="https://vjudge.net/contest/362664" TargetMode="External"/><Relationship Id="rId48" Type="http://schemas.openxmlformats.org/officeDocument/2006/relationships/hyperlink" Target="https://vjudge.net/contest/452109" TargetMode="External"/><Relationship Id="rId47" Type="http://schemas.openxmlformats.org/officeDocument/2006/relationships/hyperlink" Target="https://vjudge.net/contest/452109" TargetMode="External"/><Relationship Id="rId49" Type="http://schemas.openxmlformats.org/officeDocument/2006/relationships/hyperlink" Target="https://vjudge.net/contest/452109" TargetMode="External"/><Relationship Id="rId5" Type="http://schemas.openxmlformats.org/officeDocument/2006/relationships/hyperlink" Target="https://vjudge.net/contest/362664" TargetMode="External"/><Relationship Id="rId6" Type="http://schemas.openxmlformats.org/officeDocument/2006/relationships/hyperlink" Target="https://vjudge.net/contest/362664" TargetMode="External"/><Relationship Id="rId7" Type="http://schemas.openxmlformats.org/officeDocument/2006/relationships/hyperlink" Target="https://vjudge.net/contest/362664" TargetMode="External"/><Relationship Id="rId8" Type="http://schemas.openxmlformats.org/officeDocument/2006/relationships/hyperlink" Target="https://vjudge.net/contest/362664" TargetMode="External"/><Relationship Id="rId31" Type="http://schemas.openxmlformats.org/officeDocument/2006/relationships/hyperlink" Target="https://vjudge.net/contest/452109" TargetMode="External"/><Relationship Id="rId30" Type="http://schemas.openxmlformats.org/officeDocument/2006/relationships/hyperlink" Target="https://vjudge.net/contest/452109" TargetMode="External"/><Relationship Id="rId33" Type="http://schemas.openxmlformats.org/officeDocument/2006/relationships/hyperlink" Target="https://vjudge.net/contest/452109" TargetMode="External"/><Relationship Id="rId32" Type="http://schemas.openxmlformats.org/officeDocument/2006/relationships/hyperlink" Target="https://vjudge.net/contest/452109" TargetMode="External"/><Relationship Id="rId35" Type="http://schemas.openxmlformats.org/officeDocument/2006/relationships/hyperlink" Target="https://vjudge.net/contest/452109" TargetMode="External"/><Relationship Id="rId34" Type="http://schemas.openxmlformats.org/officeDocument/2006/relationships/hyperlink" Target="https://vjudge.net/contest/452109" TargetMode="External"/><Relationship Id="rId37" Type="http://schemas.openxmlformats.org/officeDocument/2006/relationships/hyperlink" Target="https://vjudge.net/contest/452109" TargetMode="External"/><Relationship Id="rId36" Type="http://schemas.openxmlformats.org/officeDocument/2006/relationships/hyperlink" Target="https://vjudge.net/contest/452109" TargetMode="External"/><Relationship Id="rId39" Type="http://schemas.openxmlformats.org/officeDocument/2006/relationships/hyperlink" Target="https://vjudge.net/contest/452109" TargetMode="External"/><Relationship Id="rId38" Type="http://schemas.openxmlformats.org/officeDocument/2006/relationships/hyperlink" Target="https://vjudge.net/contest/452109" TargetMode="External"/><Relationship Id="rId20" Type="http://schemas.openxmlformats.org/officeDocument/2006/relationships/hyperlink" Target="https://vjudge.net/contest/362664" TargetMode="External"/><Relationship Id="rId22" Type="http://schemas.openxmlformats.org/officeDocument/2006/relationships/hyperlink" Target="https://vjudge.net/contest/362664" TargetMode="External"/><Relationship Id="rId21" Type="http://schemas.openxmlformats.org/officeDocument/2006/relationships/hyperlink" Target="https://vjudge.net/contest/362664" TargetMode="External"/><Relationship Id="rId24" Type="http://schemas.openxmlformats.org/officeDocument/2006/relationships/hyperlink" Target="https://vjudge.net/contest/362664" TargetMode="External"/><Relationship Id="rId23" Type="http://schemas.openxmlformats.org/officeDocument/2006/relationships/hyperlink" Target="https://vjudge.net/contest/362664" TargetMode="External"/><Relationship Id="rId26" Type="http://schemas.openxmlformats.org/officeDocument/2006/relationships/hyperlink" Target="https://vjudge.net/contest/362664" TargetMode="External"/><Relationship Id="rId25" Type="http://schemas.openxmlformats.org/officeDocument/2006/relationships/hyperlink" Target="https://vjudge.net/contest/362664" TargetMode="External"/><Relationship Id="rId28" Type="http://schemas.openxmlformats.org/officeDocument/2006/relationships/hyperlink" Target="https://vjudge.net/contest/452109" TargetMode="External"/><Relationship Id="rId27" Type="http://schemas.openxmlformats.org/officeDocument/2006/relationships/hyperlink" Target="https://vjudge.net/contest/362664" TargetMode="External"/><Relationship Id="rId29" Type="http://schemas.openxmlformats.org/officeDocument/2006/relationships/hyperlink" Target="https://vjudge.net/contest/452109" TargetMode="External"/><Relationship Id="rId51" Type="http://schemas.openxmlformats.org/officeDocument/2006/relationships/hyperlink" Target="https://vjudge.net/contest/452109" TargetMode="External"/><Relationship Id="rId50" Type="http://schemas.openxmlformats.org/officeDocument/2006/relationships/hyperlink" Target="https://vjudge.net/contest/452109" TargetMode="External"/><Relationship Id="rId53" Type="http://schemas.openxmlformats.org/officeDocument/2006/relationships/hyperlink" Target="https://vjudge.net/contest/452109" TargetMode="External"/><Relationship Id="rId52" Type="http://schemas.openxmlformats.org/officeDocument/2006/relationships/hyperlink" Target="https://vjudge.net/contest/452109" TargetMode="External"/><Relationship Id="rId11" Type="http://schemas.openxmlformats.org/officeDocument/2006/relationships/hyperlink" Target="https://vjudge.net/contest/362664" TargetMode="External"/><Relationship Id="rId55" Type="http://schemas.openxmlformats.org/officeDocument/2006/relationships/vmlDrawing" Target="../drawings/vmlDrawing1.vml"/><Relationship Id="rId10" Type="http://schemas.openxmlformats.org/officeDocument/2006/relationships/hyperlink" Target="https://vjudge.net/contest/36266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vjudge.net/contest/362664" TargetMode="External"/><Relationship Id="rId12" Type="http://schemas.openxmlformats.org/officeDocument/2006/relationships/hyperlink" Target="https://vjudge.net/contest/362664" TargetMode="External"/><Relationship Id="rId15" Type="http://schemas.openxmlformats.org/officeDocument/2006/relationships/hyperlink" Target="https://vjudge.net/contest/362664" TargetMode="External"/><Relationship Id="rId14" Type="http://schemas.openxmlformats.org/officeDocument/2006/relationships/hyperlink" Target="https://vjudge.net/contest/362664" TargetMode="External"/><Relationship Id="rId17" Type="http://schemas.openxmlformats.org/officeDocument/2006/relationships/hyperlink" Target="https://vjudge.net/contest/362664" TargetMode="External"/><Relationship Id="rId16" Type="http://schemas.openxmlformats.org/officeDocument/2006/relationships/hyperlink" Target="https://vjudge.net/contest/362664" TargetMode="External"/><Relationship Id="rId19" Type="http://schemas.openxmlformats.org/officeDocument/2006/relationships/hyperlink" Target="https://vjudge.net/contest/362664" TargetMode="External"/><Relationship Id="rId18" Type="http://schemas.openxmlformats.org/officeDocument/2006/relationships/hyperlink" Target="https://vjudge.net/contest/36266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judge.net/contest/573092" TargetMode="External"/><Relationship Id="rId2" Type="http://schemas.openxmlformats.org/officeDocument/2006/relationships/hyperlink" Target="https://vjudge.net/contest/573094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2.63"/>
    <col customWidth="1" min="2" max="2" width="7.13"/>
    <col customWidth="1" min="3" max="3" width="34.0"/>
    <col customWidth="1" min="4" max="4" width="10.13"/>
    <col customWidth="1" min="5" max="5" width="0.38"/>
    <col customWidth="1" min="6" max="11" width="17.13"/>
    <col customWidth="1" min="12" max="12" width="14.63"/>
    <col customWidth="1" min="13" max="15" width="17.13"/>
    <col customWidth="1" min="16" max="16" width="14.25"/>
    <col customWidth="1" min="17" max="17" width="17.13"/>
    <col customWidth="1" min="18" max="18" width="18.13"/>
    <col customWidth="1" min="20" max="22" width="17.13"/>
    <col customWidth="1" min="25" max="30" width="17.13"/>
    <col customWidth="1" min="31" max="31" width="15.5"/>
    <col customWidth="1" min="32" max="32" width="17.13"/>
    <col customWidth="1" min="33" max="33" width="18.5"/>
    <col customWidth="1" min="34" max="35" width="17.13"/>
    <col customWidth="1" min="37" max="40" width="17.13"/>
    <col customWidth="1" min="41" max="41" width="17.25"/>
    <col customWidth="1" min="43" max="43" width="17.13"/>
    <col customWidth="1" min="44" max="44" width="17.5"/>
    <col customWidth="1" min="45" max="45" width="18.88"/>
    <col customWidth="1" min="46" max="46" width="14.5"/>
    <col customWidth="1" min="47" max="48" width="17.13"/>
    <col customWidth="1" min="50" max="50" width="17.13"/>
    <col customWidth="1" min="52" max="52" width="17.13"/>
    <col customWidth="1" min="53" max="53" width="16.88"/>
    <col customWidth="1" min="54" max="56" width="17.13"/>
    <col customWidth="1" min="57" max="57" width="16.25"/>
    <col customWidth="1" min="58" max="59" width="17.13"/>
    <col customWidth="1" min="60" max="60" width="17.88"/>
    <col customWidth="1" min="61" max="67" width="17.13"/>
    <col customWidth="1" min="68" max="68" width="16.38"/>
    <col customWidth="1" min="70" max="70" width="23.63"/>
    <col customWidth="1" min="71" max="75" width="17.13"/>
    <col customWidth="1" min="77" max="77" width="15.25"/>
    <col customWidth="1" min="78" max="78" width="17.13"/>
    <col customWidth="1" min="80" max="80" width="14.38"/>
    <col customWidth="1" min="81" max="81" width="18.13"/>
    <col customWidth="1" min="82" max="82" width="17.13"/>
    <col customWidth="1" min="83" max="83" width="14.63"/>
    <col customWidth="1" min="84" max="85" width="17.13"/>
  </cols>
  <sheetData>
    <row r="1" ht="29.25" customHeight="1">
      <c r="A1" s="1"/>
      <c r="B1" s="2"/>
      <c r="C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</row>
    <row r="2" ht="15.75" customHeight="1">
      <c r="A2" s="5"/>
      <c r="B2" s="5"/>
      <c r="C2" s="6"/>
      <c r="D2" s="7"/>
      <c r="E2" s="8"/>
      <c r="F2" s="8"/>
      <c r="G2" s="9"/>
      <c r="H2" s="10"/>
      <c r="I2" s="11"/>
      <c r="J2" s="9"/>
      <c r="K2" s="9"/>
      <c r="L2" s="9"/>
      <c r="M2" s="9"/>
      <c r="N2" s="9"/>
      <c r="O2" s="9"/>
      <c r="P2" s="10"/>
      <c r="Q2" s="9"/>
      <c r="R2" s="10"/>
      <c r="S2" s="9"/>
      <c r="T2" s="9"/>
      <c r="U2" s="9"/>
      <c r="V2" s="9"/>
      <c r="W2" s="9"/>
      <c r="X2" s="9"/>
      <c r="Y2" s="10"/>
      <c r="Z2" s="10"/>
      <c r="AA2" s="9"/>
      <c r="AB2" s="9"/>
      <c r="AC2" s="9"/>
      <c r="AD2" s="9"/>
      <c r="AF2" s="9"/>
      <c r="AG2" s="9"/>
      <c r="AI2" s="9"/>
      <c r="AK2" s="9"/>
      <c r="AL2" s="9"/>
      <c r="AM2" s="9"/>
      <c r="AN2" s="9"/>
      <c r="AO2" s="10"/>
      <c r="AP2" s="10"/>
      <c r="AQ2" s="9"/>
      <c r="AR2" s="11"/>
      <c r="AS2" s="11"/>
      <c r="AT2" s="9"/>
      <c r="AV2" s="10"/>
      <c r="AW2" s="10"/>
      <c r="AX2" s="10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O2" s="12" t="s">
        <v>0</v>
      </c>
      <c r="BP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13"/>
      <c r="CG2" s="11"/>
    </row>
    <row r="3" ht="15.75" customHeight="1">
      <c r="A3" s="5"/>
      <c r="B3" s="5"/>
      <c r="D3" s="7"/>
      <c r="E3" s="14"/>
      <c r="F3" s="14"/>
      <c r="G3" s="9"/>
      <c r="H3" s="14"/>
      <c r="I3" s="11"/>
      <c r="J3" s="9"/>
      <c r="K3" s="9"/>
      <c r="L3" s="9"/>
      <c r="M3" s="9"/>
      <c r="N3" s="9"/>
      <c r="O3" s="9"/>
      <c r="P3" s="9"/>
      <c r="Q3" s="9"/>
      <c r="R3" s="14"/>
      <c r="S3" s="9"/>
      <c r="T3" s="9"/>
      <c r="U3" s="9"/>
      <c r="V3" s="9"/>
      <c r="W3" s="9"/>
      <c r="X3" s="9"/>
      <c r="Y3" s="14"/>
      <c r="Z3" s="14"/>
      <c r="AA3" s="9"/>
      <c r="AB3" s="9"/>
      <c r="AC3" s="9"/>
      <c r="AD3" s="9"/>
      <c r="AF3" s="9"/>
      <c r="AG3" s="9"/>
      <c r="AH3" s="15"/>
      <c r="AI3" s="9"/>
      <c r="AJ3" s="9"/>
      <c r="AK3" s="9"/>
      <c r="AL3" s="9"/>
      <c r="AM3" s="9"/>
      <c r="AN3" s="9"/>
      <c r="AO3" s="14"/>
      <c r="AP3" s="9"/>
      <c r="AQ3" s="9"/>
      <c r="AR3" s="11"/>
      <c r="AS3" s="11"/>
      <c r="AT3" s="9"/>
      <c r="AV3" s="14"/>
      <c r="AW3" s="11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O3" s="12" t="s">
        <v>1</v>
      </c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13"/>
      <c r="CG3" s="11"/>
    </row>
    <row r="4" ht="15.75" customHeight="1">
      <c r="A4" s="16"/>
      <c r="B4" s="16"/>
      <c r="C4" s="6"/>
      <c r="D4" s="7"/>
      <c r="E4" s="17"/>
      <c r="F4" s="17"/>
      <c r="G4" s="18"/>
      <c r="H4" s="19"/>
      <c r="I4" s="19"/>
      <c r="J4" s="3"/>
      <c r="K4" s="18"/>
      <c r="L4" s="18"/>
      <c r="M4" s="18"/>
      <c r="N4" s="3"/>
      <c r="O4" s="18"/>
      <c r="P4" s="18"/>
      <c r="Q4" s="18"/>
      <c r="R4" s="19"/>
      <c r="S4" s="18"/>
      <c r="T4" s="18"/>
      <c r="U4" s="3"/>
      <c r="V4" s="18"/>
      <c r="W4" s="18"/>
      <c r="X4" s="18"/>
      <c r="Y4" s="20"/>
      <c r="Z4" s="19"/>
      <c r="AA4" s="18"/>
      <c r="AB4" s="18"/>
      <c r="AC4" s="18"/>
      <c r="AD4" s="18"/>
      <c r="AE4" s="12"/>
      <c r="AF4" s="18"/>
      <c r="AG4" s="18"/>
      <c r="AH4" s="12"/>
      <c r="AI4" s="18"/>
      <c r="AJ4" s="12"/>
      <c r="AK4" s="18"/>
      <c r="AL4" s="18"/>
      <c r="AM4" s="18"/>
      <c r="AN4" s="18"/>
      <c r="AO4" s="19"/>
      <c r="AP4" s="18"/>
      <c r="AQ4" s="21"/>
      <c r="AR4" s="19"/>
      <c r="AS4" s="19"/>
      <c r="AT4" s="21"/>
      <c r="AU4" s="22"/>
      <c r="AV4" s="23"/>
      <c r="AW4" s="23"/>
      <c r="AX4" s="23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2"/>
      <c r="BO4" s="22"/>
      <c r="BP4" s="22"/>
      <c r="BQ4" s="21"/>
      <c r="BR4" s="21"/>
      <c r="BS4" s="22"/>
      <c r="BT4" s="22"/>
      <c r="BU4" s="21"/>
      <c r="BV4" s="21"/>
      <c r="BW4" s="21"/>
      <c r="BX4" s="21"/>
      <c r="BY4" s="21"/>
      <c r="BZ4" s="21"/>
      <c r="CA4" s="21"/>
      <c r="CB4" s="24"/>
      <c r="CC4" s="21"/>
      <c r="CD4" s="21"/>
      <c r="CE4" s="21"/>
      <c r="CF4" s="25"/>
      <c r="CG4" s="26"/>
    </row>
    <row r="5" ht="15.75" customHeight="1">
      <c r="A5" s="5"/>
      <c r="B5" s="5"/>
      <c r="C5" s="6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</row>
    <row r="6" ht="15.75" customHeight="1">
      <c r="A6" s="5"/>
      <c r="B6" s="29" t="s">
        <v>2</v>
      </c>
      <c r="C6" s="30" t="s">
        <v>3</v>
      </c>
      <c r="D6" s="27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</row>
    <row r="7" ht="15.75" customHeight="1">
      <c r="A7" s="32" t="s">
        <v>4</v>
      </c>
      <c r="B7" s="33">
        <v>1.0</v>
      </c>
      <c r="C7" s="34" t="str">
        <f>HYPERLINK("https://vjudge.net/contest/356290#problem/A","Alex and a Rhombus")</f>
        <v>Alex and a Rhombus</v>
      </c>
      <c r="D7" s="4"/>
      <c r="E7" s="4"/>
      <c r="F7" s="35"/>
      <c r="G7" s="35"/>
      <c r="H7" s="36"/>
      <c r="I7" s="37"/>
      <c r="J7" s="35"/>
      <c r="K7" s="4"/>
      <c r="L7" s="35"/>
      <c r="M7" s="35"/>
      <c r="N7" s="35"/>
      <c r="O7" s="38"/>
      <c r="P7" s="37"/>
      <c r="Q7" s="4"/>
      <c r="R7" s="4"/>
      <c r="S7" s="4"/>
      <c r="T7" s="39"/>
      <c r="U7" s="4"/>
      <c r="V7" s="35"/>
      <c r="W7" s="35"/>
      <c r="X7" s="37"/>
      <c r="Y7" s="35"/>
      <c r="Z7" s="36"/>
      <c r="AA7" s="4"/>
      <c r="AB7" s="4"/>
      <c r="AC7" s="4"/>
      <c r="AD7" s="4" t="s">
        <v>5</v>
      </c>
      <c r="AE7" s="37"/>
      <c r="AF7" s="4"/>
      <c r="AG7" s="4"/>
      <c r="AH7" s="37"/>
      <c r="AI7" s="40"/>
      <c r="AJ7" s="35"/>
      <c r="AK7" s="37"/>
      <c r="AL7" s="35"/>
      <c r="AM7" s="41" t="s">
        <v>6</v>
      </c>
      <c r="AN7" s="35"/>
      <c r="AO7" s="35"/>
      <c r="AP7" s="35"/>
      <c r="AQ7" s="4"/>
      <c r="AR7" s="4"/>
      <c r="AS7" s="35"/>
      <c r="AT7" s="4"/>
      <c r="AU7" s="35"/>
      <c r="AV7" s="35"/>
      <c r="AW7" s="36"/>
      <c r="AX7" s="35"/>
      <c r="AY7" s="35"/>
      <c r="AZ7" s="4"/>
      <c r="BA7" s="4"/>
      <c r="BB7" s="39"/>
      <c r="BC7" s="4"/>
      <c r="BD7" s="4"/>
      <c r="BE7" s="4"/>
      <c r="BF7" s="37"/>
      <c r="BG7" s="35"/>
      <c r="BH7" s="4"/>
      <c r="BI7" s="42"/>
      <c r="BJ7" s="4"/>
      <c r="BK7" s="39"/>
      <c r="BL7" s="39"/>
      <c r="BM7" s="35"/>
      <c r="BN7" s="35"/>
      <c r="BO7" s="4"/>
      <c r="BP7" s="35"/>
      <c r="BQ7" s="4"/>
      <c r="BR7" s="37"/>
      <c r="BS7" s="37"/>
      <c r="BT7" s="39"/>
      <c r="BU7" s="43"/>
      <c r="BV7" s="4"/>
      <c r="BW7" s="4"/>
      <c r="BX7" s="4"/>
      <c r="BY7" s="35"/>
      <c r="BZ7" s="35"/>
      <c r="CA7" s="35"/>
      <c r="CB7" s="4"/>
      <c r="CC7" s="4"/>
      <c r="CD7" s="35"/>
      <c r="CE7" s="4"/>
      <c r="CF7" s="35"/>
    </row>
    <row r="8" ht="15.75" customHeight="1">
      <c r="A8" s="44"/>
      <c r="B8" s="33">
        <v>2.0</v>
      </c>
      <c r="C8" s="34" t="str">
        <f>HYPERLINK("https://vjudge.net/contest/356290#problem/B","Palindromic Numbers (II)")</f>
        <v>Palindromic Numbers (II)</v>
      </c>
      <c r="D8" s="4"/>
      <c r="E8" s="4"/>
      <c r="F8" s="35"/>
      <c r="G8" s="4"/>
      <c r="H8" s="45"/>
      <c r="I8" s="4"/>
      <c r="J8" s="4"/>
      <c r="K8" s="4"/>
      <c r="L8" s="4"/>
      <c r="M8" s="4"/>
      <c r="N8" s="45"/>
      <c r="O8" s="4"/>
      <c r="P8" s="41"/>
      <c r="Q8" s="4"/>
      <c r="R8" s="4"/>
      <c r="S8" s="4"/>
      <c r="T8" s="41"/>
      <c r="V8" s="35"/>
      <c r="W8" s="35"/>
      <c r="X8" s="4"/>
      <c r="Y8" s="4"/>
      <c r="Z8" s="4"/>
      <c r="AA8" s="4"/>
      <c r="AB8" s="4"/>
      <c r="AC8" s="4"/>
      <c r="AD8" s="4"/>
      <c r="AE8" s="41"/>
      <c r="AF8" s="4"/>
      <c r="AG8" s="46"/>
      <c r="AH8" s="4"/>
      <c r="AI8" s="40"/>
      <c r="AJ8" s="4"/>
      <c r="AK8" s="37"/>
      <c r="AL8" s="41"/>
      <c r="AM8" s="41" t="s">
        <v>6</v>
      </c>
      <c r="AN8" s="35"/>
      <c r="AO8" s="4"/>
      <c r="AP8" s="4"/>
      <c r="AQ8" s="4"/>
      <c r="AR8" s="4"/>
      <c r="AS8" s="4"/>
      <c r="AT8" s="4"/>
      <c r="AU8" s="4"/>
      <c r="AV8" s="4"/>
      <c r="AW8" s="41"/>
      <c r="AX8" s="45"/>
      <c r="AY8" s="4"/>
      <c r="AZ8" s="4"/>
      <c r="BA8" s="4"/>
      <c r="BB8" s="41"/>
      <c r="BC8" s="4"/>
      <c r="BD8" s="4"/>
      <c r="BE8" s="4"/>
      <c r="BF8" s="4"/>
      <c r="BG8" s="4"/>
      <c r="BH8" s="4"/>
      <c r="BI8" s="47"/>
      <c r="BJ8" s="4"/>
      <c r="BK8" s="41"/>
      <c r="BL8" s="41"/>
      <c r="BM8" s="4"/>
      <c r="BN8" s="4"/>
      <c r="BO8" s="4"/>
      <c r="BP8" s="35"/>
      <c r="BQ8" s="4"/>
      <c r="BR8" s="4"/>
      <c r="BS8" s="45"/>
      <c r="BT8" s="4"/>
      <c r="BU8" s="41"/>
      <c r="BV8" s="4"/>
      <c r="BW8" s="4"/>
      <c r="BX8" s="4"/>
      <c r="BY8" s="4"/>
      <c r="BZ8" s="35"/>
      <c r="CA8" s="35"/>
      <c r="CB8" s="4"/>
      <c r="CC8" s="4"/>
      <c r="CD8" s="4"/>
      <c r="CE8" s="4"/>
      <c r="CF8" s="4"/>
    </row>
    <row r="9" ht="15.75" customHeight="1">
      <c r="A9" s="44"/>
      <c r="B9" s="33">
        <v>3.0</v>
      </c>
      <c r="C9" s="34" t="str">
        <f>HYPERLINK("https://vjudge.net/contest/356290#problem/C","Lift")</f>
        <v>Lift</v>
      </c>
      <c r="D9" s="4"/>
      <c r="E9" s="4"/>
      <c r="F9" s="35"/>
      <c r="G9" s="4"/>
      <c r="H9" s="4"/>
      <c r="I9" s="4"/>
      <c r="J9" s="4"/>
      <c r="K9" s="4"/>
      <c r="L9" s="4"/>
      <c r="M9" s="4"/>
      <c r="N9" s="45"/>
      <c r="O9" s="4"/>
      <c r="P9" s="41"/>
      <c r="Q9" s="4"/>
      <c r="R9" s="4"/>
      <c r="S9" s="4"/>
      <c r="T9" s="41"/>
      <c r="U9" s="4"/>
      <c r="V9" s="35"/>
      <c r="W9" s="35"/>
      <c r="X9" s="4"/>
      <c r="Y9" s="48"/>
      <c r="Z9" s="4"/>
      <c r="AA9" s="4"/>
      <c r="AB9" s="4"/>
      <c r="AC9" s="4"/>
      <c r="AD9" s="4"/>
      <c r="AF9" s="4"/>
      <c r="AG9" s="4"/>
      <c r="AH9" s="4"/>
      <c r="AI9" s="40"/>
      <c r="AJ9" s="4"/>
      <c r="AK9" s="37"/>
      <c r="AL9" s="4"/>
      <c r="AM9" s="41" t="s">
        <v>6</v>
      </c>
      <c r="AN9" s="35"/>
      <c r="AO9" s="4"/>
      <c r="AP9" s="4"/>
      <c r="AQ9" s="4"/>
      <c r="AR9" s="4"/>
      <c r="AS9" s="4"/>
      <c r="AT9" s="4"/>
      <c r="AU9" s="4"/>
      <c r="AV9" s="4"/>
      <c r="AW9" s="36"/>
      <c r="AX9" s="45"/>
      <c r="AY9" s="4"/>
      <c r="AZ9" s="4"/>
      <c r="BA9" s="4"/>
      <c r="BB9" s="41"/>
      <c r="BC9" s="4"/>
      <c r="BD9" s="4"/>
      <c r="BE9" s="4"/>
      <c r="BF9" s="4"/>
      <c r="BG9" s="4"/>
      <c r="BH9" s="4"/>
      <c r="BI9" s="47"/>
      <c r="BJ9" s="4"/>
      <c r="BK9" s="41"/>
      <c r="BL9" s="39"/>
      <c r="BM9" s="4"/>
      <c r="BN9" s="4"/>
      <c r="BO9" s="4"/>
      <c r="BP9" s="35"/>
      <c r="BQ9" s="4"/>
      <c r="BR9" s="4"/>
      <c r="BS9" s="4"/>
      <c r="BT9" s="4"/>
      <c r="BU9" s="41"/>
      <c r="BV9" s="4"/>
      <c r="BW9" s="49"/>
      <c r="BX9" s="4"/>
      <c r="BY9" s="4"/>
      <c r="BZ9" s="35"/>
      <c r="CA9" s="35"/>
      <c r="CB9" s="4"/>
      <c r="CC9" s="4"/>
      <c r="CD9" s="4"/>
      <c r="CE9" s="4"/>
      <c r="CF9" s="4"/>
    </row>
    <row r="10" ht="15.75" customHeight="1">
      <c r="A10" s="44"/>
      <c r="B10" s="33">
        <v>4.0</v>
      </c>
      <c r="C10" s="34" t="str">
        <f>HYPERLINK("https://vjudge.net/contest/356290#problem/D","There Are Two Types Of Burgers")</f>
        <v>There Are Two Types Of Burgers</v>
      </c>
      <c r="D10" s="15"/>
      <c r="E10" s="45"/>
      <c r="F10" s="35"/>
      <c r="G10" s="4"/>
      <c r="H10" s="4"/>
      <c r="I10" s="4"/>
      <c r="J10" s="4"/>
      <c r="K10" s="4"/>
      <c r="L10" s="4"/>
      <c r="M10" s="4"/>
      <c r="N10" s="45"/>
      <c r="O10" s="4"/>
      <c r="P10" s="41"/>
      <c r="Q10" s="4"/>
      <c r="R10" s="4"/>
      <c r="S10" s="4"/>
      <c r="T10" s="41"/>
      <c r="U10" s="4"/>
      <c r="V10" s="35"/>
      <c r="W10" s="35"/>
      <c r="X10" s="4"/>
      <c r="Y10" s="50"/>
      <c r="Z10" s="4"/>
      <c r="AA10" s="4"/>
      <c r="AB10" s="4"/>
      <c r="AC10" s="4"/>
      <c r="AD10" s="4"/>
      <c r="AE10" s="41"/>
      <c r="AF10" s="4"/>
      <c r="AG10" s="4"/>
      <c r="AH10" s="4"/>
      <c r="AI10" s="40"/>
      <c r="AJ10" s="4"/>
      <c r="AK10" s="4"/>
      <c r="AL10" s="4"/>
      <c r="AM10" s="41" t="s">
        <v>6</v>
      </c>
      <c r="AN10" s="41"/>
      <c r="AO10" s="4"/>
      <c r="AP10" s="4"/>
      <c r="AQ10" s="4"/>
      <c r="AR10" s="4"/>
      <c r="AS10" s="4"/>
      <c r="AT10" s="4"/>
      <c r="AU10" s="4"/>
      <c r="AV10" s="4"/>
      <c r="AW10" s="41"/>
      <c r="AX10" s="45"/>
      <c r="AY10" s="4"/>
      <c r="AZ10" s="4"/>
      <c r="BA10" s="4"/>
      <c r="BB10" s="41"/>
      <c r="BC10" s="4"/>
      <c r="BD10" s="4"/>
      <c r="BE10" s="4"/>
      <c r="BF10" s="4"/>
      <c r="BG10" s="4"/>
      <c r="BH10" s="4"/>
      <c r="BI10" s="47"/>
      <c r="BJ10" s="4"/>
      <c r="BK10" s="41"/>
      <c r="BL10" s="41"/>
      <c r="BM10" s="4"/>
      <c r="BN10" s="4"/>
      <c r="BO10" s="4"/>
      <c r="BP10" s="35"/>
      <c r="BQ10" s="4"/>
      <c r="BR10" s="4"/>
      <c r="BS10" s="4"/>
      <c r="BT10" s="4"/>
      <c r="BU10" s="41"/>
      <c r="BV10" s="4"/>
      <c r="BW10" s="4"/>
      <c r="BX10" s="4"/>
      <c r="BY10" s="4"/>
      <c r="BZ10" s="35"/>
      <c r="CA10" s="35"/>
      <c r="CB10" s="4"/>
      <c r="CC10" s="4"/>
      <c r="CD10" s="4"/>
      <c r="CE10" s="4"/>
      <c r="CF10" s="4"/>
    </row>
    <row r="11" ht="15.75" customHeight="1">
      <c r="A11" s="44"/>
      <c r="B11" s="33">
        <v>5.0</v>
      </c>
      <c r="C11" s="34" t="str">
        <f>HYPERLINK("https://vjudge.net/contest/356290#problem/E","Vasya and Book")</f>
        <v>Vasya and Book</v>
      </c>
      <c r="D11" s="15"/>
      <c r="E11" s="45"/>
      <c r="F11" s="35"/>
      <c r="G11" s="4"/>
      <c r="H11" s="4"/>
      <c r="I11" s="4"/>
      <c r="J11" s="4"/>
      <c r="K11" s="4"/>
      <c r="L11" s="4"/>
      <c r="M11" s="4"/>
      <c r="N11" s="45"/>
      <c r="O11" s="4"/>
      <c r="P11" s="37"/>
      <c r="Q11" s="4"/>
      <c r="R11" s="4"/>
      <c r="S11" s="4"/>
      <c r="T11" s="37"/>
      <c r="U11" s="4"/>
      <c r="V11" s="35"/>
      <c r="W11" s="35"/>
      <c r="X11" s="4"/>
      <c r="Y11" s="50"/>
      <c r="Z11" s="4"/>
      <c r="AA11" s="4"/>
      <c r="AB11" s="4"/>
      <c r="AC11" s="4"/>
      <c r="AD11" s="4"/>
      <c r="AE11" s="37"/>
      <c r="AF11" s="4"/>
      <c r="AG11" s="4"/>
      <c r="AH11" s="4"/>
      <c r="AI11" s="40"/>
      <c r="AJ11" s="4"/>
      <c r="AK11" s="4"/>
      <c r="AL11" s="4"/>
      <c r="AM11" s="41" t="s">
        <v>6</v>
      </c>
      <c r="AN11" s="15"/>
      <c r="AO11" s="4"/>
      <c r="AP11" s="4"/>
      <c r="AQ11" s="4"/>
      <c r="AR11" s="4"/>
      <c r="AS11" s="4"/>
      <c r="AT11" s="4"/>
      <c r="AU11" s="4"/>
      <c r="AV11" s="4"/>
      <c r="AW11" s="41"/>
      <c r="AX11" s="45"/>
      <c r="AY11" s="4"/>
      <c r="AZ11" s="4"/>
      <c r="BA11" s="4"/>
      <c r="BB11" s="51"/>
      <c r="BC11" s="4"/>
      <c r="BD11" s="4"/>
      <c r="BE11" s="4"/>
      <c r="BF11" s="4"/>
      <c r="BG11" s="4"/>
      <c r="BH11" s="4"/>
      <c r="BI11" s="4"/>
      <c r="BJ11" s="4"/>
      <c r="BK11" s="37"/>
      <c r="BL11" s="41"/>
      <c r="BM11" s="4"/>
      <c r="BN11" s="4"/>
      <c r="BO11" s="4"/>
      <c r="BP11" s="35"/>
      <c r="BQ11" s="4"/>
      <c r="BR11" s="4"/>
      <c r="BS11" s="4"/>
      <c r="BT11" s="4"/>
      <c r="BU11" s="37"/>
      <c r="BV11" s="4"/>
      <c r="BW11" s="4"/>
      <c r="BX11" s="4"/>
      <c r="BY11" s="4"/>
      <c r="BZ11" s="35"/>
      <c r="CA11" s="35"/>
      <c r="CB11" s="4"/>
      <c r="CC11" s="4"/>
      <c r="CD11" s="4"/>
      <c r="CE11" s="4"/>
      <c r="CF11" s="4"/>
    </row>
    <row r="12" ht="15.75" customHeight="1">
      <c r="A12" s="44"/>
      <c r="B12" s="52">
        <v>6.0</v>
      </c>
      <c r="C12" s="53" t="str">
        <f>HYPERLINK("https://vjudge.net/contest/356290#problem/F","Game with string")</f>
        <v>Game with string</v>
      </c>
      <c r="D12" s="15"/>
      <c r="E12" s="45"/>
      <c r="F12" s="35"/>
      <c r="G12" s="4"/>
      <c r="H12" s="4"/>
      <c r="I12" s="4"/>
      <c r="J12" s="4"/>
      <c r="K12" s="4"/>
      <c r="L12" s="4"/>
      <c r="M12" s="4"/>
      <c r="N12" s="4"/>
      <c r="O12" s="4"/>
      <c r="P12" s="37"/>
      <c r="Q12" s="4"/>
      <c r="R12" s="4"/>
      <c r="S12" s="4"/>
      <c r="T12" s="37"/>
      <c r="U12" s="4"/>
      <c r="V12" s="35"/>
      <c r="W12" s="35"/>
      <c r="X12" s="4"/>
      <c r="Y12" s="50"/>
      <c r="Z12" s="4"/>
      <c r="AA12" s="4"/>
      <c r="AB12" s="4"/>
      <c r="AC12" s="4"/>
      <c r="AD12" s="4"/>
      <c r="AE12" s="37"/>
      <c r="AF12" s="4"/>
      <c r="AG12" s="4"/>
      <c r="AH12" s="45"/>
      <c r="AI12" s="40"/>
      <c r="AJ12" s="4"/>
      <c r="AK12" s="4"/>
      <c r="AL12" s="4"/>
      <c r="AM12" s="41" t="s">
        <v>6</v>
      </c>
      <c r="AN12" s="15"/>
      <c r="AO12" s="4"/>
      <c r="AP12" s="4"/>
      <c r="AQ12" s="4"/>
      <c r="AR12" s="4"/>
      <c r="AS12" s="4"/>
      <c r="AT12" s="4"/>
      <c r="AV12" s="4"/>
      <c r="AW12" s="41"/>
      <c r="AX12" s="45"/>
      <c r="AY12" s="4"/>
      <c r="AZ12" s="4"/>
      <c r="BA12" s="4"/>
      <c r="BB12" s="37"/>
      <c r="BC12" s="4"/>
      <c r="BD12" s="4"/>
      <c r="BE12" s="4"/>
      <c r="BF12" s="4"/>
      <c r="BG12" s="4"/>
      <c r="BH12" s="4"/>
      <c r="BI12" s="45"/>
      <c r="BJ12" s="4"/>
      <c r="BK12" s="4"/>
      <c r="BL12" s="41"/>
      <c r="BM12" s="4"/>
      <c r="BN12" s="4"/>
      <c r="BO12" s="4"/>
      <c r="BP12" s="35"/>
      <c r="BQ12" s="4"/>
      <c r="BR12" s="4"/>
      <c r="BS12" s="4"/>
      <c r="BT12" s="41"/>
      <c r="BU12" s="37"/>
      <c r="BV12" s="4"/>
      <c r="BW12" s="4"/>
      <c r="BX12" s="4"/>
      <c r="BY12" s="4"/>
      <c r="BZ12" s="35"/>
      <c r="CA12" s="35"/>
      <c r="CB12" s="4"/>
      <c r="CC12" s="4"/>
      <c r="CD12" s="4"/>
      <c r="CE12" s="4"/>
      <c r="CF12" s="4"/>
    </row>
    <row r="13" ht="15.75" customHeight="1">
      <c r="A13" s="54" t="s">
        <v>7</v>
      </c>
      <c r="B13" s="55">
        <v>7.0</v>
      </c>
      <c r="C13" s="56" t="str">
        <f>HYPERLINK("https://vjudge.net/contest/356290#problem/G","Horror Dash")</f>
        <v>Horror Dash</v>
      </c>
      <c r="D13" s="15"/>
      <c r="E13" s="45" t="s">
        <v>6</v>
      </c>
      <c r="F13" s="35"/>
      <c r="G13" s="4"/>
      <c r="H13" s="4"/>
      <c r="I13" s="41"/>
      <c r="J13" s="4"/>
      <c r="K13" s="4"/>
      <c r="L13" s="4"/>
      <c r="M13" s="4"/>
      <c r="N13" s="4"/>
      <c r="O13" s="4"/>
      <c r="P13" s="41"/>
      <c r="Q13" s="4"/>
      <c r="R13" s="4"/>
      <c r="S13" s="4"/>
      <c r="T13" s="41"/>
      <c r="U13" s="4"/>
      <c r="V13" s="35"/>
      <c r="W13" s="35"/>
      <c r="X13" s="41"/>
      <c r="Y13" s="48"/>
      <c r="Z13" s="41"/>
      <c r="AA13" s="4"/>
      <c r="AB13" s="4"/>
      <c r="AC13" s="4"/>
      <c r="AD13" s="4"/>
      <c r="AE13" s="41"/>
      <c r="AF13" s="4"/>
      <c r="AG13" s="4"/>
      <c r="AH13" s="4"/>
      <c r="AI13" s="40"/>
      <c r="AJ13" s="4"/>
      <c r="AK13" s="41"/>
      <c r="AL13" s="4"/>
      <c r="AM13" s="41" t="s">
        <v>6</v>
      </c>
      <c r="AN13" s="15"/>
      <c r="AO13" s="4"/>
      <c r="AP13" s="4"/>
      <c r="AQ13" s="4"/>
      <c r="AR13" s="4"/>
      <c r="AS13" s="4"/>
      <c r="AT13" s="4"/>
      <c r="AU13" s="4"/>
      <c r="AV13" s="4"/>
      <c r="AW13" s="41"/>
      <c r="AX13" s="4"/>
      <c r="AY13" s="4"/>
      <c r="AZ13" s="4"/>
      <c r="BA13" s="4"/>
      <c r="BB13" s="41"/>
      <c r="BC13" s="4"/>
      <c r="BD13" s="4"/>
      <c r="BE13" s="4"/>
      <c r="BF13" s="41"/>
      <c r="BG13" s="4"/>
      <c r="BH13" s="4"/>
      <c r="BI13" s="47"/>
      <c r="BJ13" s="4"/>
      <c r="BK13" s="4"/>
      <c r="BL13" s="41"/>
      <c r="BM13" s="4"/>
      <c r="BN13" s="4"/>
      <c r="BO13" s="4"/>
      <c r="BP13" s="35"/>
      <c r="BQ13" s="4"/>
      <c r="BR13" s="41"/>
      <c r="BS13" s="4"/>
      <c r="BT13" s="4"/>
      <c r="BU13" s="41"/>
      <c r="BV13" s="4"/>
      <c r="BW13" s="4"/>
      <c r="BX13" s="4"/>
      <c r="BY13" s="4"/>
      <c r="BZ13" s="35"/>
      <c r="CA13" s="35"/>
      <c r="CB13" s="4"/>
      <c r="CC13" s="4"/>
      <c r="CD13" s="4"/>
      <c r="CE13" s="4"/>
      <c r="CF13" s="4" t="s">
        <v>5</v>
      </c>
    </row>
    <row r="14" ht="15.75" customHeight="1">
      <c r="A14" s="57"/>
      <c r="B14" s="55">
        <v>8.0</v>
      </c>
      <c r="C14" s="56" t="str">
        <f>HYPERLINK("https://vjudge.net/contest/356290#problem/H","Parking")</f>
        <v>Parking</v>
      </c>
      <c r="D14" s="15"/>
      <c r="E14" s="45" t="s">
        <v>6</v>
      </c>
      <c r="F14" s="35"/>
      <c r="G14" s="4"/>
      <c r="H14" s="4"/>
      <c r="I14" s="41"/>
      <c r="J14" s="4"/>
      <c r="K14" s="4"/>
      <c r="L14" s="4"/>
      <c r="M14" s="4"/>
      <c r="N14" s="4"/>
      <c r="O14" s="4"/>
      <c r="P14" s="41"/>
      <c r="Q14" s="4"/>
      <c r="R14" s="4"/>
      <c r="S14" s="4"/>
      <c r="T14" s="41"/>
      <c r="U14" s="4"/>
      <c r="V14" s="35"/>
      <c r="W14" s="35"/>
      <c r="X14" s="41"/>
      <c r="Y14" s="48"/>
      <c r="Z14" s="41"/>
      <c r="AA14" s="4"/>
      <c r="AB14" s="4"/>
      <c r="AC14" s="4"/>
      <c r="AD14" s="4"/>
      <c r="AE14" s="41"/>
      <c r="AF14" s="4"/>
      <c r="AG14" s="4"/>
      <c r="AH14" s="4"/>
      <c r="AI14" s="40"/>
      <c r="AJ14" s="4"/>
      <c r="AK14" s="41"/>
      <c r="AL14" s="4"/>
      <c r="AM14" s="41" t="s">
        <v>6</v>
      </c>
      <c r="AN14" s="15"/>
      <c r="AO14" s="4"/>
      <c r="AP14" s="4"/>
      <c r="AQ14" s="4"/>
      <c r="AR14" s="4"/>
      <c r="AS14" s="4"/>
      <c r="AT14" s="15"/>
      <c r="AU14" s="4"/>
      <c r="AV14" s="4"/>
      <c r="AW14" s="41"/>
      <c r="AX14" s="4"/>
      <c r="AY14" s="4"/>
      <c r="AZ14" s="4"/>
      <c r="BA14" s="4"/>
      <c r="BB14" s="41"/>
      <c r="BC14" s="45"/>
      <c r="BD14" s="4"/>
      <c r="BE14" s="4"/>
      <c r="BF14" s="41"/>
      <c r="BG14" s="4"/>
      <c r="BH14" s="15"/>
      <c r="BI14" s="47"/>
      <c r="BJ14" s="15"/>
      <c r="BK14" s="4"/>
      <c r="BL14" s="41"/>
      <c r="BM14" s="4"/>
      <c r="BN14" s="4"/>
      <c r="BO14" s="4"/>
      <c r="BP14" s="35"/>
      <c r="BQ14" s="4"/>
      <c r="BR14" s="41"/>
      <c r="BS14" s="4"/>
      <c r="BT14" s="4"/>
      <c r="BU14" s="41"/>
      <c r="BV14" s="4"/>
      <c r="BW14" s="4"/>
      <c r="BX14" s="4"/>
      <c r="BY14" s="4"/>
      <c r="BZ14" s="35"/>
      <c r="CA14" s="35"/>
      <c r="CB14" s="4"/>
      <c r="CC14" s="45"/>
      <c r="CD14" s="4"/>
      <c r="CE14" s="4"/>
      <c r="CF14" s="4" t="s">
        <v>5</v>
      </c>
    </row>
    <row r="15" ht="15.75" customHeight="1">
      <c r="A15" s="57"/>
      <c r="B15" s="55">
        <v>9.0</v>
      </c>
      <c r="C15" s="56" t="str">
        <f>HYPERLINK("https://vjudge.net/contest/356290#problem/I","Games")</f>
        <v>Games</v>
      </c>
      <c r="D15" s="15"/>
      <c r="E15" s="45"/>
      <c r="F15" s="14"/>
      <c r="G15" s="4"/>
      <c r="H15" s="4"/>
      <c r="I15" s="41"/>
      <c r="J15" s="4"/>
      <c r="K15" s="4"/>
      <c r="L15" s="4"/>
      <c r="M15" s="4"/>
      <c r="N15" s="4"/>
      <c r="O15" s="4"/>
      <c r="P15" s="41"/>
      <c r="Q15" s="4"/>
      <c r="R15" s="4"/>
      <c r="S15" s="4"/>
      <c r="T15" s="41"/>
      <c r="U15" s="4"/>
      <c r="V15" s="35"/>
      <c r="W15" s="35"/>
      <c r="X15" s="41"/>
      <c r="Y15" s="50"/>
      <c r="Z15" s="41"/>
      <c r="AA15" s="4"/>
      <c r="AB15" s="4"/>
      <c r="AC15" s="4"/>
      <c r="AD15" s="4"/>
      <c r="AE15" s="41"/>
      <c r="AF15" s="4"/>
      <c r="AG15" s="4"/>
      <c r="AH15" s="4"/>
      <c r="AI15" s="40"/>
      <c r="AJ15" s="4"/>
      <c r="AK15" s="41"/>
      <c r="AL15" s="4"/>
      <c r="AM15" s="41" t="s">
        <v>6</v>
      </c>
      <c r="AN15" s="15"/>
      <c r="AO15" s="4"/>
      <c r="AP15" s="4"/>
      <c r="AQ15" s="4"/>
      <c r="AR15" s="4"/>
      <c r="AS15" s="4"/>
      <c r="AT15" s="4"/>
      <c r="AU15" s="4"/>
      <c r="AV15" s="4"/>
      <c r="AW15" s="41"/>
      <c r="AX15" s="4"/>
      <c r="AY15" s="4"/>
      <c r="AZ15" s="4"/>
      <c r="BA15" s="4"/>
      <c r="BB15" s="41"/>
      <c r="BC15" s="4"/>
      <c r="BD15" s="4"/>
      <c r="BE15" s="4"/>
      <c r="BF15" s="41"/>
      <c r="BG15" s="4"/>
      <c r="BH15" s="4"/>
      <c r="BI15" s="4"/>
      <c r="BJ15" s="4"/>
      <c r="BK15" s="41"/>
      <c r="BL15" s="41"/>
      <c r="BM15" s="4"/>
      <c r="BN15" s="4"/>
      <c r="BO15" s="4"/>
      <c r="BP15" s="35"/>
      <c r="BQ15" s="4"/>
      <c r="BR15" s="41"/>
      <c r="BS15" s="4"/>
      <c r="BT15" s="4"/>
      <c r="BU15" s="4"/>
      <c r="BV15" s="4"/>
      <c r="BW15" s="4"/>
      <c r="BX15" s="4"/>
      <c r="BY15" s="4"/>
      <c r="BZ15" s="35"/>
      <c r="CA15" s="35"/>
      <c r="CB15" s="4"/>
      <c r="CC15" s="4"/>
      <c r="CD15" s="4"/>
      <c r="CE15" s="4"/>
      <c r="CF15" s="4" t="s">
        <v>5</v>
      </c>
    </row>
    <row r="16" ht="15.75" customHeight="1">
      <c r="A16" s="57"/>
      <c r="B16" s="55">
        <v>10.0</v>
      </c>
      <c r="C16" s="56" t="str">
        <f>HYPERLINK("https://vjudge.net/contest/356290#problem/J","Next Round")</f>
        <v>Next Round</v>
      </c>
      <c r="D16" s="15"/>
      <c r="E16" s="45"/>
      <c r="F16" s="35"/>
      <c r="G16" s="4"/>
      <c r="H16" s="4"/>
      <c r="I16" s="37"/>
      <c r="J16" s="4"/>
      <c r="K16" s="4"/>
      <c r="L16" s="4"/>
      <c r="M16" s="4"/>
      <c r="N16" s="4"/>
      <c r="O16" s="4"/>
      <c r="P16" s="4"/>
      <c r="Q16" s="4"/>
      <c r="R16" s="4"/>
      <c r="S16" s="4"/>
      <c r="T16" s="39"/>
      <c r="U16" s="4"/>
      <c r="V16" s="35"/>
      <c r="W16" s="35"/>
      <c r="X16" s="37"/>
      <c r="Y16" s="48"/>
      <c r="Z16" s="36"/>
      <c r="AA16" s="4"/>
      <c r="AB16" s="4"/>
      <c r="AC16" s="4"/>
      <c r="AD16" s="4"/>
      <c r="AE16" s="37"/>
      <c r="AF16" s="4"/>
      <c r="AG16" s="4"/>
      <c r="AH16" s="4"/>
      <c r="AI16" s="40"/>
      <c r="AJ16" s="4"/>
      <c r="AK16" s="37"/>
      <c r="AL16" s="4"/>
      <c r="AM16" s="41"/>
      <c r="AN16" s="15"/>
      <c r="AO16" s="4"/>
      <c r="AP16" s="4"/>
      <c r="AQ16" s="4"/>
      <c r="AR16" s="4"/>
      <c r="AS16" s="4"/>
      <c r="AT16" s="4"/>
      <c r="AU16" s="4"/>
      <c r="AV16" s="4"/>
      <c r="AW16" s="37"/>
      <c r="AX16" s="4"/>
      <c r="AY16" s="4"/>
      <c r="AZ16" s="4"/>
      <c r="BA16" s="4"/>
      <c r="BB16" s="51"/>
      <c r="BC16" s="4"/>
      <c r="BD16" s="4"/>
      <c r="BE16" s="4"/>
      <c r="BF16" s="37"/>
      <c r="BG16" s="4"/>
      <c r="BH16" s="4"/>
      <c r="BI16" s="47"/>
      <c r="BJ16" s="4"/>
      <c r="BK16" s="51"/>
      <c r="BL16" s="39"/>
      <c r="BM16" s="4"/>
      <c r="BN16" s="4"/>
      <c r="BO16" s="4"/>
      <c r="BP16" s="35"/>
      <c r="BQ16" s="4"/>
      <c r="BR16" s="37"/>
      <c r="BS16" s="4"/>
      <c r="BT16" s="4"/>
      <c r="BU16" s="4"/>
      <c r="BV16" s="4"/>
      <c r="BW16" s="4"/>
      <c r="BX16" s="4"/>
      <c r="BY16" s="4"/>
      <c r="BZ16" s="35"/>
      <c r="CA16" s="35"/>
      <c r="CB16" s="4"/>
      <c r="CC16" s="4"/>
      <c r="CD16" s="4"/>
      <c r="CE16" s="4"/>
      <c r="CF16" s="4"/>
    </row>
    <row r="17" ht="15.75" customHeight="1">
      <c r="A17" s="57"/>
      <c r="B17" s="55">
        <v>11.0</v>
      </c>
      <c r="C17" s="56" t="str">
        <f>HYPERLINK("https://vjudge.net/contest/356290#problem/K","The Playboy Chimp")</f>
        <v>The Playboy Chimp</v>
      </c>
      <c r="D17" s="15"/>
      <c r="E17" s="45"/>
      <c r="F17" s="35"/>
      <c r="G17" s="4"/>
      <c r="H17" s="4"/>
      <c r="I17" s="41"/>
      <c r="J17" s="4"/>
      <c r="K17" s="4"/>
      <c r="L17" s="4"/>
      <c r="M17" s="4"/>
      <c r="N17" s="4"/>
      <c r="O17" s="4"/>
      <c r="P17" s="4"/>
      <c r="Q17" s="4"/>
      <c r="R17" s="4"/>
      <c r="S17" s="4"/>
      <c r="T17" s="41"/>
      <c r="U17" s="4"/>
      <c r="V17" s="35"/>
      <c r="W17" s="35"/>
      <c r="X17" s="41"/>
      <c r="Y17" s="15"/>
      <c r="Z17" s="41"/>
      <c r="AA17" s="4"/>
      <c r="AB17" s="4"/>
      <c r="AC17" s="4"/>
      <c r="AD17" s="4"/>
      <c r="AE17" s="41"/>
      <c r="AF17" s="4"/>
      <c r="AG17" s="4"/>
      <c r="AH17" s="4"/>
      <c r="AI17" s="4"/>
      <c r="AJ17" s="4"/>
      <c r="AK17" s="41"/>
      <c r="AL17" s="4"/>
      <c r="AM17" s="41" t="s">
        <v>6</v>
      </c>
      <c r="AN17" s="15"/>
      <c r="AO17" s="4"/>
      <c r="AP17" s="4"/>
      <c r="AQ17" s="4"/>
      <c r="AR17" s="4"/>
      <c r="AS17" s="4"/>
      <c r="AT17" s="4"/>
      <c r="AU17" s="4"/>
      <c r="AV17" s="4"/>
      <c r="AW17" s="41"/>
      <c r="AX17" s="4"/>
      <c r="AY17" s="4"/>
      <c r="AZ17" s="4"/>
      <c r="BA17" s="4"/>
      <c r="BB17" s="41"/>
      <c r="BC17" s="4"/>
      <c r="BD17" s="4"/>
      <c r="BE17" s="4"/>
      <c r="BF17" s="41"/>
      <c r="BG17" s="4"/>
      <c r="BH17" s="4"/>
      <c r="BI17" s="47"/>
      <c r="BJ17" s="4"/>
      <c r="BK17" s="41"/>
      <c r="BL17" s="41"/>
      <c r="BM17" s="4"/>
      <c r="BN17" s="4"/>
      <c r="BO17" s="4"/>
      <c r="BP17" s="35"/>
      <c r="BQ17" s="4"/>
      <c r="BR17" s="41"/>
      <c r="BS17" s="4"/>
      <c r="BT17" s="4"/>
      <c r="BU17" s="4"/>
      <c r="BV17" s="4"/>
      <c r="BW17" s="4"/>
      <c r="BX17" s="4"/>
      <c r="BY17" s="4"/>
      <c r="BZ17" s="35"/>
      <c r="CA17" s="35"/>
      <c r="CB17" s="4"/>
      <c r="CC17" s="4"/>
      <c r="CD17" s="4"/>
      <c r="CE17" s="4"/>
      <c r="CF17" s="4"/>
    </row>
    <row r="18" ht="15.75" customHeight="1">
      <c r="A18" s="57"/>
      <c r="B18" s="55">
        <v>12.0</v>
      </c>
      <c r="C18" s="56" t="str">
        <f>HYPERLINK("https://vjudge.net/contest/356290#problem/L","Open Credit System")</f>
        <v>Open Credit System</v>
      </c>
      <c r="D18" s="4"/>
      <c r="E18" s="4"/>
      <c r="F18" s="14"/>
      <c r="G18" s="4"/>
      <c r="H18" s="4"/>
      <c r="I18" s="41"/>
      <c r="J18" s="4"/>
      <c r="K18" s="4"/>
      <c r="L18" s="4"/>
      <c r="M18" s="4"/>
      <c r="N18" s="4"/>
      <c r="O18" s="4"/>
      <c r="P18" s="4"/>
      <c r="Q18" s="4"/>
      <c r="R18" s="4"/>
      <c r="S18" s="4"/>
      <c r="T18" s="41"/>
      <c r="U18" s="4"/>
      <c r="V18" s="35"/>
      <c r="W18" s="35"/>
      <c r="X18" s="41"/>
      <c r="Y18" s="15"/>
      <c r="Z18" s="41"/>
      <c r="AA18" s="4"/>
      <c r="AB18" s="4"/>
      <c r="AC18" s="4"/>
      <c r="AD18" s="4"/>
      <c r="AE18" s="41"/>
      <c r="AF18" s="4"/>
      <c r="AG18" s="4"/>
      <c r="AH18" s="4"/>
      <c r="AI18" s="4"/>
      <c r="AJ18" s="4"/>
      <c r="AK18" s="41"/>
      <c r="AL18" s="4"/>
      <c r="AM18" s="41"/>
      <c r="AN18" s="35"/>
      <c r="AO18" s="4"/>
      <c r="AP18" s="4"/>
      <c r="AQ18" s="4"/>
      <c r="AR18" s="4"/>
      <c r="AS18" s="4"/>
      <c r="AT18" s="4"/>
      <c r="AU18" s="4"/>
      <c r="AV18" s="4"/>
      <c r="AW18" s="41"/>
      <c r="AX18" s="4"/>
      <c r="AY18" s="4"/>
      <c r="AZ18" s="4"/>
      <c r="BA18" s="4"/>
      <c r="BB18" s="41"/>
      <c r="BC18" s="4"/>
      <c r="BD18" s="4"/>
      <c r="BE18" s="4"/>
      <c r="BF18" s="41"/>
      <c r="BG18" s="4"/>
      <c r="BH18" s="4"/>
      <c r="BI18" s="47"/>
      <c r="BJ18" s="4"/>
      <c r="BK18" s="41"/>
      <c r="BL18" s="41"/>
      <c r="BM18" s="4"/>
      <c r="BN18" s="4"/>
      <c r="BO18" s="4"/>
      <c r="BP18" s="35"/>
      <c r="BQ18" s="4"/>
      <c r="BR18" s="41"/>
      <c r="BS18" s="4"/>
      <c r="BT18" s="4"/>
      <c r="BU18" s="4"/>
      <c r="BV18" s="4"/>
      <c r="BW18" s="4"/>
      <c r="BX18" s="4"/>
      <c r="BY18" s="4"/>
      <c r="BZ18" s="35"/>
      <c r="CA18" s="35"/>
      <c r="CB18" s="4"/>
      <c r="CC18" s="4"/>
      <c r="CD18" s="4"/>
      <c r="CE18" s="4"/>
      <c r="CF18" s="4"/>
    </row>
    <row r="19" ht="15.75" customHeight="1">
      <c r="A19" s="57"/>
      <c r="B19" s="55">
        <v>13.0</v>
      </c>
      <c r="C19" s="56" t="str">
        <f>HYPERLINK("https://vjudge.net/contest/356290#problem/M","Bear and Segment 01")</f>
        <v>Bear and Segment 01</v>
      </c>
      <c r="D19" s="4"/>
      <c r="E19" s="4"/>
      <c r="F19" s="35"/>
      <c r="G19" s="4"/>
      <c r="H19" s="4"/>
      <c r="I19" s="41"/>
      <c r="J19" s="4"/>
      <c r="K19" s="4"/>
      <c r="L19" s="4"/>
      <c r="M19" s="4"/>
      <c r="N19" s="4"/>
      <c r="O19" s="4"/>
      <c r="P19" s="4"/>
      <c r="Q19" s="4"/>
      <c r="R19" s="4"/>
      <c r="S19" s="4"/>
      <c r="T19" s="41"/>
      <c r="U19" s="4"/>
      <c r="V19" s="35"/>
      <c r="W19" s="35"/>
      <c r="X19" s="41"/>
      <c r="Y19" s="15"/>
      <c r="Z19" s="41"/>
      <c r="AA19" s="4"/>
      <c r="AB19" s="4"/>
      <c r="AC19" s="4"/>
      <c r="AD19" s="4"/>
      <c r="AE19" s="41"/>
      <c r="AF19" s="4"/>
      <c r="AG19" s="4"/>
      <c r="AH19" s="4"/>
      <c r="AI19" s="4"/>
      <c r="AJ19" s="4"/>
      <c r="AK19" s="41"/>
      <c r="AL19" s="4"/>
      <c r="AM19" s="41" t="s">
        <v>6</v>
      </c>
      <c r="AN19" s="35"/>
      <c r="AO19" s="4"/>
      <c r="AP19" s="4"/>
      <c r="AQ19" s="4"/>
      <c r="AR19" s="4"/>
      <c r="AS19" s="4"/>
      <c r="AT19" s="4"/>
      <c r="AU19" s="4"/>
      <c r="AV19" s="4"/>
      <c r="AW19" s="41"/>
      <c r="AX19" s="4"/>
      <c r="AY19" s="4"/>
      <c r="AZ19" s="4"/>
      <c r="BA19" s="4"/>
      <c r="BB19" s="41"/>
      <c r="BC19" s="4"/>
      <c r="BD19" s="4"/>
      <c r="BE19" s="4"/>
      <c r="BF19" s="41"/>
      <c r="BG19" s="4"/>
      <c r="BH19" s="4"/>
      <c r="BI19" s="47"/>
      <c r="BJ19" s="4"/>
      <c r="BK19" s="41"/>
      <c r="BL19" s="41"/>
      <c r="BM19" s="4"/>
      <c r="BN19" s="4"/>
      <c r="BO19" s="4"/>
      <c r="BP19" s="35"/>
      <c r="BQ19" s="4"/>
      <c r="BR19" s="41"/>
      <c r="BS19" s="4"/>
      <c r="BT19" s="4"/>
      <c r="BU19" s="4"/>
      <c r="BV19" s="4"/>
      <c r="BW19" s="4"/>
      <c r="BX19" s="4"/>
      <c r="BY19" s="4"/>
      <c r="BZ19" s="35"/>
      <c r="CA19" s="35"/>
      <c r="CB19" s="4"/>
      <c r="CD19" s="4"/>
      <c r="CE19" s="4"/>
      <c r="CF19" s="4"/>
    </row>
    <row r="20" ht="15.75" customHeight="1">
      <c r="A20" s="57"/>
      <c r="B20" s="55">
        <v>14.0</v>
      </c>
      <c r="C20" s="56" t="str">
        <f>HYPERLINK("https://vjudge.net/contest/356290#problem/N","Phone Numbers")</f>
        <v>Phone Numbers</v>
      </c>
      <c r="D20" s="49"/>
      <c r="E20" s="49"/>
      <c r="F20" s="14"/>
      <c r="G20" s="4"/>
      <c r="H20" s="39"/>
      <c r="I20" s="37"/>
      <c r="J20" s="4"/>
      <c r="K20" s="4"/>
      <c r="L20" s="4"/>
      <c r="M20" s="4"/>
      <c r="N20" s="4"/>
      <c r="O20" s="4"/>
      <c r="P20" s="4"/>
      <c r="Q20" s="4"/>
      <c r="R20" s="4"/>
      <c r="S20" s="4"/>
      <c r="T20" s="39"/>
      <c r="U20" s="4"/>
      <c r="V20" s="35"/>
      <c r="W20" s="35"/>
      <c r="X20" s="37"/>
      <c r="Y20" s="15"/>
      <c r="Z20" s="36"/>
      <c r="AA20" s="4"/>
      <c r="AB20" s="4"/>
      <c r="AC20" s="4"/>
      <c r="AD20" s="4"/>
      <c r="AE20" s="37"/>
      <c r="AF20" s="4"/>
      <c r="AG20" s="4"/>
      <c r="AH20" s="4"/>
      <c r="AI20" s="4"/>
      <c r="AJ20" s="4"/>
      <c r="AK20" s="37"/>
      <c r="AL20" s="4"/>
      <c r="AM20" s="37" t="s">
        <v>6</v>
      </c>
      <c r="AN20" s="35"/>
      <c r="AO20" s="4"/>
      <c r="AP20" s="4"/>
      <c r="AQ20" s="4"/>
      <c r="AR20" s="4"/>
      <c r="AS20" s="4"/>
      <c r="AT20" s="4"/>
      <c r="AU20" s="4"/>
      <c r="AV20" s="4"/>
      <c r="AW20" s="37"/>
      <c r="AX20" s="4"/>
      <c r="AY20" s="4"/>
      <c r="AZ20" s="4"/>
      <c r="BA20" s="4"/>
      <c r="BB20" s="51"/>
      <c r="BC20" s="4"/>
      <c r="BD20" s="4"/>
      <c r="BE20" s="4"/>
      <c r="BF20" s="37"/>
      <c r="BG20" s="4"/>
      <c r="BH20" s="49"/>
      <c r="BI20" s="47"/>
      <c r="BJ20" s="4"/>
      <c r="BK20" s="37"/>
      <c r="BL20" s="37"/>
      <c r="BM20" s="4"/>
      <c r="BN20" s="4"/>
      <c r="BO20" s="4"/>
      <c r="BP20" s="35"/>
      <c r="BQ20" s="4"/>
      <c r="BR20" s="37"/>
      <c r="BS20" s="37"/>
      <c r="BT20" s="4"/>
      <c r="BU20" s="39"/>
      <c r="BV20" s="4"/>
      <c r="BW20" s="4"/>
      <c r="BX20" s="4"/>
      <c r="BY20" s="4"/>
      <c r="BZ20" s="35"/>
      <c r="CA20" s="35"/>
      <c r="CB20" s="4"/>
      <c r="CC20" s="4"/>
      <c r="CD20" s="4"/>
      <c r="CE20" s="4"/>
      <c r="CF20" s="4"/>
    </row>
    <row r="21" ht="15.75" customHeight="1">
      <c r="A21" s="58"/>
      <c r="B21" s="59">
        <v>15.0</v>
      </c>
      <c r="C21" s="60" t="str">
        <f>HYPERLINK("https://vjudge.net/contest/356290#problem/O","Maximum Sum of Digits")</f>
        <v>Maximum Sum of Digits</v>
      </c>
      <c r="D21" s="4"/>
      <c r="E21" s="4"/>
      <c r="F21" s="35"/>
      <c r="G21" s="4"/>
      <c r="H21" s="4"/>
      <c r="I21" s="37"/>
      <c r="J21" s="35"/>
      <c r="K21" s="35"/>
      <c r="L21" s="35"/>
      <c r="M21" s="35"/>
      <c r="N21" s="4"/>
      <c r="O21" s="4"/>
      <c r="P21" s="37"/>
      <c r="Q21" s="4"/>
      <c r="R21" s="4"/>
      <c r="S21" s="4"/>
      <c r="T21" s="39"/>
      <c r="U21" s="35"/>
      <c r="V21" s="35"/>
      <c r="W21" s="35"/>
      <c r="X21" s="37"/>
      <c r="Y21" s="45"/>
      <c r="Z21" s="36"/>
      <c r="AA21" s="4"/>
      <c r="AB21" s="51"/>
      <c r="AC21" s="35"/>
      <c r="AD21" s="4"/>
      <c r="AE21" s="37"/>
      <c r="AF21" s="4"/>
      <c r="AG21" s="46"/>
      <c r="AH21" s="4"/>
      <c r="AI21" s="4"/>
      <c r="AJ21" s="39"/>
      <c r="AK21" s="37"/>
      <c r="AL21" s="4"/>
      <c r="AM21" s="37" t="s">
        <v>6</v>
      </c>
      <c r="AN21" s="35"/>
      <c r="AO21" s="35"/>
      <c r="AP21" s="35"/>
      <c r="AQ21" s="4"/>
      <c r="AR21" s="35"/>
      <c r="AS21" s="35"/>
      <c r="AT21" s="4"/>
      <c r="AU21" s="4"/>
      <c r="AV21" s="4"/>
      <c r="AW21" s="37"/>
      <c r="AX21" s="4"/>
      <c r="AY21" s="4"/>
      <c r="AZ21" s="4"/>
      <c r="BA21" s="4"/>
      <c r="BB21" s="51"/>
      <c r="BC21" s="4"/>
      <c r="BD21" s="4"/>
      <c r="BE21" s="4"/>
      <c r="BF21" s="37"/>
      <c r="BG21" s="4"/>
      <c r="BH21" s="4"/>
      <c r="BI21" s="47"/>
      <c r="BJ21" s="4"/>
      <c r="BK21" s="51"/>
      <c r="BL21" s="37"/>
      <c r="BM21" s="36"/>
      <c r="BN21" s="4"/>
      <c r="BO21" s="4"/>
      <c r="BP21" s="35"/>
      <c r="BQ21" s="4"/>
      <c r="BR21" s="37"/>
      <c r="BS21" s="37"/>
      <c r="BT21" s="4"/>
      <c r="BU21" s="37"/>
      <c r="BV21" s="37"/>
      <c r="BW21" s="4"/>
      <c r="BX21" s="4"/>
      <c r="BY21" s="35"/>
      <c r="BZ21" s="35"/>
      <c r="CA21" s="35"/>
      <c r="CB21" s="4"/>
      <c r="CC21" s="4"/>
      <c r="CD21" s="4"/>
      <c r="CE21" s="4"/>
      <c r="CF21" s="4"/>
    </row>
    <row r="22" ht="15.75" customHeight="1">
      <c r="A22" s="61" t="s">
        <v>8</v>
      </c>
      <c r="B22" s="62">
        <v>16.0</v>
      </c>
      <c r="C22" s="63" t="str">
        <f>HYPERLINK("https://vjudge.net/contest/356290#problem/P","The Monkey and the Oiled Bamboo")</f>
        <v>The Monkey and the Oiled Bamboo</v>
      </c>
      <c r="D22" s="4"/>
      <c r="E22" s="4"/>
      <c r="F22" s="35"/>
      <c r="G22" s="4"/>
      <c r="H22" s="41"/>
      <c r="I22" s="41"/>
      <c r="J22" s="35"/>
      <c r="K22" s="35"/>
      <c r="L22" s="35"/>
      <c r="M22" s="35"/>
      <c r="N22" s="4"/>
      <c r="O22" s="4"/>
      <c r="P22" s="41"/>
      <c r="Q22" s="4"/>
      <c r="R22" s="4"/>
      <c r="S22" s="4"/>
      <c r="T22" s="41"/>
      <c r="U22" s="35"/>
      <c r="V22" s="35"/>
      <c r="W22" s="35"/>
      <c r="X22" s="41"/>
      <c r="Y22" s="15"/>
      <c r="Z22" s="41"/>
      <c r="AA22" s="4"/>
      <c r="AB22" s="41"/>
      <c r="AC22" s="35"/>
      <c r="AD22" s="4"/>
      <c r="AE22" s="41"/>
      <c r="AF22" s="4"/>
      <c r="AG22" s="4"/>
      <c r="AH22" s="4"/>
      <c r="AI22" s="4"/>
      <c r="AJ22" s="41"/>
      <c r="AK22" s="41"/>
      <c r="AL22" s="4"/>
      <c r="AM22" s="41" t="s">
        <v>6</v>
      </c>
      <c r="AN22" s="35"/>
      <c r="AO22" s="35"/>
      <c r="AP22" s="35"/>
      <c r="AQ22" s="4"/>
      <c r="AR22" s="35"/>
      <c r="AS22" s="35"/>
      <c r="AT22" s="4"/>
      <c r="AU22" s="4"/>
      <c r="AV22" s="4"/>
      <c r="AW22" s="41"/>
      <c r="AX22" s="4"/>
      <c r="AY22" s="4"/>
      <c r="AZ22" s="4"/>
      <c r="BA22" s="4"/>
      <c r="BB22" s="41"/>
      <c r="BC22" s="4"/>
      <c r="BD22" s="4"/>
      <c r="BE22" s="4"/>
      <c r="BF22" s="41"/>
      <c r="BG22" s="4"/>
      <c r="BH22" s="4"/>
      <c r="BI22" s="4"/>
      <c r="BJ22" s="4"/>
      <c r="BK22" s="41"/>
      <c r="BL22" s="41"/>
      <c r="BM22" s="41"/>
      <c r="BN22" s="4"/>
      <c r="BO22" s="4"/>
      <c r="BP22" s="35"/>
      <c r="BQ22" s="4"/>
      <c r="BR22" s="41"/>
      <c r="BS22" s="41"/>
      <c r="BT22" s="4"/>
      <c r="BU22" s="41"/>
      <c r="BV22" s="41"/>
      <c r="BW22" s="4"/>
      <c r="BX22" s="4"/>
      <c r="BY22" s="35"/>
      <c r="BZ22" s="35"/>
      <c r="CA22" s="35"/>
      <c r="CB22" s="4"/>
      <c r="CC22" s="4"/>
      <c r="CD22" s="4"/>
      <c r="CE22" s="4"/>
      <c r="CF22" s="4"/>
    </row>
    <row r="23" ht="15.75" customHeight="1">
      <c r="A23" s="57"/>
      <c r="B23" s="62">
        <v>17.0</v>
      </c>
      <c r="C23" s="63" t="str">
        <f>HYPERLINK("https://vjudge.net/contest/356290#problem/Q","Helping Fill Bates")</f>
        <v>Helping Fill Bates</v>
      </c>
      <c r="D23" s="4"/>
      <c r="E23" s="64"/>
      <c r="F23" s="35"/>
      <c r="G23" s="4"/>
      <c r="H23" s="41"/>
      <c r="I23" s="41"/>
      <c r="J23" s="35"/>
      <c r="K23" s="35"/>
      <c r="L23" s="35"/>
      <c r="M23" s="35"/>
      <c r="N23" s="4"/>
      <c r="O23" s="4"/>
      <c r="P23" s="41"/>
      <c r="Q23" s="4"/>
      <c r="R23" s="4"/>
      <c r="S23" s="4"/>
      <c r="T23" s="41"/>
      <c r="U23" s="35"/>
      <c r="V23" s="35"/>
      <c r="W23" s="35"/>
      <c r="X23" s="41"/>
      <c r="Y23" s="15"/>
      <c r="Z23" s="41"/>
      <c r="AA23" s="4"/>
      <c r="AB23" s="41"/>
      <c r="AC23" s="35"/>
      <c r="AD23" s="4"/>
      <c r="AE23" s="41"/>
      <c r="AF23" s="4"/>
      <c r="AG23" s="4"/>
      <c r="AH23" s="4"/>
      <c r="AI23" s="4"/>
      <c r="AJ23" s="41"/>
      <c r="AK23" s="41"/>
      <c r="AL23" s="4"/>
      <c r="AM23" s="41"/>
      <c r="AN23" s="35"/>
      <c r="AO23" s="35"/>
      <c r="AP23" s="35"/>
      <c r="AQ23" s="4"/>
      <c r="AR23" s="35"/>
      <c r="AS23" s="35"/>
      <c r="AT23" s="4"/>
      <c r="AU23" s="4"/>
      <c r="AV23" s="4"/>
      <c r="AW23" s="41"/>
      <c r="AX23" s="4"/>
      <c r="AY23" s="4"/>
      <c r="AZ23" s="4"/>
      <c r="BA23" s="4"/>
      <c r="BB23" s="41"/>
      <c r="BC23" s="4"/>
      <c r="BD23" s="4"/>
      <c r="BE23" s="4"/>
      <c r="BF23" s="41"/>
      <c r="BG23" s="4"/>
      <c r="BH23" s="4"/>
      <c r="BI23" s="4"/>
      <c r="BJ23" s="4"/>
      <c r="BK23" s="41"/>
      <c r="BL23" s="41"/>
      <c r="BM23" s="41"/>
      <c r="BN23" s="4"/>
      <c r="BO23" s="4"/>
      <c r="BP23" s="35"/>
      <c r="BQ23" s="4"/>
      <c r="BR23" s="41"/>
      <c r="BS23" s="41"/>
      <c r="BT23" s="4"/>
      <c r="BU23" s="41"/>
      <c r="BV23" s="41"/>
      <c r="BW23" s="4"/>
      <c r="BX23" s="4"/>
      <c r="BY23" s="35"/>
      <c r="BZ23" s="35"/>
      <c r="CA23" s="35"/>
      <c r="CB23" s="4"/>
      <c r="CC23" s="4"/>
      <c r="CD23" s="4"/>
      <c r="CE23" s="4"/>
      <c r="CF23" s="4"/>
    </row>
    <row r="24" ht="15.75" customHeight="1">
      <c r="A24" s="57"/>
      <c r="B24" s="62">
        <v>18.0</v>
      </c>
      <c r="C24" s="63" t="str">
        <f>HYPERLINK("https://vjudge.net/contest/356290#problem/R","Exact Sum")</f>
        <v>Exact Sum</v>
      </c>
      <c r="D24" s="4"/>
      <c r="E24" s="4"/>
      <c r="F24" s="35"/>
      <c r="G24" s="4"/>
      <c r="H24" s="41"/>
      <c r="I24" s="41"/>
      <c r="J24" s="35"/>
      <c r="K24" s="35"/>
      <c r="L24" s="35"/>
      <c r="M24" s="35"/>
      <c r="N24" s="4"/>
      <c r="O24" s="4"/>
      <c r="P24" s="41"/>
      <c r="Q24" s="65"/>
      <c r="R24" s="4"/>
      <c r="S24" s="4"/>
      <c r="T24" s="41"/>
      <c r="U24" s="35"/>
      <c r="V24" s="35"/>
      <c r="W24" s="35"/>
      <c r="X24" s="41"/>
      <c r="Y24" s="15"/>
      <c r="Z24" s="41"/>
      <c r="AA24" s="4"/>
      <c r="AB24" s="41"/>
      <c r="AC24" s="35"/>
      <c r="AD24" s="4"/>
      <c r="AE24" s="41"/>
      <c r="AF24" s="4"/>
      <c r="AG24" s="4"/>
      <c r="AH24" s="4"/>
      <c r="AI24" s="4"/>
      <c r="AJ24" s="41"/>
      <c r="AK24" s="41"/>
      <c r="AL24" s="4"/>
      <c r="AM24" s="41"/>
      <c r="AN24" s="35"/>
      <c r="AO24" s="35"/>
      <c r="AP24" s="35"/>
      <c r="AQ24" s="4"/>
      <c r="AR24" s="35"/>
      <c r="AS24" s="35"/>
      <c r="AT24" s="4"/>
      <c r="AU24" s="4"/>
      <c r="AV24" s="4"/>
      <c r="AW24" s="41"/>
      <c r="AX24" s="4"/>
      <c r="AY24" s="4"/>
      <c r="AZ24" s="4"/>
      <c r="BA24" s="4"/>
      <c r="BB24" s="41"/>
      <c r="BC24" s="4"/>
      <c r="BD24" s="4"/>
      <c r="BE24" s="4"/>
      <c r="BF24" s="41"/>
      <c r="BG24" s="4"/>
      <c r="BH24" s="4"/>
      <c r="BI24" s="4"/>
      <c r="BJ24" s="4"/>
      <c r="BK24" s="41"/>
      <c r="BL24" s="41"/>
      <c r="BM24" s="41"/>
      <c r="BN24" s="4"/>
      <c r="BO24" s="4"/>
      <c r="BP24" s="35"/>
      <c r="BQ24" s="4"/>
      <c r="BR24" s="41"/>
      <c r="BS24" s="41"/>
      <c r="BT24" s="4"/>
      <c r="BU24" s="41"/>
      <c r="BV24" s="41"/>
      <c r="BW24" s="4"/>
      <c r="BX24" s="4"/>
      <c r="BY24" s="35"/>
      <c r="BZ24" s="35"/>
      <c r="CA24" s="35"/>
      <c r="CB24" s="4"/>
      <c r="CC24" s="4"/>
      <c r="CD24" s="4"/>
      <c r="CE24" s="4"/>
      <c r="CF24" s="4"/>
    </row>
    <row r="25" ht="15.75" customHeight="1">
      <c r="A25" s="57"/>
      <c r="B25" s="62">
        <v>19.0</v>
      </c>
      <c r="C25" s="63" t="str">
        <f>HYPERLINK("https://vjudge.net/contest/356290#problem/S","Popes")</f>
        <v>Popes</v>
      </c>
      <c r="D25" s="4"/>
      <c r="E25" s="4"/>
      <c r="F25" s="35"/>
      <c r="G25" s="4"/>
      <c r="H25" s="35"/>
      <c r="I25" s="35"/>
      <c r="J25" s="35"/>
      <c r="K25" s="35"/>
      <c r="L25" s="35"/>
      <c r="M25" s="35"/>
      <c r="N25" s="35"/>
      <c r="O25" s="4"/>
      <c r="P25" s="35"/>
      <c r="Q25" s="4"/>
      <c r="R25" s="4"/>
      <c r="S25" s="4"/>
      <c r="T25" s="35"/>
      <c r="U25" s="35"/>
      <c r="V25" s="35"/>
      <c r="W25" s="35"/>
      <c r="X25" s="35"/>
      <c r="Y25" s="15"/>
      <c r="Z25" s="35"/>
      <c r="AA25" s="4"/>
      <c r="AB25" s="35"/>
      <c r="AC25" s="35"/>
      <c r="AD25" s="4"/>
      <c r="AE25" s="35"/>
      <c r="AF25" s="4"/>
      <c r="AG25" s="4"/>
      <c r="AH25" s="4"/>
      <c r="AI25" s="4"/>
      <c r="AJ25" s="35"/>
      <c r="AK25" s="35"/>
      <c r="AL25" s="35"/>
      <c r="AM25" s="35"/>
      <c r="AN25" s="35"/>
      <c r="AO25" s="35"/>
      <c r="AP25" s="35"/>
      <c r="AQ25" s="4"/>
      <c r="AR25" s="35"/>
      <c r="AS25" s="35"/>
      <c r="AT25" s="4"/>
      <c r="AU25" s="35"/>
      <c r="AV25" s="4"/>
      <c r="AW25" s="35"/>
      <c r="AX25" s="4"/>
      <c r="AY25" s="35"/>
      <c r="AZ25" s="4"/>
      <c r="BA25" s="4"/>
      <c r="BB25" s="35"/>
      <c r="BC25" s="4"/>
      <c r="BD25" s="4"/>
      <c r="BE25" s="4"/>
      <c r="BF25" s="35"/>
      <c r="BG25" s="4"/>
      <c r="BH25" s="4"/>
      <c r="BI25" s="47"/>
      <c r="BJ25" s="4"/>
      <c r="BK25" s="35"/>
      <c r="BL25" s="35"/>
      <c r="BM25" s="35"/>
      <c r="BN25" s="4"/>
      <c r="BO25" s="4"/>
      <c r="BP25" s="35"/>
      <c r="BQ25" s="4"/>
      <c r="BR25" s="35"/>
      <c r="BS25" s="35"/>
      <c r="BT25" s="4"/>
      <c r="BU25" s="35"/>
      <c r="BV25" s="35"/>
      <c r="BW25" s="4"/>
      <c r="BX25" s="4"/>
      <c r="BY25" s="35"/>
      <c r="BZ25" s="35"/>
      <c r="CA25" s="35"/>
      <c r="CB25" s="4"/>
      <c r="CC25" s="4"/>
      <c r="CD25" s="4"/>
      <c r="CE25" s="4"/>
      <c r="CF25" s="4"/>
    </row>
    <row r="26" ht="15.75" customHeight="1">
      <c r="A26" s="57"/>
      <c r="B26" s="62">
        <v>20.0</v>
      </c>
      <c r="C26" s="63" t="str">
        <f>HYPERLINK("https://vjudge.net/contest/356290#problem/T","Solve It")</f>
        <v>Solve It</v>
      </c>
      <c r="D26" s="4"/>
      <c r="E26" s="4"/>
      <c r="F26" s="35"/>
      <c r="G26" s="4"/>
      <c r="H26" s="35"/>
      <c r="I26" s="35"/>
      <c r="J26" s="35"/>
      <c r="K26" s="35"/>
      <c r="L26" s="35"/>
      <c r="M26" s="35"/>
      <c r="N26" s="35"/>
      <c r="O26" s="4"/>
      <c r="P26" s="35"/>
      <c r="Q26" s="4"/>
      <c r="R26" s="4"/>
      <c r="S26" s="4"/>
      <c r="T26" s="35"/>
      <c r="U26" s="35"/>
      <c r="V26" s="35"/>
      <c r="W26" s="35"/>
      <c r="X26" s="35"/>
      <c r="Y26" s="15"/>
      <c r="Z26" s="35"/>
      <c r="AA26" s="4"/>
      <c r="AB26" s="35"/>
      <c r="AC26" s="35"/>
      <c r="AD26" s="4"/>
      <c r="AE26" s="35"/>
      <c r="AF26" s="4"/>
      <c r="AG26" s="4"/>
      <c r="AH26" s="35"/>
      <c r="AI26" s="4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4"/>
      <c r="AU26" s="35"/>
      <c r="AV26" s="4"/>
      <c r="AW26" s="35"/>
      <c r="AX26" s="4"/>
      <c r="AY26" s="35"/>
      <c r="AZ26" s="35"/>
      <c r="BA26" s="4"/>
      <c r="BB26" s="35"/>
      <c r="BC26" s="4"/>
      <c r="BD26" s="4"/>
      <c r="BE26" s="4"/>
      <c r="BF26" s="35"/>
      <c r="BG26" s="4"/>
      <c r="BH26" s="4"/>
      <c r="BI26" s="35"/>
      <c r="BJ26" s="4"/>
      <c r="BK26" s="35"/>
      <c r="BL26" s="35"/>
      <c r="BM26" s="35"/>
      <c r="BN26" s="4"/>
      <c r="BO26" s="35"/>
      <c r="BP26" s="35"/>
      <c r="BQ26" s="4"/>
      <c r="BR26" s="35"/>
      <c r="BS26" s="35"/>
      <c r="BT26" s="35"/>
      <c r="BU26" s="35"/>
      <c r="BV26" s="35"/>
      <c r="BW26" s="4"/>
      <c r="BX26" s="4"/>
      <c r="BY26" s="35"/>
      <c r="BZ26" s="35"/>
      <c r="CA26" s="35"/>
      <c r="CB26" s="35"/>
      <c r="CC26" s="4"/>
      <c r="CD26" s="4"/>
      <c r="CE26" s="4"/>
      <c r="CF26" s="4"/>
    </row>
    <row r="27" ht="15.75" customHeight="1">
      <c r="A27" s="57"/>
      <c r="B27" s="62">
        <v>21.0</v>
      </c>
      <c r="C27" s="63" t="str">
        <f>HYPERLINK("https://vjudge.net/contest/356290#problem/U","Points in Segments")</f>
        <v>Points in Segments</v>
      </c>
      <c r="D27" s="4"/>
      <c r="E27" s="64"/>
      <c r="F27" s="35"/>
      <c r="G27" s="4"/>
      <c r="H27" s="35"/>
      <c r="I27" s="35"/>
      <c r="J27" s="35"/>
      <c r="K27" s="35"/>
      <c r="L27" s="35"/>
      <c r="M27" s="35"/>
      <c r="N27" s="35"/>
      <c r="O27" s="4"/>
      <c r="P27" s="35"/>
      <c r="Q27" s="4"/>
      <c r="R27" s="4"/>
      <c r="S27" s="4"/>
      <c r="T27" s="35"/>
      <c r="U27" s="35"/>
      <c r="V27" s="35"/>
      <c r="W27" s="35"/>
      <c r="X27" s="35"/>
      <c r="Y27" s="15"/>
      <c r="Z27" s="35"/>
      <c r="AA27" s="4"/>
      <c r="AB27" s="35"/>
      <c r="AC27" s="35"/>
      <c r="AD27" s="4"/>
      <c r="AE27" s="35"/>
      <c r="AF27" s="4"/>
      <c r="AG27" s="4"/>
      <c r="AH27" s="35"/>
      <c r="AI27" s="4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4"/>
      <c r="AU27" s="35"/>
      <c r="AV27" s="4"/>
      <c r="AW27" s="35"/>
      <c r="AX27" s="4"/>
      <c r="AY27" s="35"/>
      <c r="AZ27" s="35"/>
      <c r="BA27" s="4"/>
      <c r="BB27" s="35"/>
      <c r="BC27" s="4"/>
      <c r="BD27" s="4"/>
      <c r="BE27" s="4"/>
      <c r="BF27" s="35"/>
      <c r="BG27" s="4"/>
      <c r="BH27" s="4"/>
      <c r="BI27" s="35"/>
      <c r="BJ27" s="4"/>
      <c r="BK27" s="35"/>
      <c r="BL27" s="35"/>
      <c r="BM27" s="35"/>
      <c r="BN27" s="4"/>
      <c r="BO27" s="35"/>
      <c r="BP27" s="35"/>
      <c r="BQ27" s="4"/>
      <c r="BR27" s="35"/>
      <c r="BS27" s="35"/>
      <c r="BT27" s="35"/>
      <c r="BU27" s="35"/>
      <c r="BV27" s="35"/>
      <c r="BW27" s="4"/>
      <c r="BX27" s="4"/>
      <c r="BY27" s="35"/>
      <c r="BZ27" s="35"/>
      <c r="CA27" s="35"/>
      <c r="CB27" s="35"/>
      <c r="CC27" s="4"/>
      <c r="CD27" s="4"/>
      <c r="CE27" s="4"/>
      <c r="CF27" s="4"/>
    </row>
    <row r="28" ht="15.75" customHeight="1">
      <c r="A28" s="57"/>
      <c r="B28" s="62">
        <v>22.0</v>
      </c>
      <c r="C28" s="63" t="str">
        <f>HYPERLINK("https://vjudge.net/contest/356290#problem/V","Get the Containers")</f>
        <v>Get the Containers</v>
      </c>
      <c r="D28" s="4"/>
      <c r="E28" s="4"/>
      <c r="F28" s="4"/>
      <c r="G28" s="4"/>
      <c r="H28" s="35"/>
      <c r="I28" s="35"/>
      <c r="J28" s="35"/>
      <c r="K28" s="35"/>
      <c r="L28" s="35"/>
      <c r="M28" s="35"/>
      <c r="N28" s="35"/>
      <c r="O28" s="4"/>
      <c r="P28" s="35"/>
      <c r="Q28" s="4"/>
      <c r="R28" s="4"/>
      <c r="S28" s="4"/>
      <c r="T28" s="35"/>
      <c r="U28" s="35"/>
      <c r="V28" s="35"/>
      <c r="W28" s="35"/>
      <c r="X28" s="35"/>
      <c r="Y28" s="35"/>
      <c r="Z28" s="35"/>
      <c r="AA28" s="4"/>
      <c r="AB28" s="35"/>
      <c r="AC28" s="35"/>
      <c r="AD28" s="4"/>
      <c r="AE28" s="35"/>
      <c r="AF28" s="4"/>
      <c r="AG28" s="4"/>
      <c r="AH28" s="35"/>
      <c r="AI28" s="4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4"/>
      <c r="AU28" s="35"/>
      <c r="AV28" s="4"/>
      <c r="AW28" s="35"/>
      <c r="AX28" s="4"/>
      <c r="AY28" s="35"/>
      <c r="AZ28" s="35"/>
      <c r="BA28" s="4"/>
      <c r="BB28" s="35"/>
      <c r="BC28" s="4"/>
      <c r="BD28" s="4"/>
      <c r="BE28" s="4"/>
      <c r="BF28" s="35"/>
      <c r="BG28" s="4"/>
      <c r="BH28" s="4"/>
      <c r="BI28" s="47"/>
      <c r="BJ28" s="4"/>
      <c r="BK28" s="35"/>
      <c r="BL28" s="35"/>
      <c r="BM28" s="35"/>
      <c r="BN28" s="4"/>
      <c r="BO28" s="35"/>
      <c r="BP28" s="35"/>
      <c r="BQ28" s="4"/>
      <c r="BR28" s="35"/>
      <c r="BS28" s="35"/>
      <c r="BT28" s="35"/>
      <c r="BU28" s="35"/>
      <c r="BV28" s="35"/>
      <c r="BW28" s="4"/>
      <c r="BX28" s="4"/>
      <c r="BY28" s="35"/>
      <c r="BZ28" s="35"/>
      <c r="CA28" s="35"/>
      <c r="CB28" s="35"/>
      <c r="CC28" s="4"/>
      <c r="CD28" s="4"/>
      <c r="CE28" s="4"/>
      <c r="CF28" s="4"/>
    </row>
    <row r="29" ht="15.75" customHeight="1">
      <c r="A29" s="57"/>
      <c r="B29" s="62">
        <v>23.0</v>
      </c>
      <c r="C29" s="63" t="str">
        <f>HYPERLINK("https://vjudge.net/contest/356290#problem/W","Worms")</f>
        <v>Worms</v>
      </c>
      <c r="D29" s="4"/>
      <c r="E29" s="4"/>
      <c r="F29" s="35"/>
      <c r="G29" s="4"/>
      <c r="H29" s="35"/>
      <c r="I29" s="35"/>
      <c r="J29" s="35"/>
      <c r="K29" s="35"/>
      <c r="L29" s="35"/>
      <c r="M29" s="35"/>
      <c r="N29" s="35"/>
      <c r="O29" s="4"/>
      <c r="P29" s="35"/>
      <c r="Q29" s="4"/>
      <c r="R29" s="4"/>
      <c r="S29" s="4"/>
      <c r="T29" s="35"/>
      <c r="U29" s="35"/>
      <c r="V29" s="35"/>
      <c r="W29" s="35"/>
      <c r="X29" s="35"/>
      <c r="Y29" s="35"/>
      <c r="Z29" s="35"/>
      <c r="AA29" s="4"/>
      <c r="AB29" s="35"/>
      <c r="AC29" s="35"/>
      <c r="AD29" s="4"/>
      <c r="AE29" s="35"/>
      <c r="AF29" s="4"/>
      <c r="AG29" s="4"/>
      <c r="AH29" s="35"/>
      <c r="AI29" s="4"/>
      <c r="AJ29" s="35"/>
      <c r="AK29" s="35"/>
      <c r="AL29" s="35"/>
      <c r="AM29" s="35" t="s">
        <v>6</v>
      </c>
      <c r="AN29" s="35"/>
      <c r="AO29" s="35"/>
      <c r="AP29" s="35"/>
      <c r="AQ29" s="35"/>
      <c r="AR29" s="35"/>
      <c r="AS29" s="35"/>
      <c r="AT29" s="4"/>
      <c r="AU29" s="35"/>
      <c r="AV29" s="4"/>
      <c r="AW29" s="35"/>
      <c r="AX29" s="4"/>
      <c r="AY29" s="35"/>
      <c r="AZ29" s="35"/>
      <c r="BA29" s="4"/>
      <c r="BB29" s="35"/>
      <c r="BC29" s="4"/>
      <c r="BD29" s="4"/>
      <c r="BE29" s="4"/>
      <c r="BF29" s="35"/>
      <c r="BG29" s="4"/>
      <c r="BH29" s="4"/>
      <c r="BI29" s="35"/>
      <c r="BJ29" s="4"/>
      <c r="BK29" s="35"/>
      <c r="BL29" s="35"/>
      <c r="BM29" s="35"/>
      <c r="BN29" s="35"/>
      <c r="BO29" s="35"/>
      <c r="BP29" s="35"/>
      <c r="BQ29" s="4"/>
      <c r="BR29" s="35"/>
      <c r="BS29" s="35"/>
      <c r="BT29" s="35"/>
      <c r="BU29" s="35"/>
      <c r="BV29" s="35"/>
      <c r="BW29" s="4"/>
      <c r="BX29" s="4"/>
      <c r="BY29" s="35"/>
      <c r="BZ29" s="35"/>
      <c r="CA29" s="35"/>
      <c r="CB29" s="35"/>
      <c r="CC29" s="4"/>
      <c r="CD29" s="4"/>
      <c r="CE29" s="4"/>
      <c r="CF29" s="35"/>
    </row>
    <row r="30" ht="15.75" customHeight="1">
      <c r="A30" s="57"/>
      <c r="B30" s="62">
        <v>24.0</v>
      </c>
      <c r="C30" s="63" t="str">
        <f>HYPERLINK("https://vjudge.net/contest/356290#problem/X","Counting Kangaroos is Fun")</f>
        <v>Counting Kangaroos is Fun</v>
      </c>
      <c r="D30" s="4"/>
      <c r="E30" s="4"/>
      <c r="F30" s="35"/>
      <c r="G30" s="35"/>
      <c r="H30" s="35"/>
      <c r="I30" s="35"/>
      <c r="J30" s="35"/>
      <c r="K30" s="35"/>
      <c r="L30" s="35"/>
      <c r="M30" s="35"/>
      <c r="N30" s="35"/>
      <c r="O30" s="4"/>
      <c r="P30" s="35"/>
      <c r="Q30" s="35"/>
      <c r="R30" s="4"/>
      <c r="S30" s="4"/>
      <c r="T30" s="35"/>
      <c r="U30" s="35"/>
      <c r="V30" s="35"/>
      <c r="W30" s="35"/>
      <c r="X30" s="35"/>
      <c r="Y30" s="35"/>
      <c r="Z30" s="35"/>
      <c r="AA30" s="4"/>
      <c r="AB30" s="35"/>
      <c r="AC30" s="35"/>
      <c r="AD30" s="4"/>
      <c r="AE30" s="35"/>
      <c r="AF30" s="4"/>
      <c r="AG30" s="4"/>
      <c r="AH30" s="35"/>
      <c r="AI30" s="4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4"/>
      <c r="AU30" s="35"/>
      <c r="AV30" s="4"/>
      <c r="AW30" s="35"/>
      <c r="AX30" s="4"/>
      <c r="AY30" s="35"/>
      <c r="AZ30" s="35"/>
      <c r="BA30" s="4"/>
      <c r="BB30" s="35"/>
      <c r="BC30" s="4"/>
      <c r="BD30" s="4"/>
      <c r="BE30" s="4"/>
      <c r="BF30" s="35"/>
      <c r="BG30" s="4"/>
      <c r="BH30" s="4"/>
      <c r="BI30" s="35"/>
      <c r="BJ30" s="4"/>
      <c r="BK30" s="35"/>
      <c r="BL30" s="35"/>
      <c r="BM30" s="35"/>
      <c r="BN30" s="35"/>
      <c r="BO30" s="35"/>
      <c r="BP30" s="35"/>
      <c r="BQ30" s="4"/>
      <c r="BR30" s="35"/>
      <c r="BS30" s="35"/>
      <c r="BT30" s="35"/>
      <c r="BU30" s="35"/>
      <c r="BV30" s="35"/>
      <c r="BW30" s="4"/>
      <c r="BX30" s="4"/>
      <c r="BY30" s="35"/>
      <c r="BZ30" s="35"/>
      <c r="CA30" s="35"/>
      <c r="CB30" s="35"/>
      <c r="CC30" s="4"/>
      <c r="CD30" s="4"/>
      <c r="CE30" s="4"/>
      <c r="CF30" s="35"/>
    </row>
    <row r="31" ht="15.75" customHeight="1">
      <c r="A31" s="57"/>
      <c r="B31" s="62">
        <v>25.0</v>
      </c>
      <c r="C31" s="63" t="str">
        <f>HYPERLINK("https://vjudge.net/contest/356290#problem/Y","More Cowbell")</f>
        <v>More Cowbell</v>
      </c>
      <c r="D31" s="4"/>
      <c r="E31" s="4"/>
      <c r="F31" s="35"/>
      <c r="G31" s="35"/>
      <c r="H31" s="35"/>
      <c r="I31" s="35"/>
      <c r="J31" s="35"/>
      <c r="K31" s="35"/>
      <c r="L31" s="35"/>
      <c r="M31" s="35"/>
      <c r="N31" s="35"/>
      <c r="O31" s="4"/>
      <c r="P31" s="35"/>
      <c r="Q31" s="35"/>
      <c r="R31" s="4"/>
      <c r="S31" s="4"/>
      <c r="T31" s="35"/>
      <c r="U31" s="35"/>
      <c r="V31" s="35"/>
      <c r="W31" s="35"/>
      <c r="X31" s="35"/>
      <c r="Y31" s="35"/>
      <c r="Z31" s="35"/>
      <c r="AA31" s="4"/>
      <c r="AB31" s="35"/>
      <c r="AC31" s="35"/>
      <c r="AD31" s="4"/>
      <c r="AE31" s="35"/>
      <c r="AF31" s="4"/>
      <c r="AG31" s="4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4"/>
      <c r="AU31" s="35"/>
      <c r="AV31" s="4"/>
      <c r="AW31" s="35"/>
      <c r="AX31" s="4"/>
      <c r="AY31" s="35"/>
      <c r="AZ31" s="35"/>
      <c r="BA31" s="4"/>
      <c r="BB31" s="35"/>
      <c r="BC31" s="4"/>
      <c r="BD31" s="35"/>
      <c r="BE31" s="4"/>
      <c r="BF31" s="35"/>
      <c r="BG31" s="4"/>
      <c r="BH31" s="4"/>
      <c r="BI31" s="35"/>
      <c r="BJ31" s="4"/>
      <c r="BK31" s="35"/>
      <c r="BL31" s="35"/>
      <c r="BM31" s="35"/>
      <c r="BN31" s="35"/>
      <c r="BO31" s="35"/>
      <c r="BP31" s="35"/>
      <c r="BQ31" s="4"/>
      <c r="BR31" s="35"/>
      <c r="BS31" s="35"/>
      <c r="BT31" s="35"/>
      <c r="BU31" s="35"/>
      <c r="BV31" s="35"/>
      <c r="BW31" s="4"/>
      <c r="BX31" s="35"/>
      <c r="BY31" s="35"/>
      <c r="BZ31" s="35"/>
      <c r="CA31" s="35"/>
      <c r="CB31" s="35"/>
      <c r="CC31" s="4"/>
      <c r="CD31" s="4"/>
      <c r="CE31" s="4"/>
      <c r="CF31" s="35"/>
    </row>
    <row r="32" ht="15.75" customHeight="1">
      <c r="A32" s="58"/>
      <c r="B32" s="66">
        <v>26.0</v>
      </c>
      <c r="C32" s="67" t="str">
        <f>HYPERLINK("https://vjudge.net/contest/356290#problem/Z","Hackerland Radio Transmitters")</f>
        <v>Hackerland Radio Transmitters</v>
      </c>
      <c r="D32" s="4"/>
      <c r="E32" s="4"/>
      <c r="F32" s="35"/>
      <c r="G32" s="35"/>
      <c r="H32" s="35"/>
      <c r="I32" s="35"/>
      <c r="J32" s="35"/>
      <c r="K32" s="35"/>
      <c r="L32" s="35"/>
      <c r="M32" s="35"/>
      <c r="N32" s="35"/>
      <c r="O32" s="4"/>
      <c r="P32" s="35"/>
      <c r="Q32" s="35"/>
      <c r="R32" s="4"/>
      <c r="S32" s="4"/>
      <c r="T32" s="35"/>
      <c r="U32" s="35"/>
      <c r="V32" s="35"/>
      <c r="W32" s="35"/>
      <c r="X32" s="35"/>
      <c r="Y32" s="35"/>
      <c r="Z32" s="35"/>
      <c r="AA32" s="4"/>
      <c r="AB32" s="35"/>
      <c r="AC32" s="35"/>
      <c r="AD32" s="4"/>
      <c r="AE32" s="35"/>
      <c r="AF32" s="4"/>
      <c r="AG32" s="4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4"/>
      <c r="AU32" s="35"/>
      <c r="AV32" s="4"/>
      <c r="AW32" s="35"/>
      <c r="AX32" s="4"/>
      <c r="AY32" s="35"/>
      <c r="AZ32" s="35"/>
      <c r="BA32" s="4"/>
      <c r="BB32" s="35"/>
      <c r="BC32" s="4"/>
      <c r="BD32" s="35"/>
      <c r="BE32" s="4"/>
      <c r="BF32" s="35"/>
      <c r="BG32" s="68"/>
      <c r="BH32" s="4"/>
      <c r="BI32" s="47"/>
      <c r="BJ32" s="4"/>
      <c r="BK32" s="35"/>
      <c r="BL32" s="35"/>
      <c r="BM32" s="35"/>
      <c r="BN32" s="35"/>
      <c r="BO32" s="35"/>
      <c r="BP32" s="35"/>
      <c r="BQ32" s="4"/>
      <c r="BR32" s="35"/>
      <c r="BS32" s="35"/>
      <c r="BT32" s="35"/>
      <c r="BU32" s="35"/>
      <c r="BV32" s="35"/>
      <c r="BW32" s="4"/>
      <c r="BX32" s="35"/>
      <c r="BY32" s="35"/>
      <c r="BZ32" s="35"/>
      <c r="CA32" s="35"/>
      <c r="CB32" s="35"/>
      <c r="CC32" s="4"/>
      <c r="CD32" s="4"/>
      <c r="CE32" s="4"/>
      <c r="CF32" s="35"/>
    </row>
    <row r="33" ht="15.75" customHeight="1">
      <c r="A33" s="69" t="s">
        <v>9</v>
      </c>
      <c r="B33" s="70">
        <v>27.0</v>
      </c>
      <c r="C33" s="71" t="str">
        <f>HYPERLINK("https://vjudge.net/contest/357521#problem/A","Inversion Count")</f>
        <v>Inversion Count</v>
      </c>
      <c r="D33" s="4"/>
      <c r="E33" s="4"/>
      <c r="F33" s="35"/>
      <c r="G33" s="35"/>
      <c r="H33" s="35"/>
      <c r="I33" s="35"/>
      <c r="J33" s="35"/>
      <c r="K33" s="35"/>
      <c r="L33" s="35"/>
      <c r="M33" s="35"/>
      <c r="N33" s="35"/>
      <c r="O33" s="4"/>
      <c r="P33" s="35"/>
      <c r="Q33" s="35"/>
      <c r="R33" s="4"/>
      <c r="S33" s="4"/>
      <c r="T33" s="35"/>
      <c r="U33" s="35"/>
      <c r="V33" s="35"/>
      <c r="W33" s="35"/>
      <c r="X33" s="35"/>
      <c r="Y33" s="35"/>
      <c r="Z33" s="35"/>
      <c r="AA33" s="4"/>
      <c r="AB33" s="35"/>
      <c r="AC33" s="35"/>
      <c r="AD33" s="4"/>
      <c r="AE33" s="35"/>
      <c r="AF33" s="4"/>
      <c r="AG33" s="4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4"/>
      <c r="AU33" s="35"/>
      <c r="AV33" s="4"/>
      <c r="AW33" s="35"/>
      <c r="AX33" s="4"/>
      <c r="AY33" s="35"/>
      <c r="AZ33" s="35"/>
      <c r="BA33" s="4"/>
      <c r="BB33" s="35"/>
      <c r="BC33" s="4"/>
      <c r="BD33" s="35"/>
      <c r="BE33" s="4"/>
      <c r="BF33" s="35"/>
      <c r="BG33" s="4"/>
      <c r="BH33" s="4"/>
      <c r="BI33" s="35"/>
      <c r="BJ33" s="4"/>
      <c r="BK33" s="35"/>
      <c r="BL33" s="35"/>
      <c r="BM33" s="35"/>
      <c r="BN33" s="35"/>
      <c r="BO33" s="35"/>
      <c r="BP33" s="35"/>
      <c r="BQ33" s="4"/>
      <c r="BR33" s="35"/>
      <c r="BS33" s="35"/>
      <c r="BT33" s="35"/>
      <c r="BU33" s="35"/>
      <c r="BV33" s="35"/>
      <c r="BW33" s="4"/>
      <c r="BX33" s="35"/>
      <c r="BY33" s="35"/>
      <c r="BZ33" s="35"/>
      <c r="CA33" s="35"/>
      <c r="CB33" s="35"/>
      <c r="CC33" s="4"/>
      <c r="CD33" s="4"/>
      <c r="CE33" s="4"/>
      <c r="CF33" s="35"/>
    </row>
    <row r="34" ht="15.75" customHeight="1">
      <c r="A34" s="44"/>
      <c r="B34" s="70">
        <v>28.0</v>
      </c>
      <c r="C34" s="72" t="str">
        <f>HYPERLINK("https://vjudge.net/contest/357521#problem/B","Bubbles and Buckets")</f>
        <v>Bubbles and Buckets</v>
      </c>
      <c r="D34" s="4"/>
      <c r="E34" s="4"/>
      <c r="F34" s="35"/>
      <c r="G34" s="35"/>
      <c r="H34" s="35"/>
      <c r="I34" s="35"/>
      <c r="J34" s="35"/>
      <c r="K34" s="35"/>
      <c r="L34" s="35"/>
      <c r="M34" s="35"/>
      <c r="N34" s="35"/>
      <c r="O34" s="4"/>
      <c r="P34" s="35"/>
      <c r="Q34" s="35"/>
      <c r="R34" s="4"/>
      <c r="S34" s="4"/>
      <c r="T34" s="35"/>
      <c r="U34" s="35"/>
      <c r="V34" s="35"/>
      <c r="W34" s="35"/>
      <c r="X34" s="35"/>
      <c r="Y34" s="35"/>
      <c r="Z34" s="35"/>
      <c r="AA34" s="4"/>
      <c r="AB34" s="35"/>
      <c r="AC34" s="35"/>
      <c r="AD34" s="4"/>
      <c r="AE34" s="35"/>
      <c r="AF34" s="4"/>
      <c r="AG34" s="4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4"/>
      <c r="AU34" s="35"/>
      <c r="AV34" s="4"/>
      <c r="AW34" s="35"/>
      <c r="AX34" s="4"/>
      <c r="AY34" s="35"/>
      <c r="AZ34" s="35"/>
      <c r="BA34" s="4"/>
      <c r="BB34" s="35"/>
      <c r="BC34" s="4"/>
      <c r="BD34" s="35"/>
      <c r="BE34" s="4"/>
      <c r="BF34" s="35"/>
      <c r="BG34" s="4"/>
      <c r="BH34" s="4"/>
      <c r="BI34" s="35"/>
      <c r="BJ34" s="4"/>
      <c r="BK34" s="35"/>
      <c r="BL34" s="35"/>
      <c r="BM34" s="35"/>
      <c r="BN34" s="35"/>
      <c r="BO34" s="35"/>
      <c r="BP34" s="35"/>
      <c r="BQ34" s="4"/>
      <c r="BR34" s="35"/>
      <c r="BS34" s="35"/>
      <c r="BT34" s="35"/>
      <c r="BU34" s="35"/>
      <c r="BV34" s="35"/>
      <c r="BW34" s="4"/>
      <c r="BX34" s="35"/>
      <c r="BY34" s="35"/>
      <c r="BZ34" s="35"/>
      <c r="CA34" s="35"/>
      <c r="CB34" s="35"/>
      <c r="CC34" s="4"/>
      <c r="CD34" s="4"/>
      <c r="CE34" s="4"/>
      <c r="CF34" s="35"/>
    </row>
    <row r="35" ht="15.75" customHeight="1">
      <c r="A35" s="44"/>
      <c r="B35" s="70">
        <v>29.0</v>
      </c>
      <c r="C35" s="72" t="str">
        <f>HYPERLINK("https://vjudge.net/contest/357521#problem/C","Teams Forming")</f>
        <v>Teams Forming</v>
      </c>
      <c r="D35" s="4"/>
      <c r="E35" s="4"/>
      <c r="F35" s="35"/>
      <c r="G35" s="35"/>
      <c r="H35" s="35"/>
      <c r="I35" s="35"/>
      <c r="J35" s="35"/>
      <c r="K35" s="35"/>
      <c r="L35" s="35"/>
      <c r="M35" s="35"/>
      <c r="N35" s="35"/>
      <c r="O35" s="4"/>
      <c r="P35" s="35"/>
      <c r="Q35" s="35"/>
      <c r="R35" s="4"/>
      <c r="S35" s="4"/>
      <c r="T35" s="35"/>
      <c r="U35" s="35"/>
      <c r="V35" s="35"/>
      <c r="W35" s="35"/>
      <c r="X35" s="35"/>
      <c r="Y35" s="35"/>
      <c r="Z35" s="35"/>
      <c r="AA35" s="4"/>
      <c r="AB35" s="35"/>
      <c r="AC35" s="35"/>
      <c r="AD35" s="4"/>
      <c r="AE35" s="35"/>
      <c r="AF35" s="4"/>
      <c r="AG35" s="4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4"/>
      <c r="AU35" s="35"/>
      <c r="AV35" s="4"/>
      <c r="AW35" s="35"/>
      <c r="AX35" s="4"/>
      <c r="AY35" s="35"/>
      <c r="AZ35" s="35"/>
      <c r="BA35" s="4"/>
      <c r="BB35" s="35"/>
      <c r="BC35" s="4"/>
      <c r="BD35" s="35"/>
      <c r="BE35" s="4"/>
      <c r="BF35" s="35"/>
      <c r="BG35" s="4"/>
      <c r="BH35" s="4"/>
      <c r="BI35" s="35"/>
      <c r="BJ35" s="4"/>
      <c r="BK35" s="35"/>
      <c r="BL35" s="35"/>
      <c r="BM35" s="35"/>
      <c r="BN35" s="35"/>
      <c r="BO35" s="35"/>
      <c r="BP35" s="35"/>
      <c r="BQ35" s="4"/>
      <c r="BR35" s="35"/>
      <c r="BS35" s="35"/>
      <c r="BT35" s="35"/>
      <c r="BU35" s="35"/>
      <c r="BV35" s="35"/>
      <c r="BW35" s="4"/>
      <c r="BX35" s="35"/>
      <c r="BY35" s="35"/>
      <c r="BZ35" s="35"/>
      <c r="CA35" s="35"/>
      <c r="CB35" s="35"/>
      <c r="CC35" s="4"/>
      <c r="CD35" s="4"/>
      <c r="CE35" s="4"/>
      <c r="CF35" s="35"/>
    </row>
    <row r="36" ht="15.75" customHeight="1">
      <c r="A36" s="44"/>
      <c r="B36" s="70">
        <v>30.0</v>
      </c>
      <c r="C36" s="72" t="str">
        <f>HYPERLINK("https://vjudge.net/contest/357521#problem/D","Ultra-QuickSort")</f>
        <v>Ultra-QuickSort</v>
      </c>
      <c r="D36" s="4"/>
      <c r="E36" s="4"/>
      <c r="F36" s="35"/>
      <c r="G36" s="35"/>
      <c r="H36" s="35"/>
      <c r="I36" s="35"/>
      <c r="J36" s="35"/>
      <c r="K36" s="35"/>
      <c r="L36" s="35"/>
      <c r="M36" s="35"/>
      <c r="N36" s="35"/>
      <c r="O36" s="4"/>
      <c r="P36" s="35"/>
      <c r="Q36" s="35"/>
      <c r="R36" s="4"/>
      <c r="S36" s="4"/>
      <c r="T36" s="35"/>
      <c r="U36" s="35"/>
      <c r="V36" s="35"/>
      <c r="W36" s="35"/>
      <c r="X36" s="35"/>
      <c r="Y36" s="35"/>
      <c r="Z36" s="35"/>
      <c r="AA36" s="4"/>
      <c r="AB36" s="35"/>
      <c r="AC36" s="35"/>
      <c r="AD36" s="35"/>
      <c r="AE36" s="35"/>
      <c r="AF36" s="4"/>
      <c r="AG36" s="4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4"/>
      <c r="AU36" s="35"/>
      <c r="AV36" s="4"/>
      <c r="AW36" s="35"/>
      <c r="AX36" s="4"/>
      <c r="AY36" s="35"/>
      <c r="AZ36" s="35"/>
      <c r="BA36" s="4"/>
      <c r="BB36" s="35"/>
      <c r="BC36" s="4"/>
      <c r="BD36" s="35"/>
      <c r="BE36" s="4"/>
      <c r="BF36" s="35"/>
      <c r="BG36" s="4"/>
      <c r="BI36" s="35"/>
      <c r="BJ36" s="4"/>
      <c r="BK36" s="35"/>
      <c r="BL36" s="35"/>
      <c r="BM36" s="35"/>
      <c r="BN36" s="35"/>
      <c r="BO36" s="35"/>
      <c r="BP36" s="35"/>
      <c r="BQ36" s="4"/>
      <c r="BR36" s="35"/>
      <c r="BS36" s="35"/>
      <c r="BT36" s="35"/>
      <c r="BU36" s="35"/>
      <c r="BV36" s="35"/>
      <c r="BW36" s="4"/>
      <c r="BX36" s="35"/>
      <c r="BY36" s="35"/>
      <c r="BZ36" s="35"/>
      <c r="CA36" s="35"/>
      <c r="CB36" s="35"/>
      <c r="CC36" s="4"/>
      <c r="CD36" s="4"/>
      <c r="CE36" s="4"/>
      <c r="CF36" s="35"/>
    </row>
    <row r="37" ht="15.75" customHeight="1">
      <c r="A37" s="44"/>
      <c r="B37" s="70">
        <v>31.0</v>
      </c>
      <c r="C37" s="72" t="str">
        <f>HYPERLINK("https://vjudge.net/contest/357521#problem/E","Helpful Maths")</f>
        <v>Helpful Maths</v>
      </c>
      <c r="D37" s="4"/>
      <c r="E37" s="4"/>
      <c r="F37" s="35"/>
      <c r="G37" s="35"/>
      <c r="H37" s="35"/>
      <c r="I37" s="35"/>
      <c r="J37" s="35"/>
      <c r="K37" s="35"/>
      <c r="L37" s="35"/>
      <c r="M37" s="35"/>
      <c r="N37" s="35"/>
      <c r="O37" s="4"/>
      <c r="P37" s="35"/>
      <c r="Q37" s="35"/>
      <c r="R37" s="4"/>
      <c r="S37" s="4"/>
      <c r="T37" s="35"/>
      <c r="U37" s="35"/>
      <c r="V37" s="35"/>
      <c r="W37" s="35"/>
      <c r="X37" s="35"/>
      <c r="Y37" s="35"/>
      <c r="Z37" s="35"/>
      <c r="AA37" s="4"/>
      <c r="AB37" s="35"/>
      <c r="AC37" s="35"/>
      <c r="AD37" s="35"/>
      <c r="AE37" s="35"/>
      <c r="AF37" s="4"/>
      <c r="AG37" s="4"/>
      <c r="AH37" s="35"/>
      <c r="AI37" s="73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4"/>
      <c r="AU37" s="35"/>
      <c r="AV37" s="4"/>
      <c r="AW37" s="35"/>
      <c r="AX37" s="35"/>
      <c r="AY37" s="35"/>
      <c r="AZ37" s="35"/>
      <c r="BA37" s="4"/>
      <c r="BB37" s="35"/>
      <c r="BC37" s="4"/>
      <c r="BD37" s="35"/>
      <c r="BE37" s="4"/>
      <c r="BF37" s="35"/>
      <c r="BG37" s="4"/>
      <c r="BH37" s="4"/>
      <c r="BI37" s="35"/>
      <c r="BJ37" s="4"/>
      <c r="BK37" s="35"/>
      <c r="BL37" s="35"/>
      <c r="BM37" s="35"/>
      <c r="BN37" s="35"/>
      <c r="BO37" s="35"/>
      <c r="BP37" s="35"/>
      <c r="BQ37" s="4"/>
      <c r="BR37" s="35"/>
      <c r="BS37" s="35"/>
      <c r="BT37" s="35"/>
      <c r="BU37" s="35"/>
      <c r="BV37" s="35"/>
      <c r="BW37" s="4"/>
      <c r="BX37" s="35"/>
      <c r="BY37" s="35"/>
      <c r="BZ37" s="35"/>
      <c r="CA37" s="35"/>
      <c r="CB37" s="35"/>
      <c r="CC37" s="4"/>
      <c r="CD37" s="4"/>
      <c r="CE37" s="4"/>
      <c r="CF37" s="35"/>
    </row>
    <row r="38" ht="15.75" customHeight="1">
      <c r="A38" s="44"/>
      <c r="B38" s="70">
        <v>32.0</v>
      </c>
      <c r="C38" s="72" t="str">
        <f>HYPERLINK("https://vjudge.net/contest/357521#problem/F","Train Swapping")</f>
        <v>Train Swapping</v>
      </c>
      <c r="D38" s="4"/>
      <c r="E38" s="4"/>
      <c r="F38" s="35"/>
      <c r="G38" s="35"/>
      <c r="H38" s="35"/>
      <c r="I38" s="35"/>
      <c r="J38" s="35"/>
      <c r="K38" s="35"/>
      <c r="L38" s="35"/>
      <c r="M38" s="35"/>
      <c r="N38" s="35"/>
      <c r="O38" s="4"/>
      <c r="P38" s="35"/>
      <c r="Q38" s="35"/>
      <c r="R38" s="4"/>
      <c r="S38" s="4"/>
      <c r="T38" s="35"/>
      <c r="U38" s="35"/>
      <c r="V38" s="35"/>
      <c r="W38" s="35"/>
      <c r="X38" s="35"/>
      <c r="Y38" s="35"/>
      <c r="Z38" s="35"/>
      <c r="AA38" s="4"/>
      <c r="AB38" s="35"/>
      <c r="AC38" s="35"/>
      <c r="AD38" s="35"/>
      <c r="AE38" s="35"/>
      <c r="AF38" s="4"/>
      <c r="AG38" s="4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4"/>
      <c r="AU38" s="35"/>
      <c r="AV38" s="4"/>
      <c r="AW38" s="35"/>
      <c r="AX38" s="35"/>
      <c r="AY38" s="35"/>
      <c r="AZ38" s="35"/>
      <c r="BA38" s="4"/>
      <c r="BB38" s="35"/>
      <c r="BC38" s="4"/>
      <c r="BD38" s="35"/>
      <c r="BE38" s="4"/>
      <c r="BF38" s="35"/>
      <c r="BG38" s="4"/>
      <c r="BH38" s="4"/>
      <c r="BI38" s="35"/>
      <c r="BJ38" s="4"/>
      <c r="BK38" s="35"/>
      <c r="BL38" s="35"/>
      <c r="BM38" s="35"/>
      <c r="BN38" s="35"/>
      <c r="BO38" s="35"/>
      <c r="BP38" s="35"/>
      <c r="BQ38" s="4"/>
      <c r="BR38" s="35"/>
      <c r="BS38" s="35"/>
      <c r="BT38" s="35"/>
      <c r="BU38" s="35"/>
      <c r="BV38" s="35"/>
      <c r="BW38" s="4"/>
      <c r="BX38" s="35"/>
      <c r="BY38" s="35"/>
      <c r="BZ38" s="35"/>
      <c r="CA38" s="35"/>
      <c r="CB38" s="35"/>
      <c r="CC38" s="4"/>
      <c r="CD38" s="4"/>
      <c r="CE38" s="4"/>
      <c r="CF38" s="35"/>
    </row>
    <row r="39" ht="15.75" customHeight="1">
      <c r="A39" s="44"/>
      <c r="B39" s="70">
        <v>33.0</v>
      </c>
      <c r="C39" s="72" t="str">
        <f>HYPERLINK("https://vjudge.net/contest/357521#problem/G","Polycarp Training")</f>
        <v>Polycarp Training</v>
      </c>
      <c r="D39" s="4"/>
      <c r="E39" s="4"/>
      <c r="F39" s="35"/>
      <c r="G39" s="35"/>
      <c r="H39" s="35"/>
      <c r="I39" s="35"/>
      <c r="J39" s="35"/>
      <c r="K39" s="35"/>
      <c r="L39" s="35"/>
      <c r="M39" s="35"/>
      <c r="N39" s="35"/>
      <c r="O39" s="4"/>
      <c r="P39" s="35"/>
      <c r="Q39" s="35"/>
      <c r="R39" s="4"/>
      <c r="S39" s="4"/>
      <c r="T39" s="35"/>
      <c r="U39" s="35"/>
      <c r="V39" s="35"/>
      <c r="W39" s="35"/>
      <c r="X39" s="35"/>
      <c r="Y39" s="35"/>
      <c r="Z39" s="35"/>
      <c r="AA39" s="4"/>
      <c r="AB39" s="35"/>
      <c r="AC39" s="35"/>
      <c r="AD39" s="35"/>
      <c r="AE39" s="35"/>
      <c r="AF39" s="4"/>
      <c r="AG39" s="4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4"/>
      <c r="AU39" s="35"/>
      <c r="AV39" s="4"/>
      <c r="AW39" s="35"/>
      <c r="AX39" s="35"/>
      <c r="AY39" s="35"/>
      <c r="AZ39" s="35"/>
      <c r="BA39" s="4"/>
      <c r="BB39" s="35"/>
      <c r="BC39" s="4"/>
      <c r="BD39" s="35"/>
      <c r="BE39" s="4"/>
      <c r="BF39" s="35"/>
      <c r="BG39" s="4"/>
      <c r="BH39" s="4"/>
      <c r="BI39" s="35"/>
      <c r="BJ39" s="4"/>
      <c r="BK39" s="35"/>
      <c r="BL39" s="35"/>
      <c r="BM39" s="35"/>
      <c r="BN39" s="35"/>
      <c r="BO39" s="35"/>
      <c r="BP39" s="35"/>
      <c r="BQ39" s="4"/>
      <c r="BR39" s="35"/>
      <c r="BS39" s="35"/>
      <c r="BT39" s="35"/>
      <c r="BU39" s="35"/>
      <c r="BV39" s="35"/>
      <c r="BW39" s="4"/>
      <c r="BX39" s="35"/>
      <c r="BY39" s="35"/>
      <c r="BZ39" s="35"/>
      <c r="CA39" s="35"/>
      <c r="CB39" s="35"/>
      <c r="CC39" s="4"/>
      <c r="CD39" s="4"/>
      <c r="CE39" s="4"/>
      <c r="CF39" s="35"/>
    </row>
    <row r="40" ht="15.75" customHeight="1">
      <c r="A40" s="44"/>
      <c r="B40" s="70">
        <v>34.0</v>
      </c>
      <c r="C40" s="72" t="str">
        <f>HYPERLINK("https://vjudge.net/contest/357521#problem/H","Age Sort")</f>
        <v>Age Sort</v>
      </c>
      <c r="D40" s="4"/>
      <c r="E40" s="4"/>
      <c r="F40" s="35"/>
      <c r="G40" s="35"/>
      <c r="H40" s="35"/>
      <c r="I40" s="35"/>
      <c r="J40" s="35"/>
      <c r="K40" s="35"/>
      <c r="L40" s="35"/>
      <c r="M40" s="35"/>
      <c r="N40" s="35"/>
      <c r="O40" s="4"/>
      <c r="P40" s="35"/>
      <c r="Q40" s="35"/>
      <c r="R40" s="4"/>
      <c r="S40" s="4"/>
      <c r="T40" s="35"/>
      <c r="U40" s="35"/>
      <c r="V40" s="35"/>
      <c r="W40" s="35"/>
      <c r="X40" s="35"/>
      <c r="Y40" s="35"/>
      <c r="Z40" s="35"/>
      <c r="AA40" s="4"/>
      <c r="AB40" s="35"/>
      <c r="AC40" s="35"/>
      <c r="AD40" s="35"/>
      <c r="AE40" s="35"/>
      <c r="AF40" s="4"/>
      <c r="AG40" s="4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4"/>
      <c r="AU40" s="35"/>
      <c r="AV40" s="4"/>
      <c r="AW40" s="35"/>
      <c r="AX40" s="35"/>
      <c r="AY40" s="35"/>
      <c r="AZ40" s="35"/>
      <c r="BA40" s="4"/>
      <c r="BB40" s="35"/>
      <c r="BC40" s="4"/>
      <c r="BD40" s="35"/>
      <c r="BE40" s="4"/>
      <c r="BF40" s="35"/>
      <c r="BG40" s="4"/>
      <c r="BH40" s="4"/>
      <c r="BI40" s="35"/>
      <c r="BJ40" s="4"/>
      <c r="BK40" s="35"/>
      <c r="BL40" s="35"/>
      <c r="BM40" s="35"/>
      <c r="BN40" s="35"/>
      <c r="BO40" s="35"/>
      <c r="BP40" s="35"/>
      <c r="BQ40" s="4"/>
      <c r="BR40" s="35"/>
      <c r="BS40" s="35"/>
      <c r="BT40" s="35"/>
      <c r="BU40" s="35"/>
      <c r="BV40" s="35"/>
      <c r="BW40" s="49"/>
      <c r="BX40" s="35"/>
      <c r="BY40" s="35"/>
      <c r="BZ40" s="35"/>
      <c r="CA40" s="35"/>
      <c r="CB40" s="35"/>
      <c r="CC40" s="4"/>
      <c r="CD40" s="4"/>
      <c r="CE40" s="4"/>
      <c r="CF40" s="35"/>
    </row>
    <row r="41" ht="15.75" customHeight="1">
      <c r="A41" s="44"/>
      <c r="B41" s="70">
        <v>35.0</v>
      </c>
      <c r="C41" s="72" t="str">
        <f>HYPERLINK("https://vjudge.net/contest/357521#problem/I","Parity Alternated Deletions")</f>
        <v>Parity Alternated Deletions</v>
      </c>
      <c r="D41" s="4"/>
      <c r="E41" s="4"/>
      <c r="F41" s="35"/>
      <c r="G41" s="35"/>
      <c r="H41" s="35"/>
      <c r="I41" s="35"/>
      <c r="J41" s="35"/>
      <c r="K41" s="35"/>
      <c r="L41" s="35"/>
      <c r="M41" s="35"/>
      <c r="N41" s="35"/>
      <c r="O41" s="4"/>
      <c r="P41" s="35"/>
      <c r="Q41" s="35"/>
      <c r="R41" s="4"/>
      <c r="S41" s="4"/>
      <c r="T41" s="35"/>
      <c r="U41" s="35"/>
      <c r="V41" s="35"/>
      <c r="W41" s="35"/>
      <c r="X41" s="35"/>
      <c r="Y41" s="35"/>
      <c r="Z41" s="35"/>
      <c r="AA41" s="4"/>
      <c r="AB41" s="35"/>
      <c r="AC41" s="35"/>
      <c r="AD41" s="35"/>
      <c r="AE41" s="35"/>
      <c r="AF41" s="4"/>
      <c r="AG41" s="4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4"/>
      <c r="AU41" s="35"/>
      <c r="AV41" s="4"/>
      <c r="AW41" s="35"/>
      <c r="AX41" s="35"/>
      <c r="AY41" s="35"/>
      <c r="AZ41" s="35"/>
      <c r="BA41" s="4"/>
      <c r="BB41" s="35"/>
      <c r="BC41" s="4"/>
      <c r="BD41" s="35"/>
      <c r="BE41" s="4"/>
      <c r="BF41" s="35"/>
      <c r="BG41" s="4"/>
      <c r="BH41" s="4"/>
      <c r="BI41" s="35"/>
      <c r="BJ41" s="4"/>
      <c r="BK41" s="35"/>
      <c r="BL41" s="35"/>
      <c r="BM41" s="35"/>
      <c r="BN41" s="35"/>
      <c r="BO41" s="35"/>
      <c r="BP41" s="35"/>
      <c r="BQ41" s="4"/>
      <c r="BR41" s="35"/>
      <c r="BS41" s="35"/>
      <c r="BT41" s="35"/>
      <c r="BU41" s="35"/>
      <c r="BV41" s="35"/>
      <c r="BW41" s="4"/>
      <c r="BX41" s="35"/>
      <c r="BY41" s="35"/>
      <c r="BZ41" s="35"/>
      <c r="CA41" s="35"/>
      <c r="CB41" s="35"/>
      <c r="CC41" s="4"/>
      <c r="CD41" s="4"/>
      <c r="CE41" s="4"/>
      <c r="CF41" s="35"/>
    </row>
    <row r="42" ht="15.75" customHeight="1">
      <c r="A42" s="44"/>
      <c r="B42" s="70">
        <v>36.0</v>
      </c>
      <c r="C42" s="72" t="str">
        <f>HYPERLINK("https://vjudge.net/contest/357521#problem/J","Flip Sort")</f>
        <v>Flip Sort</v>
      </c>
      <c r="D42" s="4"/>
      <c r="E42" s="4"/>
      <c r="F42" s="35"/>
      <c r="G42" s="35"/>
      <c r="H42" s="35"/>
      <c r="I42" s="35"/>
      <c r="J42" s="35"/>
      <c r="K42" s="35"/>
      <c r="L42" s="35"/>
      <c r="M42" s="35"/>
      <c r="N42" s="35"/>
      <c r="O42" s="4"/>
      <c r="P42" s="35"/>
      <c r="Q42" s="35"/>
      <c r="R42" s="35"/>
      <c r="S42" s="4"/>
      <c r="T42" s="35"/>
      <c r="U42" s="35"/>
      <c r="V42" s="35"/>
      <c r="W42" s="35"/>
      <c r="X42" s="35"/>
      <c r="Y42" s="35"/>
      <c r="Z42" s="35"/>
      <c r="AA42" s="4"/>
      <c r="AB42" s="35"/>
      <c r="AC42" s="35"/>
      <c r="AD42" s="35"/>
      <c r="AE42" s="35"/>
      <c r="AF42" s="35"/>
      <c r="AG42" s="4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4"/>
      <c r="AU42" s="35"/>
      <c r="AV42" s="4"/>
      <c r="AW42" s="35"/>
      <c r="AX42" s="35"/>
      <c r="AY42" s="35"/>
      <c r="AZ42" s="35"/>
      <c r="BA42" s="4"/>
      <c r="BB42" s="35"/>
      <c r="BC42" s="4"/>
      <c r="BD42" s="35"/>
      <c r="BE42" s="4"/>
      <c r="BF42" s="35"/>
      <c r="BG42" s="4"/>
      <c r="BH42" s="4"/>
      <c r="BI42" s="35"/>
      <c r="BJ42" s="4"/>
      <c r="BK42" s="35"/>
      <c r="BL42" s="35"/>
      <c r="BM42" s="35"/>
      <c r="BN42" s="35"/>
      <c r="BO42" s="35"/>
      <c r="BP42" s="35"/>
      <c r="BQ42" s="4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4"/>
      <c r="CD42" s="4"/>
      <c r="CE42" s="4"/>
      <c r="CF42" s="35"/>
    </row>
    <row r="43" ht="15.75" customHeight="1">
      <c r="A43" s="74"/>
      <c r="B43" s="75">
        <v>37.0</v>
      </c>
      <c r="C43" s="76" t="str">
        <f>HYPERLINK("https://vjudge.net/contest/357521#problem/K","A Match Making Problem")</f>
        <v>A Match Making Problem</v>
      </c>
      <c r="D43" s="4"/>
      <c r="E43" s="4"/>
      <c r="F43" s="35"/>
      <c r="G43" s="35"/>
      <c r="H43" s="35"/>
      <c r="I43" s="35"/>
      <c r="J43" s="35"/>
      <c r="K43" s="35"/>
      <c r="L43" s="35"/>
      <c r="M43" s="35"/>
      <c r="N43" s="35"/>
      <c r="O43" s="4"/>
      <c r="P43" s="46"/>
      <c r="Q43" s="35"/>
      <c r="R43" s="35"/>
      <c r="S43" s="4"/>
      <c r="T43" s="35"/>
      <c r="U43" s="35"/>
      <c r="V43" s="35"/>
      <c r="W43" s="35"/>
      <c r="X43" s="35"/>
      <c r="Y43" s="35"/>
      <c r="Z43" s="35"/>
      <c r="AA43" s="4"/>
      <c r="AB43" s="35"/>
      <c r="AC43" s="35"/>
      <c r="AD43" s="35"/>
      <c r="AE43" s="35"/>
      <c r="AF43" s="35"/>
      <c r="AG43" s="4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4"/>
      <c r="AU43" s="35"/>
      <c r="AV43" s="4"/>
      <c r="AW43" s="35"/>
      <c r="AX43" s="35"/>
      <c r="AY43" s="35"/>
      <c r="AZ43" s="35"/>
      <c r="BA43" s="4"/>
      <c r="BB43" s="35"/>
      <c r="BC43" s="4"/>
      <c r="BD43" s="35"/>
      <c r="BE43" s="4"/>
      <c r="BF43" s="35"/>
      <c r="BG43" s="4"/>
      <c r="BH43" s="4"/>
      <c r="BI43" s="35"/>
      <c r="BJ43" s="4"/>
      <c r="BK43" s="35"/>
      <c r="BL43" s="35"/>
      <c r="BM43" s="35"/>
      <c r="BN43" s="35"/>
      <c r="BO43" s="35"/>
      <c r="BP43" s="35"/>
      <c r="BQ43" s="4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4"/>
      <c r="CD43" s="4"/>
      <c r="CE43" s="4"/>
      <c r="CF43" s="35"/>
    </row>
    <row r="44" ht="15.75" customHeight="1">
      <c r="A44" s="77" t="s">
        <v>10</v>
      </c>
      <c r="B44" s="78">
        <v>38.0</v>
      </c>
      <c r="C44" s="79" t="str">
        <f>HYPERLINK("https://vjudge.net/contest/357521#problem/L","Peter's Smokes")</f>
        <v>Peter's Smokes</v>
      </c>
      <c r="D44" s="4"/>
      <c r="E44" s="4"/>
      <c r="F44" s="35"/>
      <c r="G44" s="35"/>
      <c r="H44" s="35"/>
      <c r="I44" s="35"/>
      <c r="J44" s="35"/>
      <c r="K44" s="35"/>
      <c r="L44" s="35"/>
      <c r="M44" s="35"/>
      <c r="N44" s="35"/>
      <c r="O44" s="4"/>
      <c r="P44" s="35"/>
      <c r="Q44" s="35"/>
      <c r="R44" s="35"/>
      <c r="S44" s="4"/>
      <c r="T44" s="35"/>
      <c r="U44" s="35"/>
      <c r="V44" s="35"/>
      <c r="W44" s="35"/>
      <c r="X44" s="35"/>
      <c r="Y44" s="35"/>
      <c r="Z44" s="35"/>
      <c r="AA44" s="4"/>
      <c r="AB44" s="35"/>
      <c r="AC44" s="35"/>
      <c r="AD44" s="35"/>
      <c r="AE44" s="35"/>
      <c r="AF44" s="35"/>
      <c r="AG44" s="4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4"/>
      <c r="AU44" s="35"/>
      <c r="AV44" s="4"/>
      <c r="AW44" s="35"/>
      <c r="AX44" s="35"/>
      <c r="AY44" s="35"/>
      <c r="AZ44" s="35"/>
      <c r="BA44" s="4"/>
      <c r="BB44" s="35"/>
      <c r="BC44" s="4"/>
      <c r="BD44" s="35"/>
      <c r="BE44" s="4"/>
      <c r="BF44" s="35"/>
      <c r="BG44" s="4"/>
      <c r="BH44" s="4"/>
      <c r="BI44" s="35"/>
      <c r="BJ44" s="4"/>
      <c r="BK44" s="35"/>
      <c r="BL44" s="35"/>
      <c r="BM44" s="35"/>
      <c r="BN44" s="35"/>
      <c r="BO44" s="35"/>
      <c r="BP44" s="35"/>
      <c r="BQ44" s="4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4"/>
      <c r="CD44" s="4"/>
      <c r="CE44" s="4"/>
      <c r="CF44" s="35"/>
    </row>
    <row r="45" ht="15.75" customHeight="1">
      <c r="A45" s="44"/>
      <c r="B45" s="78">
        <v>39.0</v>
      </c>
      <c r="C45" s="79" t="str">
        <f>HYPERLINK("https://vjudge.net/contest/357521#problem/M","Scarecrow")</f>
        <v>Scarecrow</v>
      </c>
      <c r="D45" s="4"/>
      <c r="E45" s="4"/>
      <c r="F45" s="35"/>
      <c r="G45" s="35"/>
      <c r="H45" s="35"/>
      <c r="I45" s="35"/>
      <c r="J45" s="35"/>
      <c r="K45" s="35"/>
      <c r="L45" s="35"/>
      <c r="M45" s="35"/>
      <c r="N45" s="35"/>
      <c r="O45" s="4"/>
      <c r="P45" s="35"/>
      <c r="Q45" s="35"/>
      <c r="R45" s="35"/>
      <c r="S45" s="4"/>
      <c r="T45" s="35"/>
      <c r="U45" s="35"/>
      <c r="V45" s="35"/>
      <c r="W45" s="35"/>
      <c r="X45" s="35"/>
      <c r="Y45" s="35"/>
      <c r="Z45" s="35"/>
      <c r="AA45" s="4"/>
      <c r="AB45" s="35"/>
      <c r="AC45" s="35"/>
      <c r="AD45" s="35"/>
      <c r="AE45" s="35"/>
      <c r="AF45" s="35"/>
      <c r="AG45" s="4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4"/>
      <c r="AU45" s="35"/>
      <c r="AV45" s="4"/>
      <c r="AW45" s="35"/>
      <c r="AX45" s="35"/>
      <c r="AY45" s="35"/>
      <c r="AZ45" s="35"/>
      <c r="BA45" s="4"/>
      <c r="BB45" s="35"/>
      <c r="BC45" s="4"/>
      <c r="BD45" s="35"/>
      <c r="BE45" s="4"/>
      <c r="BF45" s="35"/>
      <c r="BG45" s="4"/>
      <c r="BH45" s="4"/>
      <c r="BI45" s="35"/>
      <c r="BJ45" s="4"/>
      <c r="BK45" s="35"/>
      <c r="BL45" s="35"/>
      <c r="BM45" s="35"/>
      <c r="BN45" s="35"/>
      <c r="BO45" s="35"/>
      <c r="BP45" s="35"/>
      <c r="BQ45" s="4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4"/>
      <c r="CD45" s="4"/>
      <c r="CE45" s="4"/>
      <c r="CF45" s="35"/>
    </row>
    <row r="46" ht="15.75" customHeight="1">
      <c r="A46" s="44"/>
      <c r="B46" s="78">
        <v>40.0</v>
      </c>
      <c r="C46" s="79" t="str">
        <f>HYPERLINK("https://vjudge.net/contest/357521#problem/N","The Bus Driver Problem")</f>
        <v>The Bus Driver Problem</v>
      </c>
      <c r="D46" s="4"/>
      <c r="E46" s="4"/>
      <c r="F46" s="35"/>
      <c r="G46" s="35"/>
      <c r="H46" s="35"/>
      <c r="I46" s="35"/>
      <c r="J46" s="35"/>
      <c r="K46" s="35"/>
      <c r="L46" s="35"/>
      <c r="M46" s="35"/>
      <c r="N46" s="35"/>
      <c r="O46" s="4"/>
      <c r="P46" s="35"/>
      <c r="Q46" s="35"/>
      <c r="R46" s="35"/>
      <c r="S46" s="4"/>
      <c r="T46" s="35"/>
      <c r="U46" s="35"/>
      <c r="V46" s="35"/>
      <c r="W46" s="35"/>
      <c r="X46" s="35"/>
      <c r="Y46" s="35"/>
      <c r="Z46" s="35"/>
      <c r="AA46" s="4"/>
      <c r="AB46" s="35"/>
      <c r="AC46" s="35"/>
      <c r="AD46" s="35"/>
      <c r="AE46" s="35"/>
      <c r="AF46" s="35"/>
      <c r="AG46" s="4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4"/>
      <c r="AU46" s="35"/>
      <c r="AV46" s="4"/>
      <c r="AW46" s="35"/>
      <c r="AX46" s="35"/>
      <c r="AY46" s="35"/>
      <c r="AZ46" s="35"/>
      <c r="BA46" s="4"/>
      <c r="BB46" s="35"/>
      <c r="BC46" s="4"/>
      <c r="BD46" s="35"/>
      <c r="BE46" s="4"/>
      <c r="BF46" s="35"/>
      <c r="BG46" s="4"/>
      <c r="BH46" s="4"/>
      <c r="BI46" s="35"/>
      <c r="BJ46" s="4"/>
      <c r="BK46" s="35"/>
      <c r="BL46" s="35"/>
      <c r="BM46" s="35"/>
      <c r="BN46" s="35"/>
      <c r="BO46" s="35"/>
      <c r="BP46" s="35"/>
      <c r="BQ46" s="4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4"/>
      <c r="CD46" s="4"/>
      <c r="CE46" s="4"/>
      <c r="CF46" s="35"/>
    </row>
    <row r="47" ht="15.75" customHeight="1">
      <c r="A47" s="44"/>
      <c r="B47" s="78">
        <v>41.0</v>
      </c>
      <c r="C47" s="79" t="str">
        <f>HYPERLINK("https://vjudge.net/contest/357521#problem/O","Matryoshka Dolls")</f>
        <v>Matryoshka Dolls</v>
      </c>
      <c r="D47" s="4"/>
      <c r="E47" s="4"/>
      <c r="F47" s="35"/>
      <c r="G47" s="35"/>
      <c r="H47" s="35"/>
      <c r="I47" s="35"/>
      <c r="J47" s="35"/>
      <c r="K47" s="35"/>
      <c r="L47" s="35"/>
      <c r="M47" s="35"/>
      <c r="N47" s="35"/>
      <c r="O47" s="4"/>
      <c r="P47" s="35"/>
      <c r="Q47" s="35"/>
      <c r="R47" s="35"/>
      <c r="S47" s="4"/>
      <c r="T47" s="35"/>
      <c r="U47" s="35"/>
      <c r="V47" s="35"/>
      <c r="W47" s="35"/>
      <c r="X47" s="35"/>
      <c r="Y47" s="35"/>
      <c r="Z47" s="35"/>
      <c r="AA47" s="4"/>
      <c r="AB47" s="35"/>
      <c r="AC47" s="35"/>
      <c r="AD47" s="35"/>
      <c r="AE47" s="35"/>
      <c r="AF47" s="35"/>
      <c r="AG47" s="4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4"/>
      <c r="AU47" s="35"/>
      <c r="AV47" s="4"/>
      <c r="AW47" s="35"/>
      <c r="AX47" s="35"/>
      <c r="AY47" s="35"/>
      <c r="AZ47" s="35"/>
      <c r="BA47" s="4"/>
      <c r="BB47" s="35"/>
      <c r="BC47" s="4"/>
      <c r="BD47" s="35"/>
      <c r="BE47" s="4"/>
      <c r="BF47" s="35"/>
      <c r="BG47" s="4"/>
      <c r="BH47" s="4"/>
      <c r="BI47" s="35"/>
      <c r="BJ47" s="4"/>
      <c r="BK47" s="35"/>
      <c r="BL47" s="35"/>
      <c r="BM47" s="35"/>
      <c r="BN47" s="35"/>
      <c r="BO47" s="35"/>
      <c r="BP47" s="35"/>
      <c r="BQ47" s="4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4"/>
      <c r="CD47" s="4"/>
      <c r="CE47" s="4"/>
      <c r="CF47" s="35"/>
    </row>
    <row r="48" ht="15.75" customHeight="1">
      <c r="A48" s="44"/>
      <c r="B48" s="78">
        <v>42.0</v>
      </c>
      <c r="C48" s="79" t="str">
        <f>HYPERLINK("https://vjudge.net/contest/357521#problem/P","Two Operations")</f>
        <v>Two Operations</v>
      </c>
      <c r="D48" s="4"/>
      <c r="E48" s="4"/>
      <c r="F48" s="35"/>
      <c r="G48" s="35"/>
      <c r="H48" s="35"/>
      <c r="I48" s="35"/>
      <c r="J48" s="35"/>
      <c r="K48" s="35"/>
      <c r="L48" s="35"/>
      <c r="M48" s="35"/>
      <c r="N48" s="35"/>
      <c r="O48" s="4"/>
      <c r="P48" s="35"/>
      <c r="Q48" s="35"/>
      <c r="R48" s="35"/>
      <c r="S48" s="4"/>
      <c r="T48" s="35"/>
      <c r="U48" s="35"/>
      <c r="V48" s="35"/>
      <c r="W48" s="35"/>
      <c r="X48" s="35"/>
      <c r="Y48" s="35"/>
      <c r="Z48" s="35"/>
      <c r="AA48" s="4"/>
      <c r="AB48" s="35"/>
      <c r="AC48" s="35"/>
      <c r="AD48" s="35"/>
      <c r="AE48" s="35"/>
      <c r="AF48" s="35"/>
      <c r="AG48" s="4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4"/>
      <c r="AU48" s="35"/>
      <c r="AV48" s="4"/>
      <c r="AW48" s="35"/>
      <c r="AX48" s="35"/>
      <c r="AY48" s="35"/>
      <c r="AZ48" s="35"/>
      <c r="BA48" s="4"/>
      <c r="BB48" s="35"/>
      <c r="BC48" s="4"/>
      <c r="BD48" s="35"/>
      <c r="BE48" s="4"/>
      <c r="BF48" s="35"/>
      <c r="BG48" s="35"/>
      <c r="BH48" s="4"/>
      <c r="BI48" s="35"/>
      <c r="BJ48" s="4"/>
      <c r="BK48" s="35"/>
      <c r="BL48" s="35"/>
      <c r="BM48" s="35"/>
      <c r="BN48" s="35"/>
      <c r="BO48" s="35"/>
      <c r="BP48" s="35"/>
      <c r="BQ48" s="4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4"/>
      <c r="CD48" s="35"/>
      <c r="CE48" s="4"/>
      <c r="CF48" s="35"/>
    </row>
    <row r="49" ht="15.75" customHeight="1">
      <c r="A49" s="44"/>
      <c r="B49" s="78">
        <v>43.0</v>
      </c>
      <c r="C49" s="79" t="str">
        <f>HYPERLINK("https://vjudge.net/contest/357521#problem/Q","Wrong Subtraction")</f>
        <v>Wrong Subtraction</v>
      </c>
      <c r="D49" s="4"/>
      <c r="E49" s="4"/>
      <c r="F49" s="35"/>
      <c r="G49" s="35"/>
      <c r="H49" s="35"/>
      <c r="I49" s="35"/>
      <c r="J49" s="35"/>
      <c r="K49" s="35"/>
      <c r="L49" s="35"/>
      <c r="M49" s="35"/>
      <c r="N49" s="35"/>
      <c r="O49" s="4"/>
      <c r="P49" s="35"/>
      <c r="Q49" s="35"/>
      <c r="R49" s="35"/>
      <c r="S49" s="4"/>
      <c r="T49" s="35"/>
      <c r="U49" s="35"/>
      <c r="V49" s="35"/>
      <c r="W49" s="35"/>
      <c r="X49" s="35"/>
      <c r="Y49" s="35"/>
      <c r="Z49" s="35"/>
      <c r="AA49" s="4"/>
      <c r="AB49" s="35"/>
      <c r="AC49" s="35"/>
      <c r="AD49" s="35"/>
      <c r="AE49" s="35"/>
      <c r="AF49" s="35"/>
      <c r="AG49" s="4"/>
      <c r="AH49" s="35"/>
      <c r="AI49" s="80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4"/>
      <c r="AU49" s="35"/>
      <c r="AV49" s="4"/>
      <c r="AW49" s="35"/>
      <c r="AX49" s="35"/>
      <c r="AY49" s="35"/>
      <c r="AZ49" s="35"/>
      <c r="BA49" s="4"/>
      <c r="BB49" s="35"/>
      <c r="BC49" s="4"/>
      <c r="BD49" s="35"/>
      <c r="BE49" s="4"/>
      <c r="BF49" s="35"/>
      <c r="BG49" s="35"/>
      <c r="BH49" s="4"/>
      <c r="BI49" s="35"/>
      <c r="BJ49" s="4"/>
      <c r="BK49" s="35"/>
      <c r="BL49" s="35"/>
      <c r="BM49" s="35"/>
      <c r="BN49" s="35"/>
      <c r="BO49" s="35"/>
      <c r="BP49" s="35"/>
      <c r="BQ49" s="4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4"/>
      <c r="CD49" s="35"/>
      <c r="CE49" s="4"/>
      <c r="CF49" s="35"/>
    </row>
    <row r="50" ht="15.75" customHeight="1">
      <c r="A50" s="44"/>
      <c r="B50" s="78">
        <v>44.0</v>
      </c>
      <c r="C50" s="79" t="str">
        <f>HYPERLINK("https://vjudge.net/contest/357521#problem/R","Drinks Choosing")</f>
        <v>Drinks Choosing</v>
      </c>
      <c r="D50" s="4"/>
      <c r="E50" s="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"/>
      <c r="T50" s="35"/>
      <c r="U50" s="35"/>
      <c r="V50" s="35"/>
      <c r="W50" s="35"/>
      <c r="X50" s="35"/>
      <c r="Y50" s="35"/>
      <c r="Z50" s="35"/>
      <c r="AA50" s="4"/>
      <c r="AB50" s="35"/>
      <c r="AC50" s="35"/>
      <c r="AD50" s="35"/>
      <c r="AE50" s="35"/>
      <c r="AF50" s="35"/>
      <c r="AG50" s="4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4"/>
      <c r="AU50" s="35"/>
      <c r="AV50" s="35"/>
      <c r="AW50" s="35"/>
      <c r="AX50" s="35"/>
      <c r="AY50" s="35"/>
      <c r="AZ50" s="35"/>
      <c r="BA50" s="4"/>
      <c r="BB50" s="35"/>
      <c r="BC50" s="4"/>
      <c r="BD50" s="35"/>
      <c r="BE50" s="4"/>
      <c r="BF50" s="35"/>
      <c r="BG50" s="35"/>
      <c r="BH50" s="4"/>
      <c r="BI50" s="35"/>
      <c r="BJ50" s="4"/>
      <c r="BK50" s="35"/>
      <c r="BL50" s="35"/>
      <c r="BM50" s="35"/>
      <c r="BN50" s="35"/>
      <c r="BO50" s="35"/>
      <c r="BP50" s="35"/>
      <c r="BQ50" s="4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4"/>
      <c r="CD50" s="35"/>
      <c r="CE50" s="4"/>
      <c r="CF50" s="35"/>
    </row>
    <row r="51" ht="15.75" customHeight="1">
      <c r="A51" s="44"/>
      <c r="B51" s="78">
        <v>45.0</v>
      </c>
      <c r="C51" s="79" t="str">
        <f>HYPERLINK("https://vjudge.net/contest/357521#problem/S","Minimize the Permutation")</f>
        <v>Minimize the Permutation</v>
      </c>
      <c r="D51" s="4"/>
      <c r="E51" s="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4"/>
      <c r="T51" s="35"/>
      <c r="U51" s="35"/>
      <c r="V51" s="35"/>
      <c r="W51" s="35"/>
      <c r="X51" s="35"/>
      <c r="Y51" s="35"/>
      <c r="Z51" s="35"/>
      <c r="AA51" s="4"/>
      <c r="AB51" s="35"/>
      <c r="AC51" s="35"/>
      <c r="AD51" s="35"/>
      <c r="AE51" s="35"/>
      <c r="AF51" s="35"/>
      <c r="AG51" s="4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4"/>
      <c r="AU51" s="35"/>
      <c r="AV51" s="35"/>
      <c r="AW51" s="35"/>
      <c r="AX51" s="35"/>
      <c r="AY51" s="35"/>
      <c r="AZ51" s="35"/>
      <c r="BA51" s="4"/>
      <c r="BB51" s="35"/>
      <c r="BC51" s="4"/>
      <c r="BD51" s="35"/>
      <c r="BE51" s="4"/>
      <c r="BF51" s="35"/>
      <c r="BG51" s="35"/>
      <c r="BH51" s="4"/>
      <c r="BI51" s="35"/>
      <c r="BJ51" s="4"/>
      <c r="BK51" s="35"/>
      <c r="BL51" s="35"/>
      <c r="BM51" s="35"/>
      <c r="BN51" s="35"/>
      <c r="BO51" s="35"/>
      <c r="BP51" s="35"/>
      <c r="BQ51" s="4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4"/>
      <c r="CD51" s="35"/>
      <c r="CE51" s="4"/>
      <c r="CF51" s="35"/>
    </row>
    <row r="52" ht="15.75" customHeight="1">
      <c r="A52" s="44"/>
      <c r="B52" s="78">
        <v>46.0</v>
      </c>
      <c r="C52" s="79" t="str">
        <f>HYPERLINK("https://vjudge.net/contest/357521#problem/T","Prime Minister")</f>
        <v>Prime Minister</v>
      </c>
      <c r="D52" s="4"/>
      <c r="E52" s="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"/>
      <c r="T52" s="35"/>
      <c r="U52" s="35"/>
      <c r="V52" s="35"/>
      <c r="W52" s="35"/>
      <c r="X52" s="35"/>
      <c r="Y52" s="35"/>
      <c r="Z52" s="35"/>
      <c r="AA52" s="4"/>
      <c r="AB52" s="35"/>
      <c r="AC52" s="35"/>
      <c r="AD52" s="35"/>
      <c r="AE52" s="35"/>
      <c r="AF52" s="35"/>
      <c r="AG52" s="4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4"/>
      <c r="AU52" s="35"/>
      <c r="AV52" s="35"/>
      <c r="AW52" s="35"/>
      <c r="AX52" s="35"/>
      <c r="AY52" s="35"/>
      <c r="AZ52" s="35"/>
      <c r="BA52" s="4"/>
      <c r="BB52" s="35"/>
      <c r="BC52" s="4"/>
      <c r="BD52" s="35"/>
      <c r="BE52" s="4"/>
      <c r="BF52" s="35"/>
      <c r="BG52" s="35"/>
      <c r="BH52" s="4"/>
      <c r="BI52" s="35"/>
      <c r="BJ52" s="4"/>
      <c r="BK52" s="35"/>
      <c r="BL52" s="35"/>
      <c r="BM52" s="35"/>
      <c r="BN52" s="35"/>
      <c r="BO52" s="35"/>
      <c r="BP52" s="35"/>
      <c r="BQ52" s="4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4"/>
      <c r="CD52" s="35"/>
      <c r="CE52" s="4"/>
      <c r="CF52" s="35"/>
    </row>
    <row r="53" ht="15.75" customHeight="1">
      <c r="A53" s="74"/>
      <c r="B53" s="81">
        <v>47.0</v>
      </c>
      <c r="C53" s="82" t="str">
        <f>HYPERLINK("https://vjudge.net/contest/357521#problem/U","Azamon Web Services")</f>
        <v>Azamon Web Services</v>
      </c>
      <c r="D53" s="4"/>
      <c r="E53" s="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4"/>
      <c r="T53" s="35"/>
      <c r="U53" s="35"/>
      <c r="V53" s="35"/>
      <c r="W53" s="35"/>
      <c r="X53" s="35"/>
      <c r="Y53" s="35"/>
      <c r="Z53" s="35"/>
      <c r="AA53" s="4"/>
      <c r="AB53" s="35"/>
      <c r="AC53" s="35"/>
      <c r="AD53" s="35"/>
      <c r="AE53" s="35"/>
      <c r="AF53" s="35"/>
      <c r="AG53" s="4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4"/>
      <c r="AU53" s="35"/>
      <c r="AV53" s="35"/>
      <c r="AW53" s="35"/>
      <c r="AX53" s="35"/>
      <c r="AY53" s="35"/>
      <c r="AZ53" s="35"/>
      <c r="BA53" s="4"/>
      <c r="BB53" s="35"/>
      <c r="BC53" s="4"/>
      <c r="BD53" s="35"/>
      <c r="BE53" s="4"/>
      <c r="BF53" s="35"/>
      <c r="BG53" s="35"/>
      <c r="BH53" s="4"/>
      <c r="BI53" s="35"/>
      <c r="BJ53" s="4"/>
      <c r="BK53" s="35"/>
      <c r="BL53" s="35"/>
      <c r="BM53" s="35"/>
      <c r="BN53" s="35"/>
      <c r="BO53" s="35"/>
      <c r="BP53" s="35"/>
      <c r="BQ53" s="4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4"/>
      <c r="CD53" s="35"/>
      <c r="CE53" s="4"/>
      <c r="CF53" s="35"/>
    </row>
    <row r="54" ht="15.75" customHeight="1">
      <c r="A54" s="83" t="s">
        <v>11</v>
      </c>
      <c r="B54" s="84">
        <v>48.0</v>
      </c>
      <c r="C54" s="85" t="s">
        <v>12</v>
      </c>
      <c r="D54" s="4"/>
      <c r="E54" s="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"/>
      <c r="T54" s="35"/>
      <c r="U54" s="35"/>
      <c r="V54" s="35"/>
      <c r="W54" s="35"/>
      <c r="X54" s="35"/>
      <c r="Y54" s="35"/>
      <c r="Z54" s="35"/>
      <c r="AA54" s="4"/>
      <c r="AB54" s="35"/>
      <c r="AC54" s="35"/>
      <c r="AD54" s="35"/>
      <c r="AE54" s="35"/>
      <c r="AF54" s="35"/>
      <c r="AG54" s="4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4"/>
      <c r="AU54" s="35"/>
      <c r="AV54" s="35"/>
      <c r="AW54" s="35"/>
      <c r="AX54" s="35"/>
      <c r="AY54" s="35"/>
      <c r="AZ54" s="35"/>
      <c r="BA54" s="4"/>
      <c r="BB54" s="35"/>
      <c r="BC54" s="4"/>
      <c r="BD54" s="35"/>
      <c r="BE54" s="4"/>
      <c r="BF54" s="35"/>
      <c r="BG54" s="35"/>
      <c r="BH54" s="4"/>
      <c r="BI54" s="35"/>
      <c r="BJ54" s="4"/>
      <c r="BK54" s="35"/>
      <c r="BL54" s="35"/>
      <c r="BM54" s="35"/>
      <c r="BN54" s="35"/>
      <c r="BO54" s="35"/>
      <c r="BP54" s="35"/>
      <c r="BQ54" s="4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4"/>
      <c r="CD54" s="35"/>
      <c r="CE54" s="4"/>
      <c r="CF54" s="35"/>
    </row>
    <row r="55" ht="15.75" customHeight="1">
      <c r="A55" s="44"/>
      <c r="B55" s="84">
        <v>49.0</v>
      </c>
      <c r="C55" s="85" t="s">
        <v>13</v>
      </c>
      <c r="D55" s="4"/>
      <c r="E55" s="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4"/>
      <c r="T55" s="35"/>
      <c r="U55" s="35"/>
      <c r="V55" s="35"/>
      <c r="W55" s="35"/>
      <c r="X55" s="35"/>
      <c r="Y55" s="35"/>
      <c r="Z55" s="35"/>
      <c r="AA55" s="4"/>
      <c r="AB55" s="35"/>
      <c r="AC55" s="35"/>
      <c r="AD55" s="35"/>
      <c r="AE55" s="35"/>
      <c r="AF55" s="35"/>
      <c r="AG55" s="4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4"/>
      <c r="AU55" s="35"/>
      <c r="AV55" s="35"/>
      <c r="AW55" s="35"/>
      <c r="AX55" s="35"/>
      <c r="AY55" s="35"/>
      <c r="AZ55" s="35"/>
      <c r="BA55" s="4"/>
      <c r="BB55" s="35"/>
      <c r="BC55" s="4"/>
      <c r="BD55" s="35"/>
      <c r="BE55" s="4"/>
      <c r="BF55" s="35"/>
      <c r="BG55" s="35"/>
      <c r="BH55" s="4"/>
      <c r="BI55" s="35"/>
      <c r="BJ55" s="4"/>
      <c r="BK55" s="35"/>
      <c r="BL55" s="35"/>
      <c r="BM55" s="35"/>
      <c r="BN55" s="35"/>
      <c r="BO55" s="35"/>
      <c r="BP55" s="35"/>
      <c r="BQ55" s="4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4"/>
      <c r="CD55" s="35"/>
      <c r="CE55" s="4"/>
      <c r="CF55" s="35"/>
    </row>
    <row r="56" ht="15.75" customHeight="1">
      <c r="A56" s="44"/>
      <c r="B56" s="84">
        <v>50.0</v>
      </c>
      <c r="C56" s="85" t="s">
        <v>14</v>
      </c>
      <c r="D56" s="4"/>
      <c r="E56" s="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"/>
      <c r="T56" s="35"/>
      <c r="U56" s="35"/>
      <c r="V56" s="35"/>
      <c r="W56" s="35"/>
      <c r="X56" s="35"/>
      <c r="Y56" s="35"/>
      <c r="Z56" s="35"/>
      <c r="AA56" s="4"/>
      <c r="AB56" s="35"/>
      <c r="AC56" s="35"/>
      <c r="AD56" s="35"/>
      <c r="AE56" s="35"/>
      <c r="AF56" s="35"/>
      <c r="AG56" s="4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4"/>
      <c r="AU56" s="35"/>
      <c r="AV56" s="35"/>
      <c r="AW56" s="35"/>
      <c r="AX56" s="35"/>
      <c r="AY56" s="35"/>
      <c r="AZ56" s="35"/>
      <c r="BA56" s="4"/>
      <c r="BB56" s="35"/>
      <c r="BC56" s="4"/>
      <c r="BD56" s="35"/>
      <c r="BE56" s="4"/>
      <c r="BF56" s="35"/>
      <c r="BG56" s="35"/>
      <c r="BH56" s="4"/>
      <c r="BI56" s="35"/>
      <c r="BJ56" s="4"/>
      <c r="BK56" s="35"/>
      <c r="BL56" s="35"/>
      <c r="BM56" s="35"/>
      <c r="BN56" s="35"/>
      <c r="BO56" s="35"/>
      <c r="BP56" s="35"/>
      <c r="BQ56" s="4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4"/>
      <c r="CD56" s="35"/>
      <c r="CE56" s="4"/>
      <c r="CF56" s="35"/>
    </row>
    <row r="57" ht="15.75" customHeight="1">
      <c r="A57" s="44"/>
      <c r="B57" s="84">
        <v>51.0</v>
      </c>
      <c r="C57" s="85" t="s">
        <v>15</v>
      </c>
      <c r="D57" s="4"/>
      <c r="E57" s="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4"/>
      <c r="T57" s="35"/>
      <c r="U57" s="35"/>
      <c r="V57" s="35"/>
      <c r="W57" s="35"/>
      <c r="X57" s="35"/>
      <c r="Y57" s="35"/>
      <c r="Z57" s="35"/>
      <c r="AA57" s="4"/>
      <c r="AB57" s="35"/>
      <c r="AC57" s="35"/>
      <c r="AD57" s="35"/>
      <c r="AE57" s="35"/>
      <c r="AF57" s="35"/>
      <c r="AG57" s="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4"/>
      <c r="AU57" s="35"/>
      <c r="AV57" s="35"/>
      <c r="AW57" s="35"/>
      <c r="AX57" s="35"/>
      <c r="AY57" s="35"/>
      <c r="AZ57" s="35"/>
      <c r="BA57" s="4"/>
      <c r="BB57" s="35"/>
      <c r="BC57" s="4"/>
      <c r="BD57" s="35"/>
      <c r="BE57" s="4"/>
      <c r="BF57" s="35"/>
      <c r="BG57" s="35"/>
      <c r="BH57" s="4"/>
      <c r="BI57" s="35"/>
      <c r="BJ57" s="4"/>
      <c r="BK57" s="35"/>
      <c r="BL57" s="35"/>
      <c r="BM57" s="35"/>
      <c r="BN57" s="35"/>
      <c r="BO57" s="35"/>
      <c r="BP57" s="35"/>
      <c r="BQ57" s="4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4"/>
      <c r="CD57" s="35"/>
      <c r="CE57" s="4"/>
      <c r="CF57" s="35"/>
    </row>
    <row r="58" ht="15.75" customHeight="1">
      <c r="A58" s="44"/>
      <c r="B58" s="84">
        <v>52.0</v>
      </c>
      <c r="C58" s="85" t="s">
        <v>16</v>
      </c>
      <c r="D58" s="4"/>
      <c r="E58" s="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"/>
      <c r="T58" s="35"/>
      <c r="U58" s="35"/>
      <c r="V58" s="35"/>
      <c r="W58" s="35"/>
      <c r="X58" s="35"/>
      <c r="Y58" s="35"/>
      <c r="Z58" s="35"/>
      <c r="AA58" s="4"/>
      <c r="AB58" s="35"/>
      <c r="AC58" s="35"/>
      <c r="AD58" s="35"/>
      <c r="AE58" s="35"/>
      <c r="AF58" s="35"/>
      <c r="AG58" s="4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4"/>
      <c r="AU58" s="35"/>
      <c r="AV58" s="35"/>
      <c r="AW58" s="35"/>
      <c r="AX58" s="35"/>
      <c r="AY58" s="35"/>
      <c r="AZ58" s="35"/>
      <c r="BA58" s="4"/>
      <c r="BB58" s="35"/>
      <c r="BC58" s="4"/>
      <c r="BD58" s="35"/>
      <c r="BE58" s="4"/>
      <c r="BF58" s="35"/>
      <c r="BG58" s="35"/>
      <c r="BH58" s="4"/>
      <c r="BI58" s="35"/>
      <c r="BJ58" s="4"/>
      <c r="BK58" s="35"/>
      <c r="BL58" s="35"/>
      <c r="BM58" s="35"/>
      <c r="BN58" s="35"/>
      <c r="BO58" s="35"/>
      <c r="BP58" s="35"/>
      <c r="BQ58" s="4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4"/>
      <c r="CD58" s="35"/>
      <c r="CE58" s="4"/>
      <c r="CF58" s="35"/>
    </row>
    <row r="59" ht="15.75" customHeight="1">
      <c r="A59" s="44"/>
      <c r="B59" s="84">
        <v>53.0</v>
      </c>
      <c r="C59" s="85" t="s">
        <v>17</v>
      </c>
      <c r="D59" s="4"/>
      <c r="E59" s="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4"/>
      <c r="T59" s="35"/>
      <c r="U59" s="35"/>
      <c r="V59" s="35"/>
      <c r="W59" s="35"/>
      <c r="X59" s="35"/>
      <c r="Y59" s="35"/>
      <c r="Z59" s="35"/>
      <c r="AA59" s="4"/>
      <c r="AB59" s="35"/>
      <c r="AC59" s="35"/>
      <c r="AD59" s="35"/>
      <c r="AE59" s="35"/>
      <c r="AF59" s="35"/>
      <c r="AG59" s="4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4"/>
      <c r="AU59" s="35"/>
      <c r="AV59" s="35"/>
      <c r="AW59" s="35"/>
      <c r="AX59" s="35"/>
      <c r="AY59" s="35"/>
      <c r="AZ59" s="35"/>
      <c r="BA59" s="4"/>
      <c r="BB59" s="35"/>
      <c r="BC59" s="4"/>
      <c r="BD59" s="35"/>
      <c r="BE59" s="4"/>
      <c r="BF59" s="35"/>
      <c r="BG59" s="35"/>
      <c r="BH59" s="4"/>
      <c r="BI59" s="35"/>
      <c r="BJ59" s="4"/>
      <c r="BK59" s="35"/>
      <c r="BL59" s="35"/>
      <c r="BM59" s="35"/>
      <c r="BN59" s="35"/>
      <c r="BO59" s="35"/>
      <c r="BP59" s="35"/>
      <c r="BQ59" s="4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4"/>
      <c r="CD59" s="35"/>
      <c r="CE59" s="4"/>
      <c r="CF59" s="35"/>
    </row>
    <row r="60" ht="15.75" customHeight="1">
      <c r="A60" s="44"/>
      <c r="B60" s="84">
        <v>54.0</v>
      </c>
      <c r="C60" s="85" t="s">
        <v>18</v>
      </c>
      <c r="D60" s="4"/>
      <c r="E60" s="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"/>
      <c r="T60" s="35"/>
      <c r="U60" s="35"/>
      <c r="V60" s="35"/>
      <c r="W60" s="35"/>
      <c r="X60" s="35"/>
      <c r="Y60" s="35"/>
      <c r="Z60" s="35"/>
      <c r="AA60" s="4"/>
      <c r="AB60" s="35"/>
      <c r="AC60" s="35"/>
      <c r="AD60" s="35"/>
      <c r="AE60" s="35"/>
      <c r="AF60" s="35"/>
      <c r="AG60" s="4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4"/>
      <c r="AU60" s="35"/>
      <c r="AV60" s="35"/>
      <c r="AW60" s="35"/>
      <c r="AX60" s="35"/>
      <c r="AY60" s="35"/>
      <c r="AZ60" s="35"/>
      <c r="BA60" s="4"/>
      <c r="BB60" s="35"/>
      <c r="BC60" s="4"/>
      <c r="BD60" s="35"/>
      <c r="BE60" s="4"/>
      <c r="BF60" s="35"/>
      <c r="BG60" s="35"/>
      <c r="BH60" s="4"/>
      <c r="BI60" s="35"/>
      <c r="BJ60" s="4"/>
      <c r="BK60" s="35"/>
      <c r="BL60" s="35"/>
      <c r="BM60" s="35"/>
      <c r="BN60" s="35"/>
      <c r="BO60" s="35"/>
      <c r="BP60" s="35"/>
      <c r="BQ60" s="4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4"/>
      <c r="CD60" s="35"/>
      <c r="CE60" s="4"/>
      <c r="CF60" s="35"/>
    </row>
    <row r="61" ht="15.75" customHeight="1">
      <c r="A61" s="44"/>
      <c r="B61" s="84">
        <v>55.0</v>
      </c>
      <c r="C61" s="85" t="s">
        <v>19</v>
      </c>
      <c r="D61" s="4"/>
      <c r="E61" s="6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4"/>
      <c r="T61" s="35"/>
      <c r="U61" s="35"/>
      <c r="V61" s="35"/>
      <c r="W61" s="35"/>
      <c r="X61" s="35"/>
      <c r="Y61" s="35"/>
      <c r="Z61" s="35"/>
      <c r="AA61" s="4"/>
      <c r="AB61" s="35"/>
      <c r="AC61" s="35"/>
      <c r="AD61" s="35"/>
      <c r="AE61" s="35"/>
      <c r="AF61" s="35"/>
      <c r="AG61" s="4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4"/>
      <c r="AU61" s="35"/>
      <c r="AV61" s="35"/>
      <c r="AW61" s="35"/>
      <c r="AX61" s="35"/>
      <c r="AY61" s="35"/>
      <c r="AZ61" s="35"/>
      <c r="BA61" s="4"/>
      <c r="BB61" s="35"/>
      <c r="BC61" s="4"/>
      <c r="BD61" s="35"/>
      <c r="BE61" s="4"/>
      <c r="BF61" s="35"/>
      <c r="BG61" s="35"/>
      <c r="BH61" s="4"/>
      <c r="BI61" s="35"/>
      <c r="BJ61" s="4"/>
      <c r="BK61" s="35"/>
      <c r="BL61" s="35"/>
      <c r="BM61" s="35"/>
      <c r="BN61" s="35"/>
      <c r="BO61" s="35"/>
      <c r="BP61" s="35"/>
      <c r="BQ61" s="4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4"/>
      <c r="CD61" s="35"/>
      <c r="CE61" s="4"/>
      <c r="CF61" s="35"/>
    </row>
    <row r="62" ht="15.75" customHeight="1">
      <c r="A62" s="44"/>
      <c r="B62" s="84">
        <v>56.0</v>
      </c>
      <c r="C62" s="85" t="s">
        <v>20</v>
      </c>
      <c r="D62" s="4"/>
      <c r="E62" s="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"/>
      <c r="T62" s="35"/>
      <c r="U62" s="35"/>
      <c r="V62" s="35"/>
      <c r="W62" s="35"/>
      <c r="X62" s="35"/>
      <c r="Y62" s="35"/>
      <c r="Z62" s="35"/>
      <c r="AA62" s="4"/>
      <c r="AB62" s="35"/>
      <c r="AC62" s="35"/>
      <c r="AD62" s="35"/>
      <c r="AE62" s="35"/>
      <c r="AF62" s="35"/>
      <c r="AG62" s="4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4"/>
      <c r="AU62" s="35"/>
      <c r="AV62" s="35"/>
      <c r="AW62" s="35"/>
      <c r="AX62" s="35"/>
      <c r="AY62" s="35"/>
      <c r="AZ62" s="35"/>
      <c r="BA62" s="4"/>
      <c r="BB62" s="35"/>
      <c r="BC62" s="4"/>
      <c r="BD62" s="35"/>
      <c r="BE62" s="4"/>
      <c r="BF62" s="35"/>
      <c r="BG62" s="35"/>
      <c r="BH62" s="4"/>
      <c r="BI62" s="35"/>
      <c r="BJ62" s="4"/>
      <c r="BK62" s="35"/>
      <c r="BL62" s="35"/>
      <c r="BM62" s="35"/>
      <c r="BN62" s="35"/>
      <c r="BO62" s="35"/>
      <c r="BP62" s="35"/>
      <c r="BQ62" s="4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4"/>
      <c r="CD62" s="35"/>
      <c r="CE62" s="4"/>
      <c r="CF62" s="35"/>
    </row>
    <row r="63" ht="15.75" customHeight="1">
      <c r="A63" s="44"/>
      <c r="B63" s="84">
        <v>57.0</v>
      </c>
      <c r="C63" s="85" t="s">
        <v>21</v>
      </c>
      <c r="D63" s="4"/>
      <c r="E63" s="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4"/>
      <c r="T63" s="35"/>
      <c r="U63" s="35"/>
      <c r="V63" s="35"/>
      <c r="W63" s="35"/>
      <c r="X63" s="35"/>
      <c r="Y63" s="35"/>
      <c r="Z63" s="35"/>
      <c r="AA63" s="4"/>
      <c r="AB63" s="35"/>
      <c r="AC63" s="35"/>
      <c r="AD63" s="35"/>
      <c r="AE63" s="35"/>
      <c r="AF63" s="35"/>
      <c r="AG63" s="4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4"/>
      <c r="AU63" s="35"/>
      <c r="AV63" s="35"/>
      <c r="AW63" s="35"/>
      <c r="AX63" s="35"/>
      <c r="AY63" s="35"/>
      <c r="AZ63" s="35"/>
      <c r="BA63" s="4"/>
      <c r="BB63" s="35"/>
      <c r="BC63" s="4"/>
      <c r="BD63" s="35"/>
      <c r="BE63" s="4"/>
      <c r="BF63" s="35"/>
      <c r="BG63" s="35"/>
      <c r="BH63" s="4"/>
      <c r="BI63" s="35"/>
      <c r="BJ63" s="4"/>
      <c r="BK63" s="35"/>
      <c r="BL63" s="35"/>
      <c r="BM63" s="35"/>
      <c r="BN63" s="35"/>
      <c r="BO63" s="35"/>
      <c r="BP63" s="35"/>
      <c r="BQ63" s="4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4"/>
      <c r="CD63" s="35"/>
      <c r="CE63" s="4"/>
      <c r="CF63" s="35"/>
    </row>
    <row r="64" ht="15.75" customHeight="1">
      <c r="A64" s="44"/>
      <c r="B64" s="84">
        <v>58.0</v>
      </c>
      <c r="C64" s="85" t="s">
        <v>22</v>
      </c>
      <c r="D64" s="4"/>
      <c r="E64" s="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"/>
      <c r="T64" s="35"/>
      <c r="U64" s="35"/>
      <c r="V64" s="35"/>
      <c r="W64" s="35"/>
      <c r="X64" s="35"/>
      <c r="Y64" s="35"/>
      <c r="Z64" s="35"/>
      <c r="AA64" s="4"/>
      <c r="AB64" s="35"/>
      <c r="AC64" s="35"/>
      <c r="AD64" s="35"/>
      <c r="AE64" s="35"/>
      <c r="AF64" s="35"/>
      <c r="AG64" s="4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4"/>
      <c r="AU64" s="35"/>
      <c r="AV64" s="35"/>
      <c r="AW64" s="35"/>
      <c r="AX64" s="35"/>
      <c r="AY64" s="35"/>
      <c r="AZ64" s="35"/>
      <c r="BA64" s="4"/>
      <c r="BB64" s="35"/>
      <c r="BC64" s="4"/>
      <c r="BD64" s="35"/>
      <c r="BE64" s="4"/>
      <c r="BF64" s="35"/>
      <c r="BG64" s="35"/>
      <c r="BH64" s="4"/>
      <c r="BI64" s="35"/>
      <c r="BJ64" s="4"/>
      <c r="BK64" s="35"/>
      <c r="BL64" s="35"/>
      <c r="BM64" s="35"/>
      <c r="BN64" s="35"/>
      <c r="BO64" s="35"/>
      <c r="BP64" s="35"/>
      <c r="BQ64" s="4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4"/>
      <c r="CD64" s="35"/>
      <c r="CE64" s="4"/>
      <c r="CF64" s="35"/>
    </row>
    <row r="65" ht="15.75" customHeight="1">
      <c r="A65" s="44"/>
      <c r="B65" s="84">
        <v>59.0</v>
      </c>
      <c r="C65" s="85" t="s">
        <v>23</v>
      </c>
      <c r="D65" s="4"/>
      <c r="E65" s="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"/>
      <c r="T65" s="35"/>
      <c r="U65" s="35"/>
      <c r="V65" s="35"/>
      <c r="W65" s="35"/>
      <c r="X65" s="35"/>
      <c r="Y65" s="35"/>
      <c r="Z65" s="35"/>
      <c r="AA65" s="4"/>
      <c r="AB65" s="35"/>
      <c r="AC65" s="35"/>
      <c r="AD65" s="35"/>
      <c r="AE65" s="35"/>
      <c r="AF65" s="35"/>
      <c r="AG65" s="4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4"/>
      <c r="AU65" s="35"/>
      <c r="AV65" s="35"/>
      <c r="AW65" s="35"/>
      <c r="AX65" s="35"/>
      <c r="AY65" s="35"/>
      <c r="AZ65" s="35"/>
      <c r="BA65" s="4"/>
      <c r="BB65" s="35"/>
      <c r="BC65" s="4"/>
      <c r="BD65" s="35"/>
      <c r="BE65" s="4"/>
      <c r="BF65" s="35"/>
      <c r="BG65" s="35"/>
      <c r="BH65" s="4"/>
      <c r="BI65" s="35"/>
      <c r="BJ65" s="4"/>
      <c r="BK65" s="35"/>
      <c r="BL65" s="35"/>
      <c r="BM65" s="35"/>
      <c r="BN65" s="35"/>
      <c r="BO65" s="35"/>
      <c r="BP65" s="35"/>
      <c r="BQ65" s="4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4"/>
      <c r="CD65" s="35"/>
      <c r="CE65" s="4"/>
      <c r="CF65" s="35"/>
    </row>
    <row r="66" ht="15.75" customHeight="1">
      <c r="A66" s="44"/>
      <c r="B66" s="84">
        <v>60.0</v>
      </c>
      <c r="C66" s="85" t="s">
        <v>24</v>
      </c>
      <c r="D66" s="4"/>
      <c r="E66" s="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"/>
      <c r="T66" s="35"/>
      <c r="U66" s="35"/>
      <c r="V66" s="35"/>
      <c r="W66" s="35"/>
      <c r="X66" s="35"/>
      <c r="Y66" s="35"/>
      <c r="Z66" s="35"/>
      <c r="AA66" s="4"/>
      <c r="AB66" s="35"/>
      <c r="AC66" s="35"/>
      <c r="AD66" s="35"/>
      <c r="AE66" s="35"/>
      <c r="AF66" s="35"/>
      <c r="AG66" s="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4"/>
      <c r="AU66" s="35"/>
      <c r="AV66" s="35"/>
      <c r="AW66" s="35"/>
      <c r="AX66" s="35"/>
      <c r="AY66" s="35"/>
      <c r="AZ66" s="35"/>
      <c r="BA66" s="4"/>
      <c r="BB66" s="35"/>
      <c r="BC66" s="4"/>
      <c r="BD66" s="35"/>
      <c r="BE66" s="4"/>
      <c r="BF66" s="35"/>
      <c r="BG66" s="35"/>
      <c r="BH66" s="4"/>
      <c r="BI66" s="35"/>
      <c r="BJ66" s="4"/>
      <c r="BK66" s="35"/>
      <c r="BL66" s="35"/>
      <c r="BM66" s="35"/>
      <c r="BN66" s="35"/>
      <c r="BO66" s="35"/>
      <c r="BP66" s="35"/>
      <c r="BQ66" s="4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4"/>
      <c r="CD66" s="35"/>
      <c r="CE66" s="4"/>
      <c r="CF66" s="35"/>
    </row>
    <row r="67" ht="15.75" customHeight="1">
      <c r="A67" s="44"/>
      <c r="B67" s="84">
        <v>61.0</v>
      </c>
      <c r="C67" s="85" t="s">
        <v>25</v>
      </c>
      <c r="D67" s="4"/>
      <c r="E67" s="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"/>
      <c r="T67" s="35"/>
      <c r="U67" s="35"/>
      <c r="V67" s="35"/>
      <c r="W67" s="35"/>
      <c r="X67" s="35"/>
      <c r="Y67" s="35"/>
      <c r="Z67" s="35"/>
      <c r="AA67" s="4"/>
      <c r="AB67" s="35"/>
      <c r="AC67" s="35"/>
      <c r="AD67" s="35"/>
      <c r="AE67" s="35"/>
      <c r="AF67" s="35"/>
      <c r="AG67" s="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4"/>
      <c r="AU67" s="35"/>
      <c r="AV67" s="35"/>
      <c r="AW67" s="35"/>
      <c r="AX67" s="35"/>
      <c r="AY67" s="35"/>
      <c r="AZ67" s="35"/>
      <c r="BA67" s="4"/>
      <c r="BB67" s="35"/>
      <c r="BC67" s="4"/>
      <c r="BD67" s="35"/>
      <c r="BE67" s="4"/>
      <c r="BF67" s="35"/>
      <c r="BG67" s="35"/>
      <c r="BH67" s="4"/>
      <c r="BI67" s="35"/>
      <c r="BJ67" s="4"/>
      <c r="BK67" s="35"/>
      <c r="BL67" s="35"/>
      <c r="BM67" s="35"/>
      <c r="BN67" s="35"/>
      <c r="BO67" s="35"/>
      <c r="BP67" s="35"/>
      <c r="BQ67" s="4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4"/>
      <c r="CD67" s="35"/>
      <c r="CE67" s="4"/>
      <c r="CF67" s="35"/>
    </row>
    <row r="68" ht="15.75" customHeight="1">
      <c r="A68" s="44"/>
      <c r="B68" s="84">
        <v>62.0</v>
      </c>
      <c r="C68" s="85" t="s">
        <v>26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</row>
    <row r="69" ht="15.75" customHeight="1">
      <c r="A69" s="44"/>
      <c r="B69" s="84">
        <v>63.0</v>
      </c>
      <c r="C69" s="85" t="s">
        <v>27</v>
      </c>
      <c r="D69" s="35"/>
      <c r="E69" s="64"/>
      <c r="F69" s="8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</row>
    <row r="70" ht="15.75" customHeight="1">
      <c r="A70" s="44"/>
      <c r="B70" s="84">
        <v>64.0</v>
      </c>
      <c r="C70" s="85" t="s">
        <v>28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</row>
    <row r="71" ht="15.75" customHeight="1">
      <c r="A71" s="44"/>
      <c r="B71" s="84">
        <v>65.0</v>
      </c>
      <c r="C71" s="87" t="s">
        <v>29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</row>
    <row r="72" ht="15.75" customHeight="1">
      <c r="A72" s="44"/>
      <c r="B72" s="84">
        <v>66.0</v>
      </c>
      <c r="C72" s="85" t="s">
        <v>30</v>
      </c>
      <c r="D72" s="35"/>
      <c r="E72" s="64"/>
      <c r="F72" s="88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</row>
    <row r="73" ht="15.75" customHeight="1">
      <c r="A73" s="44"/>
      <c r="B73" s="84">
        <v>67.0</v>
      </c>
      <c r="C73" s="85" t="s">
        <v>31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</row>
    <row r="74" ht="15.75" customHeight="1">
      <c r="A74" s="44"/>
      <c r="B74" s="84">
        <v>68.0</v>
      </c>
      <c r="C74" s="85" t="s">
        <v>32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</row>
    <row r="75" ht="15.75" customHeight="1">
      <c r="A75" s="44"/>
      <c r="B75" s="84">
        <v>69.0</v>
      </c>
      <c r="C75" s="85" t="s">
        <v>33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</row>
    <row r="76" ht="15.75" customHeight="1">
      <c r="A76" s="44"/>
      <c r="B76" s="84">
        <v>70.0</v>
      </c>
      <c r="C76" s="85" t="s">
        <v>34</v>
      </c>
      <c r="D76" s="35"/>
      <c r="E76" s="35"/>
      <c r="F76" s="1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</row>
    <row r="77" ht="15.75" customHeight="1">
      <c r="A77" s="44"/>
      <c r="B77" s="84">
        <v>71.0</v>
      </c>
      <c r="C77" s="85" t="s">
        <v>35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</row>
    <row r="78" ht="15.75" customHeight="1">
      <c r="A78" s="44"/>
      <c r="B78" s="84">
        <v>72.0</v>
      </c>
      <c r="C78" s="85" t="s">
        <v>36</v>
      </c>
      <c r="D78" s="35"/>
      <c r="E78" s="6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</row>
    <row r="79" ht="15.75" customHeight="1">
      <c r="A79" s="74"/>
      <c r="B79" s="89">
        <v>73.0</v>
      </c>
      <c r="C79" s="90" t="s">
        <v>37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</row>
    <row r="80" ht="15.75" customHeight="1">
      <c r="A80" s="91" t="s">
        <v>38</v>
      </c>
      <c r="B80" s="92">
        <v>74.0</v>
      </c>
      <c r="C80" s="93" t="str">
        <f>HYPERLINK("https://vjudge.net/contest/367653#problem/A","Way Too Long Words")</f>
        <v>Way Too Long Words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46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</row>
    <row r="81" ht="15.75" customHeight="1">
      <c r="A81" s="44"/>
      <c r="B81" s="92">
        <v>75.0</v>
      </c>
      <c r="C81" s="93" t="str">
        <f>HYPERLINK("https://vjudge.net/contest/367653#problem/B","In Search of an Easy Problem ")</f>
        <v>In Search of an Easy Problem 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94"/>
      <c r="AJ81" s="35"/>
      <c r="AK81" s="35"/>
      <c r="AL81" s="35"/>
      <c r="AM81" s="35"/>
      <c r="AN81" s="35"/>
      <c r="AO81" s="35"/>
      <c r="AP81" s="35"/>
      <c r="AQ81" s="35"/>
      <c r="AR81" s="46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</row>
    <row r="82" ht="15.75" customHeight="1">
      <c r="A82" s="44"/>
      <c r="B82" s="92">
        <v>76.0</v>
      </c>
      <c r="C82" s="93" t="str">
        <f>HYPERLINK("https://vjudge.net/contest/367653#problem/C","Helpful Maths ")</f>
        <v>Helpful Maths 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9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</row>
    <row r="83" ht="15.75" customHeight="1">
      <c r="A83" s="44"/>
      <c r="B83" s="92">
        <v>77.0</v>
      </c>
      <c r="C83" s="93" t="str">
        <f>HYPERLINK("https://vjudge.net/contest/367653#problem/D","Restoring Three Numbers ")</f>
        <v>Restoring Three Numbers 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94"/>
      <c r="AJ83" s="35"/>
      <c r="AK83" s="35"/>
      <c r="AL83" s="35"/>
      <c r="AM83" s="35"/>
      <c r="AN83" s="35"/>
      <c r="AO83" s="35"/>
      <c r="AP83" s="35"/>
      <c r="AQ83" s="35"/>
      <c r="AR83" s="46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</row>
    <row r="84" ht="15.75" customHeight="1">
      <c r="A84" s="44"/>
      <c r="B84" s="92">
        <v>78.0</v>
      </c>
      <c r="C84" s="93" t="str">
        <f>HYPERLINK("https://vjudge.net/contest/367653#problem/E","Two Buttons ")</f>
        <v>Two Buttons 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9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</row>
    <row r="85" ht="15.75" customHeight="1">
      <c r="A85" s="44"/>
      <c r="B85" s="92">
        <v>79.0</v>
      </c>
      <c r="C85" s="93" t="str">
        <f>HYPERLINK("https://vjudge.net/contest/367653#problem/F","A and B and Compilation Errors ")</f>
        <v>A and B and Compilation Errors 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96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</row>
    <row r="86" ht="15.75" customHeight="1">
      <c r="A86" s="44"/>
      <c r="B86" s="92">
        <v>80.0</v>
      </c>
      <c r="C86" s="93" t="str">
        <f>HYPERLINK("https://vjudge.net/contest/367653#problem/G","Combination Lock ")</f>
        <v>Combination Lock 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</row>
    <row r="87" ht="15.75" customHeight="1">
      <c r="A87" s="44"/>
      <c r="B87" s="92">
        <v>81.0</v>
      </c>
      <c r="C87" s="93" t="str">
        <f>HYPERLINK("https://vjudge.net/contest/367653#problem/H","Night at the Museum ")</f>
        <v>Night at the Museum 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</row>
    <row r="88" ht="15.75" customHeight="1">
      <c r="A88" s="44"/>
      <c r="B88" s="92">
        <v>82.0</v>
      </c>
      <c r="C88" s="93" t="str">
        <f>HYPERLINK("https://vjudge.net/contest/367653#problem/I","IP Checking ")</f>
        <v>IP Checking 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</row>
    <row r="89" ht="15.75" customHeight="1">
      <c r="A89" s="44"/>
      <c r="B89" s="92">
        <v>83.0</v>
      </c>
      <c r="C89" s="93" t="str">
        <f>HYPERLINK("https://vjudge.net/contest/367653#problem/J","Dragon of Loowater ")</f>
        <v>Dragon of Loowater 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</row>
    <row r="90" ht="15.75" customHeight="1">
      <c r="A90" s="44"/>
      <c r="B90" s="92">
        <v>84.0</v>
      </c>
      <c r="C90" s="93" t="str">
        <f>HYPERLINK("https://vjudge.net/contest/367653#problem/K","IQ test ")</f>
        <v>IQ test 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</row>
    <row r="91" ht="15.75" customHeight="1">
      <c r="A91" s="44"/>
      <c r="B91" s="92">
        <v>85.0</v>
      </c>
      <c r="C91" s="93" t="str">
        <f>HYPERLINK("https://vjudge.net/contest/367653#problem/L","Yet Another Tetris Problem ")</f>
        <v>Yet Another Tetris Problem 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</row>
    <row r="92" ht="15.75" customHeight="1">
      <c r="A92" s="44"/>
      <c r="B92" s="92">
        <v>86.0</v>
      </c>
      <c r="C92" s="93" t="str">
        <f>HYPERLINK("https://vjudge.net/contest/367653#problem/M","Wine trading in Gergovia ")</f>
        <v>Wine trading in Gergovia 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</row>
    <row r="93" ht="15.75" customHeight="1">
      <c r="A93" s="44"/>
      <c r="B93" s="92">
        <v>87.0</v>
      </c>
      <c r="C93" s="93" t="str">
        <f>HYPERLINK("https://vjudge.net/contest/367653#problem/N","Repeating Cipher ")</f>
        <v>Repeating Cipher </v>
      </c>
      <c r="D93" s="35"/>
      <c r="E93" s="35"/>
      <c r="F93" s="1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</row>
    <row r="94" ht="15.75" customHeight="1">
      <c r="A94" s="44"/>
      <c r="B94" s="92">
        <v>88.0</v>
      </c>
      <c r="C94" s="93" t="str">
        <f>HYPERLINK("https://vjudge.net/contest/367653#problem/O","Teams Forming ")</f>
        <v>Teams Forming 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</row>
    <row r="95" ht="15.75" customHeight="1">
      <c r="A95" s="44"/>
      <c r="B95" s="92">
        <v>89.0</v>
      </c>
      <c r="C95" s="93" t="str">
        <f>HYPERLINK("https://vjudge.net/contest/367653#problem/P","Shooting ")</f>
        <v>Shooting 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</row>
    <row r="96" ht="15.75" customHeight="1">
      <c r="A96" s="74"/>
      <c r="B96" s="97">
        <v>90.0</v>
      </c>
      <c r="C96" s="98" t="str">
        <f>HYPERLINK("https://vjudge.net/contest/367653#problem/Q","From Hero to Zero ")</f>
        <v>From Hero to Zero 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</row>
    <row r="97" ht="15.75" customHeight="1">
      <c r="A97" s="99" t="s">
        <v>39</v>
      </c>
      <c r="B97" s="100">
        <v>91.0</v>
      </c>
      <c r="C97" s="101" t="s">
        <v>40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</row>
    <row r="98" ht="15.75" customHeight="1">
      <c r="B98" s="100">
        <v>92.0</v>
      </c>
      <c r="C98" s="101" t="s">
        <v>41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</row>
    <row r="99" ht="15.75" customHeight="1">
      <c r="B99" s="100">
        <v>93.0</v>
      </c>
      <c r="C99" s="101" t="s">
        <v>42</v>
      </c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</row>
    <row r="100" ht="15.75" customHeight="1">
      <c r="B100" s="100">
        <v>94.0</v>
      </c>
      <c r="C100" s="101" t="s">
        <v>43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</row>
    <row r="101" ht="15.75" customHeight="1">
      <c r="B101" s="100">
        <v>95.0</v>
      </c>
      <c r="C101" s="101" t="s">
        <v>44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</row>
    <row r="102" ht="15.75" customHeight="1">
      <c r="B102" s="100">
        <v>96.0</v>
      </c>
      <c r="C102" s="101" t="s">
        <v>45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</row>
    <row r="103" ht="15.75" customHeight="1">
      <c r="B103" s="100">
        <v>97.0</v>
      </c>
      <c r="C103" s="101" t="s">
        <v>46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</row>
    <row r="104" ht="15.75" customHeight="1">
      <c r="B104" s="100">
        <v>98.0</v>
      </c>
      <c r="C104" s="101" t="s">
        <v>47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</row>
    <row r="105" ht="15.75" customHeight="1">
      <c r="B105" s="100">
        <v>99.0</v>
      </c>
      <c r="C105" s="101" t="s">
        <v>48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</row>
    <row r="106" ht="15.75" customHeight="1">
      <c r="B106" s="100">
        <v>100.0</v>
      </c>
      <c r="C106" s="101" t="s">
        <v>49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ht="15.75" customHeight="1">
      <c r="B107" s="100">
        <v>101.0</v>
      </c>
      <c r="C107" s="101" t="s">
        <v>50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ht="15.75" customHeight="1">
      <c r="B108" s="100">
        <v>102.0</v>
      </c>
      <c r="C108" s="101" t="s">
        <v>51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</row>
    <row r="109" ht="15.75" customHeight="1">
      <c r="B109" s="100">
        <v>103.0</v>
      </c>
      <c r="C109" s="101" t="s">
        <v>52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</row>
    <row r="110" ht="15.75" customHeight="1">
      <c r="B110" s="100">
        <v>104.0</v>
      </c>
      <c r="C110" s="101" t="s">
        <v>53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</row>
    <row r="111" ht="15.75" customHeight="1">
      <c r="B111" s="100">
        <v>105.0</v>
      </c>
      <c r="C111" s="101" t="s">
        <v>54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</row>
    <row r="112" ht="15.75" customHeight="1">
      <c r="B112" s="100">
        <v>106.0</v>
      </c>
      <c r="C112" s="101" t="s">
        <v>55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</row>
    <row r="113" ht="15.75" customHeight="1">
      <c r="B113" s="100">
        <v>107.0</v>
      </c>
      <c r="C113" s="101" t="s">
        <v>56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</row>
    <row r="114" ht="15.75" customHeight="1">
      <c r="B114" s="100">
        <v>108.0</v>
      </c>
      <c r="C114" s="101" t="s">
        <v>57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</row>
    <row r="115" ht="15.75" customHeight="1">
      <c r="B115" s="100">
        <v>109.0</v>
      </c>
      <c r="C115" s="101" t="s">
        <v>58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</row>
    <row r="116" ht="15.75" customHeight="1">
      <c r="B116" s="100">
        <v>110.0</v>
      </c>
      <c r="C116" s="101" t="s">
        <v>59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</row>
    <row r="117" ht="15.75" customHeight="1">
      <c r="B117" s="100">
        <v>111.0</v>
      </c>
      <c r="C117" s="101" t="s">
        <v>60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</row>
    <row r="118" ht="15.75" customHeight="1">
      <c r="B118" s="100">
        <v>112.0</v>
      </c>
      <c r="C118" s="101" t="s">
        <v>61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</row>
    <row r="119" ht="15.75" customHeight="1">
      <c r="B119" s="100">
        <v>113.0</v>
      </c>
      <c r="C119" s="101" t="s">
        <v>62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</row>
    <row r="120" ht="15.75" customHeight="1">
      <c r="B120" s="100">
        <v>114.0</v>
      </c>
      <c r="C120" s="101" t="s">
        <v>63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</row>
    <row r="121" ht="15.75" customHeight="1">
      <c r="B121" s="100">
        <v>115.0</v>
      </c>
      <c r="C121" s="101" t="s">
        <v>64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</row>
    <row r="122" ht="15.75" customHeight="1">
      <c r="A122" s="102"/>
      <c r="B122" s="103">
        <v>116.0</v>
      </c>
      <c r="C122" s="104" t="s">
        <v>65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A7:A12"/>
    <mergeCell ref="A22:A32"/>
    <mergeCell ref="A33:A43"/>
    <mergeCell ref="A44:A53"/>
    <mergeCell ref="A54:A79"/>
    <mergeCell ref="A80:A96"/>
    <mergeCell ref="A97:A122"/>
    <mergeCell ref="A13:A21"/>
  </mergeCells>
  <conditionalFormatting sqref="E6:CG6">
    <cfRule type="cellIs" dxfId="0" priority="1" operator="greaterThanOrEqual">
      <formula>70</formula>
    </cfRule>
  </conditionalFormatting>
  <hyperlinks>
    <hyperlink r:id="rId2" location="problem/A" ref="C54"/>
    <hyperlink r:id="rId3" location="problem/B" ref="C55"/>
    <hyperlink r:id="rId4" location="problem/C" ref="C56"/>
    <hyperlink r:id="rId5" location="problem/D" ref="C57"/>
    <hyperlink r:id="rId6" location="problem/E" ref="C58"/>
    <hyperlink r:id="rId7" location="problem/F" ref="C59"/>
    <hyperlink r:id="rId8" location="problem/G" ref="C60"/>
    <hyperlink r:id="rId9" location="problem/H" ref="C61"/>
    <hyperlink r:id="rId10" location="problem/I" ref="C62"/>
    <hyperlink r:id="rId11" location="problem/J" ref="C63"/>
    <hyperlink r:id="rId12" location="problem/K" ref="C64"/>
    <hyperlink r:id="rId13" location="problem/L" ref="C65"/>
    <hyperlink r:id="rId14" location="problem/M" ref="C66"/>
    <hyperlink r:id="rId15" location="problem/N" ref="C67"/>
    <hyperlink r:id="rId16" location="problem/O" ref="C68"/>
    <hyperlink r:id="rId17" location="problem/P" ref="C69"/>
    <hyperlink r:id="rId18" location="problem/Q" ref="C70"/>
    <hyperlink r:id="rId19" location="problem/R" ref="C71"/>
    <hyperlink r:id="rId20" location="problem/S" ref="C72"/>
    <hyperlink r:id="rId21" location="problem/T" ref="C73"/>
    <hyperlink r:id="rId22" location="problem/U" ref="C74"/>
    <hyperlink r:id="rId23" location="problem/V" ref="C75"/>
    <hyperlink r:id="rId24" location="problem/W" ref="C76"/>
    <hyperlink r:id="rId25" location="problem/X" ref="C77"/>
    <hyperlink r:id="rId26" location="problem/Y" ref="C78"/>
    <hyperlink r:id="rId27" location="problem/Z" ref="C79"/>
    <hyperlink r:id="rId28" location="problem/A" ref="C97"/>
    <hyperlink r:id="rId29" location="problem/B" ref="C98"/>
    <hyperlink r:id="rId30" location="problem/C" ref="C99"/>
    <hyperlink r:id="rId31" location="problem/D" ref="C100"/>
    <hyperlink r:id="rId32" location="problem/E" ref="C101"/>
    <hyperlink r:id="rId33" location="problem/F" ref="C102"/>
    <hyperlink r:id="rId34" location="problem/G" ref="C103"/>
    <hyperlink r:id="rId35" location="problem/H" ref="C104"/>
    <hyperlink r:id="rId36" location="problem/I" ref="C105"/>
    <hyperlink r:id="rId37" location="problem/J" ref="C106"/>
    <hyperlink r:id="rId38" location="problem/K" ref="C107"/>
    <hyperlink r:id="rId39" location="problem/L" ref="C108"/>
    <hyperlink r:id="rId40" location="problem/M" ref="C109"/>
    <hyperlink r:id="rId41" location="problem/N" ref="C110"/>
    <hyperlink r:id="rId42" location="problem/O" ref="C111"/>
    <hyperlink r:id="rId43" location="problem/P" ref="C112"/>
    <hyperlink r:id="rId44" location="problem/Q" ref="C113"/>
    <hyperlink r:id="rId45" location="problem/R" ref="C114"/>
    <hyperlink r:id="rId46" location="problem/S" ref="C115"/>
    <hyperlink r:id="rId47" location="problem/T" ref="C116"/>
    <hyperlink r:id="rId48" location="problem/U" ref="C117"/>
    <hyperlink r:id="rId49" location="problem/V" ref="C118"/>
    <hyperlink r:id="rId50" location="problem/W" ref="C119"/>
    <hyperlink r:id="rId51" location="problem/X" ref="C120"/>
    <hyperlink r:id="rId52" location="problem/Y" ref="C121"/>
    <hyperlink r:id="rId53" location="problem/Z" ref="C122"/>
  </hyperlin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3.88"/>
    <col customWidth="1" min="2" max="2" width="14.63"/>
    <col customWidth="1" min="3" max="3" width="24.25"/>
    <col customWidth="1" min="4" max="6" width="12.63"/>
  </cols>
  <sheetData>
    <row r="1" ht="15.75" customHeight="1">
      <c r="A1" s="105" t="s">
        <v>66</v>
      </c>
      <c r="B1" s="105" t="s">
        <v>67</v>
      </c>
      <c r="C1" s="105" t="s">
        <v>68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ht="15.75" customHeight="1">
      <c r="A2" s="106" t="s">
        <v>69</v>
      </c>
      <c r="B2" s="107" t="s">
        <v>70</v>
      </c>
      <c r="C2" s="108">
        <v>45148.0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</row>
    <row r="3" ht="15.75" customHeight="1">
      <c r="A3" s="106" t="s">
        <v>71</v>
      </c>
      <c r="B3" s="107" t="s">
        <v>72</v>
      </c>
      <c r="C3" s="109" t="s">
        <v>73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ht="15.75" customHeight="1">
      <c r="A4" s="110"/>
      <c r="B4" s="107"/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 ht="15.75" customHeight="1">
      <c r="A5" s="110"/>
      <c r="B5" s="107"/>
      <c r="C5" s="111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r="6" ht="15.75" customHeight="1">
      <c r="A6" s="109"/>
      <c r="B6" s="107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ht="15.75" customHeight="1">
      <c r="A7" s="109"/>
      <c r="B7" s="107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ht="15.75" customHeight="1">
      <c r="A8" s="109"/>
      <c r="B8" s="107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</row>
    <row r="9" ht="15.75" customHeight="1">
      <c r="A9" s="109"/>
      <c r="B9" s="107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</row>
    <row r="10" ht="15.75" customHeight="1">
      <c r="A10" s="109"/>
      <c r="B10" s="107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</row>
    <row r="11" ht="15.75" customHeight="1">
      <c r="A11" s="109"/>
      <c r="B11" s="107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 ht="15.75" customHeight="1">
      <c r="A12" s="109"/>
      <c r="B12" s="107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</row>
    <row r="13" ht="15.75" customHeight="1">
      <c r="A13" s="109"/>
      <c r="B13" s="107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</row>
    <row r="14" ht="15.75" customHeight="1">
      <c r="A14" s="109"/>
      <c r="B14" s="107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</row>
    <row r="15" ht="15.75" customHeight="1">
      <c r="A15" s="109"/>
      <c r="B15" s="107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</row>
    <row r="16" ht="15.75" customHeight="1">
      <c r="A16" s="109"/>
      <c r="B16" s="107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</row>
    <row r="17" ht="15.75" customHeight="1">
      <c r="A17" s="109"/>
      <c r="B17" s="107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 ht="15.75" customHeight="1">
      <c r="A18" s="109"/>
      <c r="B18" s="107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 ht="15.75" customHeight="1">
      <c r="A19" s="109"/>
      <c r="B19" s="107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 ht="15.75" customHeight="1">
      <c r="A20" s="109"/>
      <c r="B20" s="107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</row>
    <row r="21" ht="15.75" customHeight="1">
      <c r="A21" s="109"/>
      <c r="B21" s="107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r="22" ht="15.75" customHeight="1">
      <c r="A22" s="109"/>
      <c r="B22" s="107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</row>
    <row r="23" ht="15.75" customHeight="1">
      <c r="A23" s="109"/>
      <c r="B23" s="107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</row>
    <row r="24" ht="15.75" customHeight="1">
      <c r="A24" s="109"/>
      <c r="B24" s="107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 ht="15.75" customHeight="1">
      <c r="A25" s="109"/>
      <c r="B25" s="107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 ht="15.75" customHeight="1">
      <c r="A26" s="109"/>
      <c r="B26" s="107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</row>
    <row r="27" ht="15.75" customHeight="1">
      <c r="A27" s="109"/>
      <c r="B27" s="107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</row>
    <row r="28" ht="15.75" customHeight="1">
      <c r="A28" s="109"/>
      <c r="B28" s="107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</row>
    <row r="29" ht="15.75" customHeight="1">
      <c r="A29" s="109"/>
      <c r="B29" s="107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</row>
    <row r="30" ht="15.75" customHeight="1">
      <c r="A30" s="109"/>
      <c r="B30" s="107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r="31" ht="15.75" customHeight="1">
      <c r="A31" s="109"/>
      <c r="B31" s="107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</row>
    <row r="32" ht="15.75" customHeight="1">
      <c r="A32" s="109"/>
      <c r="B32" s="107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</row>
    <row r="33" ht="15.75" customHeight="1">
      <c r="A33" s="109"/>
      <c r="B33" s="107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</row>
    <row r="34" ht="15.75" customHeight="1">
      <c r="A34" s="109"/>
      <c r="B34" s="107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</row>
    <row r="35" ht="15.75" customHeight="1">
      <c r="A35" s="109"/>
      <c r="B35" s="107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</row>
    <row r="36" ht="15.75" customHeight="1">
      <c r="A36" s="109"/>
      <c r="B36" s="107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</row>
    <row r="37" ht="15.75" customHeight="1">
      <c r="A37" s="109"/>
      <c r="B37" s="107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</row>
    <row r="38" ht="15.75" customHeight="1">
      <c r="A38" s="109"/>
      <c r="B38" s="107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</row>
    <row r="39" ht="15.75" customHeight="1">
      <c r="A39" s="109"/>
      <c r="B39" s="107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</row>
    <row r="40" ht="15.75" customHeight="1">
      <c r="A40" s="109"/>
      <c r="B40" s="107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  <row r="41" ht="15.75" customHeight="1">
      <c r="A41" s="109"/>
      <c r="B41" s="107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</row>
    <row r="42" ht="15.75" customHeight="1">
      <c r="A42" s="109"/>
      <c r="B42" s="107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</row>
    <row r="43" ht="15.75" customHeight="1">
      <c r="A43" s="109"/>
      <c r="B43" s="107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</row>
    <row r="44" ht="15.75" customHeight="1">
      <c r="A44" s="109"/>
      <c r="B44" s="107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</row>
    <row r="45" ht="15.75" customHeight="1">
      <c r="A45" s="109"/>
      <c r="B45" s="107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</row>
    <row r="46" ht="15.75" customHeight="1">
      <c r="A46" s="109"/>
      <c r="B46" s="107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</row>
    <row r="47" ht="15.75" customHeight="1">
      <c r="A47" s="109"/>
      <c r="B47" s="107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</row>
    <row r="48" ht="15.75" customHeight="1">
      <c r="A48" s="109"/>
      <c r="B48" s="107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</row>
    <row r="49" ht="15.75" customHeight="1">
      <c r="A49" s="109"/>
      <c r="B49" s="107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</row>
    <row r="50" ht="15.75" customHeight="1">
      <c r="A50" s="109"/>
      <c r="B50" s="107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</row>
    <row r="51" ht="15.75" customHeight="1">
      <c r="A51" s="109"/>
      <c r="B51" s="107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</row>
    <row r="52" ht="15.75" customHeight="1">
      <c r="A52" s="109"/>
      <c r="B52" s="107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</row>
    <row r="53" ht="15.75" customHeight="1">
      <c r="A53" s="109"/>
      <c r="B53" s="107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</row>
    <row r="54" ht="15.75" customHeight="1">
      <c r="A54" s="109"/>
      <c r="B54" s="107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</row>
    <row r="55" ht="15.75" customHeight="1">
      <c r="A55" s="109"/>
      <c r="B55" s="107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</row>
    <row r="56" ht="15.75" customHeight="1">
      <c r="A56" s="109"/>
      <c r="B56" s="107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</row>
    <row r="57" ht="15.75" customHeight="1">
      <c r="A57" s="109"/>
      <c r="B57" s="107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</row>
    <row r="58" ht="15.75" customHeight="1">
      <c r="A58" s="109"/>
      <c r="B58" s="107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</row>
    <row r="59" ht="15.75" customHeight="1">
      <c r="A59" s="109"/>
      <c r="B59" s="107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</row>
    <row r="60" ht="15.75" customHeight="1">
      <c r="A60" s="109"/>
      <c r="B60" s="107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</row>
    <row r="61" ht="15.75" customHeight="1">
      <c r="A61" s="109"/>
      <c r="B61" s="107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</row>
    <row r="62" ht="15.75" customHeight="1">
      <c r="A62" s="109"/>
      <c r="B62" s="107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</row>
    <row r="63" ht="15.75" customHeight="1">
      <c r="A63" s="109"/>
      <c r="B63" s="107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</row>
    <row r="64" ht="15.75" customHeight="1">
      <c r="A64" s="109"/>
      <c r="B64" s="107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</row>
    <row r="65" ht="15.75" customHeight="1">
      <c r="A65" s="109"/>
      <c r="B65" s="107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</row>
    <row r="66" ht="15.75" customHeight="1">
      <c r="A66" s="109"/>
      <c r="B66" s="107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</row>
    <row r="67" ht="15.75" customHeight="1">
      <c r="A67" s="109"/>
      <c r="B67" s="107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</row>
    <row r="68" ht="15.75" customHeight="1">
      <c r="A68" s="109"/>
      <c r="B68" s="107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</row>
    <row r="69" ht="15.75" customHeight="1">
      <c r="A69" s="109"/>
      <c r="B69" s="107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</row>
    <row r="70" ht="15.75" customHeight="1">
      <c r="A70" s="109"/>
      <c r="B70" s="107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</row>
    <row r="71" ht="15.75" customHeight="1">
      <c r="A71" s="109"/>
      <c r="B71" s="107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</row>
    <row r="72" ht="15.75" customHeight="1">
      <c r="A72" s="109"/>
      <c r="B72" s="107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</row>
    <row r="73" ht="15.75" customHeight="1">
      <c r="A73" s="109"/>
      <c r="B73" s="107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</row>
    <row r="74" ht="15.75" customHeight="1">
      <c r="A74" s="109"/>
      <c r="B74" s="107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</row>
    <row r="75" ht="15.75" customHeight="1">
      <c r="A75" s="109"/>
      <c r="B75" s="107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</row>
    <row r="76" ht="15.75" customHeight="1">
      <c r="A76" s="109"/>
      <c r="B76" s="107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</row>
    <row r="77" ht="15.75" customHeight="1">
      <c r="A77" s="109"/>
      <c r="B77" s="107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</row>
    <row r="78" ht="15.75" customHeight="1">
      <c r="A78" s="109"/>
      <c r="B78" s="107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</row>
    <row r="79" ht="15.75" customHeight="1">
      <c r="A79" s="109"/>
      <c r="B79" s="107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</row>
    <row r="80" ht="15.75" customHeight="1">
      <c r="A80" s="109"/>
      <c r="B80" s="107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</row>
    <row r="81" ht="15.75" customHeight="1">
      <c r="A81" s="109"/>
      <c r="B81" s="107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</row>
    <row r="82" ht="15.75" customHeight="1">
      <c r="A82" s="109"/>
      <c r="B82" s="107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</row>
    <row r="83" ht="15.75" customHeight="1">
      <c r="A83" s="109"/>
      <c r="B83" s="107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</row>
    <row r="84" ht="15.75" customHeight="1">
      <c r="A84" s="109"/>
      <c r="B84" s="107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</row>
    <row r="85" ht="15.75" customHeight="1">
      <c r="A85" s="109"/>
      <c r="B85" s="107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</row>
    <row r="86" ht="15.75" customHeight="1">
      <c r="A86" s="109"/>
      <c r="B86" s="107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</row>
    <row r="87" ht="15.75" customHeight="1">
      <c r="A87" s="109"/>
      <c r="B87" s="107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</row>
    <row r="88" ht="15.75" customHeight="1">
      <c r="A88" s="109"/>
      <c r="B88" s="107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</row>
    <row r="89" ht="15.75" customHeight="1">
      <c r="A89" s="109"/>
      <c r="B89" s="107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</row>
    <row r="90" ht="15.75" customHeight="1">
      <c r="A90" s="109"/>
      <c r="B90" s="107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</row>
    <row r="91" ht="15.75" customHeight="1">
      <c r="A91" s="109"/>
      <c r="B91" s="107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</row>
    <row r="92" ht="15.75" customHeight="1">
      <c r="A92" s="109"/>
      <c r="B92" s="107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</row>
    <row r="93" ht="15.75" customHeight="1">
      <c r="A93" s="109"/>
      <c r="B93" s="107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</row>
    <row r="94" ht="15.75" customHeight="1">
      <c r="A94" s="109"/>
      <c r="B94" s="107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</row>
    <row r="95" ht="15.75" customHeight="1">
      <c r="A95" s="109"/>
      <c r="B95" s="107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</row>
    <row r="96" ht="15.75" customHeight="1">
      <c r="A96" s="109"/>
      <c r="B96" s="107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</row>
    <row r="97" ht="15.75" customHeight="1">
      <c r="A97" s="109"/>
      <c r="B97" s="107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</row>
    <row r="98" ht="15.75" customHeight="1">
      <c r="A98" s="109"/>
      <c r="B98" s="107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</row>
    <row r="99" ht="15.75" customHeight="1">
      <c r="A99" s="109"/>
      <c r="B99" s="107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</row>
    <row r="100" ht="15.75" customHeight="1">
      <c r="A100" s="109"/>
      <c r="B100" s="107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</row>
    <row r="101" ht="15.75" customHeight="1">
      <c r="A101" s="109"/>
      <c r="B101" s="107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</row>
    <row r="102" ht="15.75" customHeight="1">
      <c r="A102" s="109"/>
      <c r="B102" s="107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</row>
    <row r="103" ht="15.75" customHeight="1">
      <c r="A103" s="109"/>
      <c r="B103" s="107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</row>
    <row r="104" ht="15.75" customHeight="1">
      <c r="A104" s="109"/>
      <c r="B104" s="107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</row>
    <row r="105" ht="15.75" customHeight="1">
      <c r="A105" s="109"/>
      <c r="B105" s="107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</row>
    <row r="106" ht="15.75" customHeight="1">
      <c r="A106" s="109"/>
      <c r="B106" s="107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</row>
    <row r="107" ht="15.75" customHeight="1">
      <c r="A107" s="109"/>
      <c r="B107" s="107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</row>
    <row r="108" ht="15.75" customHeight="1">
      <c r="A108" s="109"/>
      <c r="B108" s="107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</row>
    <row r="109" ht="15.75" customHeight="1">
      <c r="A109" s="109"/>
      <c r="B109" s="107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</row>
    <row r="110" ht="15.75" customHeight="1">
      <c r="A110" s="109"/>
      <c r="B110" s="107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</row>
    <row r="111" ht="15.75" customHeight="1">
      <c r="A111" s="109"/>
      <c r="B111" s="107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</row>
    <row r="112" ht="15.75" customHeight="1">
      <c r="A112" s="109"/>
      <c r="B112" s="107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</row>
    <row r="113" ht="15.75" customHeight="1">
      <c r="A113" s="109"/>
      <c r="B113" s="107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</row>
    <row r="114" ht="15.75" customHeight="1">
      <c r="A114" s="109"/>
      <c r="B114" s="107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</row>
    <row r="115" ht="15.75" customHeight="1">
      <c r="A115" s="109"/>
      <c r="B115" s="107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</row>
    <row r="116" ht="15.75" customHeight="1">
      <c r="A116" s="109"/>
      <c r="B116" s="107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</row>
    <row r="117" ht="15.75" customHeight="1">
      <c r="A117" s="109"/>
      <c r="B117" s="107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</row>
    <row r="118" ht="15.75" customHeight="1">
      <c r="A118" s="109"/>
      <c r="B118" s="107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</row>
    <row r="119" ht="15.75" customHeight="1">
      <c r="A119" s="109"/>
      <c r="B119" s="107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</row>
    <row r="120" ht="15.75" customHeight="1">
      <c r="A120" s="109"/>
      <c r="B120" s="107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</row>
    <row r="121" ht="15.75" customHeight="1">
      <c r="A121" s="109"/>
      <c r="B121" s="107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</row>
    <row r="122" ht="15.75" customHeight="1">
      <c r="A122" s="109"/>
      <c r="B122" s="107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</row>
    <row r="123" ht="15.75" customHeight="1">
      <c r="A123" s="109"/>
      <c r="B123" s="107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</row>
    <row r="124" ht="15.75" customHeight="1">
      <c r="A124" s="109"/>
      <c r="B124" s="107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</row>
    <row r="125" ht="15.75" customHeight="1">
      <c r="A125" s="109"/>
      <c r="B125" s="107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</row>
    <row r="126" ht="15.75" customHeight="1">
      <c r="A126" s="109"/>
      <c r="B126" s="107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</row>
    <row r="127" ht="15.75" customHeight="1">
      <c r="A127" s="109"/>
      <c r="B127" s="107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</row>
    <row r="128" ht="15.75" customHeight="1">
      <c r="A128" s="109"/>
      <c r="B128" s="107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</row>
    <row r="129" ht="15.75" customHeight="1">
      <c r="A129" s="109"/>
      <c r="B129" s="107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</row>
    <row r="130" ht="15.75" customHeight="1">
      <c r="A130" s="109"/>
      <c r="B130" s="107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</row>
    <row r="131" ht="15.75" customHeight="1">
      <c r="A131" s="109"/>
      <c r="B131" s="107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</row>
    <row r="132" ht="15.75" customHeight="1">
      <c r="A132" s="109"/>
      <c r="B132" s="107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</row>
    <row r="133" ht="15.75" customHeight="1">
      <c r="A133" s="109"/>
      <c r="B133" s="107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</row>
    <row r="134" ht="15.75" customHeight="1">
      <c r="A134" s="109"/>
      <c r="B134" s="107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</row>
    <row r="135" ht="15.75" customHeight="1">
      <c r="A135" s="109"/>
      <c r="B135" s="107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</row>
    <row r="136" ht="15.75" customHeight="1">
      <c r="A136" s="109"/>
      <c r="B136" s="107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</row>
    <row r="137" ht="15.75" customHeight="1">
      <c r="A137" s="109"/>
      <c r="B137" s="107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</row>
    <row r="138" ht="15.75" customHeight="1">
      <c r="A138" s="109"/>
      <c r="B138" s="107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</row>
    <row r="139" ht="15.75" customHeight="1">
      <c r="A139" s="109"/>
      <c r="B139" s="107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</row>
    <row r="140" ht="15.75" customHeight="1">
      <c r="A140" s="109"/>
      <c r="B140" s="107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</row>
    <row r="141" ht="15.75" customHeight="1">
      <c r="A141" s="109"/>
      <c r="B141" s="107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</row>
    <row r="142" ht="15.75" customHeight="1">
      <c r="A142" s="109"/>
      <c r="B142" s="107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</row>
    <row r="143" ht="15.75" customHeight="1">
      <c r="A143" s="109"/>
      <c r="B143" s="107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</row>
    <row r="144" ht="15.75" customHeight="1">
      <c r="A144" s="109"/>
      <c r="B144" s="107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</row>
    <row r="145" ht="15.75" customHeight="1">
      <c r="A145" s="109"/>
      <c r="B145" s="107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</row>
    <row r="146" ht="15.75" customHeight="1">
      <c r="A146" s="109"/>
      <c r="B146" s="107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</row>
    <row r="147" ht="15.75" customHeight="1">
      <c r="A147" s="109"/>
      <c r="B147" s="107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</row>
    <row r="148" ht="15.75" customHeight="1">
      <c r="A148" s="109"/>
      <c r="B148" s="107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</row>
    <row r="149" ht="15.75" customHeight="1">
      <c r="A149" s="109"/>
      <c r="B149" s="107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</row>
    <row r="150" ht="15.75" customHeight="1">
      <c r="A150" s="109"/>
      <c r="B150" s="107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</row>
    <row r="151" ht="15.75" customHeight="1">
      <c r="A151" s="109"/>
      <c r="B151" s="107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</row>
    <row r="152" ht="15.75" customHeight="1">
      <c r="A152" s="109"/>
      <c r="B152" s="107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</row>
    <row r="153" ht="15.75" customHeight="1">
      <c r="A153" s="109"/>
      <c r="B153" s="107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</row>
    <row r="154" ht="15.75" customHeight="1">
      <c r="A154" s="109"/>
      <c r="B154" s="107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</row>
    <row r="155" ht="15.75" customHeight="1">
      <c r="A155" s="109"/>
      <c r="B155" s="107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</row>
    <row r="156" ht="15.75" customHeight="1">
      <c r="A156" s="109"/>
      <c r="B156" s="107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</row>
    <row r="157" ht="15.75" customHeight="1">
      <c r="A157" s="109"/>
      <c r="B157" s="107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</row>
    <row r="158" ht="15.75" customHeight="1">
      <c r="A158" s="109"/>
      <c r="B158" s="107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</row>
    <row r="159" ht="15.75" customHeight="1">
      <c r="A159" s="109"/>
      <c r="B159" s="107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</row>
    <row r="160" ht="15.75" customHeight="1">
      <c r="A160" s="109"/>
      <c r="B160" s="107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</row>
    <row r="161" ht="15.75" customHeight="1">
      <c r="A161" s="109"/>
      <c r="B161" s="107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</row>
    <row r="162" ht="15.75" customHeight="1">
      <c r="A162" s="109"/>
      <c r="B162" s="107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</row>
    <row r="163" ht="15.75" customHeight="1">
      <c r="A163" s="109"/>
      <c r="B163" s="107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</row>
    <row r="164" ht="15.75" customHeight="1">
      <c r="A164" s="109"/>
      <c r="B164" s="107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</row>
    <row r="165" ht="15.75" customHeight="1">
      <c r="A165" s="109"/>
      <c r="B165" s="107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</row>
    <row r="166" ht="15.75" customHeight="1">
      <c r="A166" s="109"/>
      <c r="B166" s="107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</row>
    <row r="167" ht="15.75" customHeight="1">
      <c r="A167" s="109"/>
      <c r="B167" s="107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</row>
    <row r="168" ht="15.75" customHeight="1">
      <c r="A168" s="109"/>
      <c r="B168" s="107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</row>
    <row r="169" ht="15.75" customHeight="1">
      <c r="A169" s="109"/>
      <c r="B169" s="107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</row>
    <row r="170" ht="15.75" customHeight="1">
      <c r="A170" s="109"/>
      <c r="B170" s="107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</row>
    <row r="171" ht="15.75" customHeight="1">
      <c r="A171" s="109"/>
      <c r="B171" s="107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</row>
    <row r="172" ht="15.75" customHeight="1">
      <c r="A172" s="109"/>
      <c r="B172" s="107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</row>
    <row r="173" ht="15.75" customHeight="1">
      <c r="A173" s="109"/>
      <c r="B173" s="107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</row>
    <row r="174" ht="15.75" customHeight="1">
      <c r="A174" s="109"/>
      <c r="B174" s="107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</row>
    <row r="175" ht="15.75" customHeight="1">
      <c r="A175" s="109"/>
      <c r="B175" s="107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</row>
    <row r="176" ht="15.75" customHeight="1">
      <c r="A176" s="109"/>
      <c r="B176" s="107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</row>
    <row r="177" ht="15.75" customHeight="1">
      <c r="A177" s="109"/>
      <c r="B177" s="107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</row>
    <row r="178" ht="15.75" customHeight="1">
      <c r="A178" s="109"/>
      <c r="B178" s="107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</row>
    <row r="179" ht="15.75" customHeight="1">
      <c r="A179" s="109"/>
      <c r="B179" s="107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</row>
    <row r="180" ht="15.75" customHeight="1">
      <c r="A180" s="109"/>
      <c r="B180" s="107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</row>
    <row r="181" ht="15.75" customHeight="1">
      <c r="A181" s="109"/>
      <c r="B181" s="107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</row>
    <row r="182" ht="15.75" customHeight="1">
      <c r="A182" s="109"/>
      <c r="B182" s="107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</row>
    <row r="183" ht="15.75" customHeight="1">
      <c r="A183" s="109"/>
      <c r="B183" s="107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</row>
    <row r="184" ht="15.75" customHeight="1">
      <c r="A184" s="109"/>
      <c r="B184" s="107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</row>
    <row r="185" ht="15.75" customHeight="1">
      <c r="A185" s="109"/>
      <c r="B185" s="107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</row>
    <row r="186" ht="15.75" customHeight="1">
      <c r="A186" s="109"/>
      <c r="B186" s="107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</row>
    <row r="187" ht="15.75" customHeight="1">
      <c r="A187" s="109"/>
      <c r="B187" s="107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</row>
    <row r="188" ht="15.75" customHeight="1">
      <c r="A188" s="109"/>
      <c r="B188" s="107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</row>
    <row r="189" ht="15.75" customHeight="1">
      <c r="A189" s="109"/>
      <c r="B189" s="107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</row>
    <row r="190" ht="15.75" customHeight="1">
      <c r="A190" s="109"/>
      <c r="B190" s="107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</row>
    <row r="191" ht="15.75" customHeight="1">
      <c r="A191" s="109"/>
      <c r="B191" s="107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</row>
    <row r="192" ht="15.75" customHeight="1">
      <c r="A192" s="109"/>
      <c r="B192" s="107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</row>
    <row r="193" ht="15.75" customHeight="1">
      <c r="A193" s="109"/>
      <c r="B193" s="107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</row>
    <row r="194" ht="15.75" customHeight="1">
      <c r="A194" s="109"/>
      <c r="B194" s="107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</row>
    <row r="195" ht="15.75" customHeight="1">
      <c r="A195" s="109"/>
      <c r="B195" s="107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</row>
    <row r="196" ht="15.75" customHeight="1">
      <c r="A196" s="109"/>
      <c r="B196" s="107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</row>
    <row r="197" ht="15.75" customHeight="1">
      <c r="A197" s="109"/>
      <c r="B197" s="107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</row>
    <row r="198" ht="15.75" customHeight="1">
      <c r="A198" s="109"/>
      <c r="B198" s="107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</row>
    <row r="199" ht="15.75" customHeight="1">
      <c r="A199" s="109"/>
      <c r="B199" s="107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</row>
    <row r="200" ht="15.75" customHeight="1">
      <c r="A200" s="109"/>
      <c r="B200" s="107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</row>
    <row r="201" ht="15.75" customHeight="1">
      <c r="A201" s="109"/>
      <c r="B201" s="107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</row>
    <row r="202" ht="15.75" customHeight="1">
      <c r="A202" s="109"/>
      <c r="B202" s="107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</row>
    <row r="203" ht="15.75" customHeight="1">
      <c r="A203" s="109"/>
      <c r="B203" s="107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</row>
    <row r="204" ht="15.75" customHeight="1">
      <c r="A204" s="109"/>
      <c r="B204" s="107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</row>
    <row r="205" ht="15.75" customHeight="1">
      <c r="A205" s="109"/>
      <c r="B205" s="107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</row>
    <row r="206" ht="15.75" customHeight="1">
      <c r="A206" s="109"/>
      <c r="B206" s="107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</row>
    <row r="207" ht="15.75" customHeight="1">
      <c r="A207" s="109"/>
      <c r="B207" s="107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</row>
    <row r="208" ht="15.75" customHeight="1">
      <c r="A208" s="109"/>
      <c r="B208" s="107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</row>
    <row r="209" ht="15.75" customHeight="1">
      <c r="A209" s="109"/>
      <c r="B209" s="107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</row>
    <row r="210" ht="15.75" customHeight="1">
      <c r="A210" s="109"/>
      <c r="B210" s="107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</row>
    <row r="211" ht="15.75" customHeight="1">
      <c r="A211" s="109"/>
      <c r="B211" s="107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</row>
    <row r="212" ht="15.75" customHeight="1">
      <c r="A212" s="109"/>
      <c r="B212" s="107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</row>
    <row r="213" ht="15.75" customHeight="1">
      <c r="A213" s="109"/>
      <c r="B213" s="107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</row>
    <row r="214" ht="15.75" customHeight="1">
      <c r="A214" s="109"/>
      <c r="B214" s="107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</row>
    <row r="215" ht="15.75" customHeight="1">
      <c r="A215" s="109"/>
      <c r="B215" s="107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</row>
    <row r="216" ht="15.75" customHeight="1">
      <c r="A216" s="109"/>
      <c r="B216" s="107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</row>
    <row r="217" ht="15.75" customHeight="1">
      <c r="A217" s="109"/>
      <c r="B217" s="107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</row>
    <row r="218" ht="15.75" customHeight="1">
      <c r="A218" s="109"/>
      <c r="B218" s="107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</row>
    <row r="219" ht="15.75" customHeight="1">
      <c r="A219" s="109"/>
      <c r="B219" s="107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</row>
    <row r="220" ht="15.75" customHeight="1">
      <c r="A220" s="109"/>
      <c r="B220" s="107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</hyperlinks>
  <drawing r:id="rId3"/>
</worksheet>
</file>