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8295" windowHeight="4815" activeTab="1"/>
  </bookViews>
  <sheets>
    <sheet name="Datasets" sheetId="1" r:id="rId1"/>
    <sheet name="Top 5 Emp. " sheetId="2" r:id="rId2"/>
    <sheet name="productivity" sheetId="3" r:id="rId3"/>
    <sheet name="PEI" sheetId="4" r:id="rId4"/>
    <sheet name="Correlation Analysis" sheetId="5" r:id="rId5"/>
    <sheet name="High Performers" sheetId="6" r:id="rId6"/>
    <sheet name="Efficiency" sheetId="7" r:id="rId7"/>
  </sheets>
  <definedNames>
    <definedName name="_xlnm._FilterDatabase" localSheetId="5" hidden="1">'High Performers'!$D$1:$H$26</definedName>
    <definedName name="_xlnm._FilterDatabase" localSheetId="1" hidden="1">'Top 5 Emp. '!$C$1:$C$26</definedName>
  </definedNames>
  <calcPr calcId="144525"/>
  <pivotCaches>
    <pivotCache cacheId="2" r:id="rId8"/>
  </pivotCaches>
</workbook>
</file>

<file path=xl/calcChain.xml><?xml version="1.0" encoding="utf-8"?>
<calcChain xmlns="http://schemas.openxmlformats.org/spreadsheetml/2006/main">
  <c r="H2" i="7" l="1"/>
  <c r="I2" i="7"/>
  <c r="G2" i="7"/>
  <c r="F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B4" i="6"/>
  <c r="G7" i="5"/>
  <c r="G5" i="5"/>
  <c r="D12" i="4"/>
  <c r="D3" i="4"/>
  <c r="D18" i="4"/>
  <c r="D4" i="4"/>
  <c r="D25" i="4"/>
  <c r="D13" i="4"/>
  <c r="D9" i="4"/>
  <c r="D19" i="4"/>
  <c r="D5" i="4"/>
  <c r="D14" i="4"/>
  <c r="D20" i="4"/>
  <c r="D6" i="4"/>
  <c r="D21" i="4"/>
  <c r="D15" i="4"/>
  <c r="D10" i="4"/>
  <c r="D26" i="4"/>
  <c r="D22" i="4"/>
  <c r="D7" i="4"/>
  <c r="D16" i="4"/>
  <c r="D17" i="4"/>
  <c r="D27" i="4"/>
  <c r="D23" i="4"/>
  <c r="D11" i="4"/>
  <c r="D24" i="4"/>
  <c r="D8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sharedStrings.xml><?xml version="1.0" encoding="utf-8"?>
<sst xmlns="http://schemas.openxmlformats.org/spreadsheetml/2006/main" count="207" uniqueCount="62">
  <si>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</si>
  <si>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</si>
  <si>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</si>
  <si>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</si>
  <si>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</si>
  <si>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</si>
  <si>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</si>
  <si>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</si>
  <si>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</si>
  <si>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</si>
  <si>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</si>
  <si>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</si>
  <si>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</si>
  <si>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</si>
  <si>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</si>
  <si>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</si>
  <si>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</si>
  <si>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</si>
  <si>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</si>
  <si>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</si>
  <si>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</si>
  <si>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</si>
  <si>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</si>
  <si>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</si>
  <si>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</si>
  <si>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</si>
  <si>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</si>
  <si>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</si>
  <si>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</si>
  <si>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</si>
  <si>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</si>
  <si>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</si>
  <si>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</si>
  <si>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</si>
  <si>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</si>
  <si>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</si>
  <si>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</si>
  <si>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Insights:Employee with ID 107 drive the highest productivity among all</t>
  </si>
  <si>
    <t>Row Labels</t>
  </si>
  <si>
    <t>Grand Total</t>
  </si>
  <si>
    <t>StdDev of Productivity_Score</t>
  </si>
  <si>
    <t>Insights:</t>
  </si>
  <si>
    <t>Marketing department is more stable performer, as loweest std.dev</t>
  </si>
  <si>
    <t>Productivity Efficiency Index (PEI)</t>
  </si>
  <si>
    <t>RANK</t>
  </si>
  <si>
    <t xml:space="preserve">Insights: </t>
  </si>
  <si>
    <t>Akash, Meera and Suresh are highly productive relative to their hours</t>
  </si>
  <si>
    <t>Hours_Worked vs Rating</t>
  </si>
  <si>
    <t>Tasks_Completed vs Rating</t>
  </si>
  <si>
    <t xml:space="preserve">Parameters </t>
  </si>
  <si>
    <t>Values</t>
  </si>
  <si>
    <t>A.2 Productive score and hours worked sows a positive correlation, i.e extra work hours actually boost productivity</t>
  </si>
  <si>
    <t>A1. "Tasks_Completed vs Rating" correlation bit exceeds by 0.01 and so is a stronger influence.</t>
  </si>
  <si>
    <t>Average Hours</t>
  </si>
  <si>
    <t>High_Performance</t>
  </si>
  <si>
    <t>There are no highly efficient employees who are working fewer hours than average.</t>
  </si>
  <si>
    <t>Tasks per Hour</t>
  </si>
  <si>
    <t>Max Efficiency</t>
  </si>
  <si>
    <t>Productive score</t>
  </si>
  <si>
    <t>Rating</t>
  </si>
  <si>
    <t>Arjun is the most task-efficient employees, with a producive score 93 and rating 5</t>
  </si>
  <si>
    <t>Insight: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</si>
</sst>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b/>
      <sz val="10"/>
      <color theme="8" tint="-0.249977111117893"/>
      <name val="Arial"/>
      <family val="2"/>
      <scheme val="minor"/>
    </font>
    <font>
      <b/>
      <sz val="10"/>
      <color theme="9"/>
      <name val="Arial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F2DCD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rgb="FFF2DCD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2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" fontId="4" fillId="8" borderId="0" xfId="0" applyNumberFormat="1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2" fontId="5" fillId="0" borderId="0" xfId="0" applyNumberFormat="1" applyFont="1" applyAlignment="1"/>
    <xf numFmtId="0" fontId="6" fillId="2" borderId="1" xfId="0" applyFont="1" applyFill="1" applyBorder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9" fillId="0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0" borderId="8" xfId="0" applyFont="1" applyBorder="1" applyAlignment="1"/>
    <xf numFmtId="0" fontId="2" fillId="3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2" fontId="0" fillId="0" borderId="10" xfId="0" applyNumberFormat="1" applyFont="1" applyBorder="1" applyAlignment="1"/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2" fontId="0" fillId="0" borderId="13" xfId="0" applyNumberFormat="1" applyFont="1" applyBorder="1" applyAlignment="1"/>
    <xf numFmtId="0" fontId="5" fillId="9" borderId="5" xfId="0" applyFont="1" applyFill="1" applyBorder="1" applyAlignment="1"/>
    <xf numFmtId="2" fontId="5" fillId="9" borderId="5" xfId="0" applyNumberFormat="1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C0504D"/>
          <bgColor rgb="FFC0504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  <numFmt numFmtId="2" formatCode="0.00"/>
    </dxf>
    <dxf>
      <font>
        <b/>
      </font>
    </dxf>
    <dxf>
      <font>
        <b/>
      </font>
    </dxf>
    <dxf>
      <font>
        <b/>
      </font>
    </dxf>
    <dxf>
      <fill>
        <patternFill patternType="solid">
          <fgColor rgb="FFFFC599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" formatCode="0"/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5 Productive Employees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Emp. '!$B$1</c:f>
              <c:strCache>
                <c:ptCount val="1"/>
                <c:pt idx="0">
                  <c:v>Employee_ID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6.666666666666666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4.1666666666666664E-2"/>
                  <c:y val="-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8.3333333333333332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8.055555555555556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'Top 5 Emp. '!$B$2:$B$6</c:f>
              <c:numCache>
                <c:formatCode>General</c:formatCode>
                <c:ptCount val="5"/>
                <c:pt idx="0">
                  <c:v>107</c:v>
                </c:pt>
                <c:pt idx="1">
                  <c:v>125</c:v>
                </c:pt>
                <c:pt idx="2">
                  <c:v>115</c:v>
                </c:pt>
                <c:pt idx="3">
                  <c:v>123</c:v>
                </c:pt>
                <c:pt idx="4">
                  <c:v>104</c:v>
                </c:pt>
              </c:numCache>
            </c:numRef>
          </c:val>
        </c:ser>
        <c:ser>
          <c:idx val="1"/>
          <c:order val="1"/>
          <c:tx>
            <c:strRef>
              <c:f>'Top 5 Emp. '!$C$1</c:f>
              <c:strCache>
                <c:ptCount val="1"/>
                <c:pt idx="0">
                  <c:v>Productivity_Score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2.7777777777777779E-3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8.3333333333333332E-3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8.3333333333333332E-3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9444444444444445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2.5000000000000001E-2"/>
                  <c:y val="-9.25962379702537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'Top 5 Emp. '!$C$2:$C$6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68192"/>
        <c:axId val="207772672"/>
      </c:barChart>
      <c:catAx>
        <c:axId val="207768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 Employee_ID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207772672"/>
        <c:crosses val="autoZero"/>
        <c:auto val="1"/>
        <c:lblAlgn val="ctr"/>
        <c:lblOffset val="100"/>
        <c:noMultiLvlLbl val="0"/>
      </c:catAx>
      <c:valAx>
        <c:axId val="207772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Productive Score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768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[A2 Productivity Dataset.xlsx]productivity!PivotTable1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Department-Wise Productivity Consistency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dLbl>
          <c:idx val="0"/>
          <c:layout>
            <c:manualLayout>
              <c:x val="2.2311544390284627E-2"/>
              <c:y val="2.549028374607748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productivity!$B$3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2"/>
          </c:dPt>
          <c:dLbls>
            <c:dLbl>
              <c:idx val="0"/>
              <c:layout>
                <c:manualLayout>
                  <c:x val="2.2311544390284627E-2"/>
                  <c:y val="2.5490283746077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productivity!$A$4:$A$9</c:f>
              <c:strCache>
                <c:ptCount val="5"/>
                <c:pt idx="0">
                  <c:v>Marketing</c:v>
                </c:pt>
                <c:pt idx="1">
                  <c:v>Finance</c:v>
                </c:pt>
                <c:pt idx="2">
                  <c:v>HR</c:v>
                </c:pt>
                <c:pt idx="3">
                  <c:v>Sales</c:v>
                </c:pt>
                <c:pt idx="4">
                  <c:v>IT</c:v>
                </c:pt>
              </c:strCache>
            </c:strRef>
          </c:cat>
          <c:val>
            <c:numRef>
              <c:f>productivity!$B$4:$B$9</c:f>
              <c:numCache>
                <c:formatCode>0.00</c:formatCode>
                <c:ptCount val="5"/>
                <c:pt idx="0">
                  <c:v>2.2360679774997898</c:v>
                </c:pt>
                <c:pt idx="1">
                  <c:v>3.415650255319866</c:v>
                </c:pt>
                <c:pt idx="2">
                  <c:v>3.9623225512317668</c:v>
                </c:pt>
                <c:pt idx="3">
                  <c:v>4.7923550230202219</c:v>
                </c:pt>
                <c:pt idx="4">
                  <c:v>5.2630789467763757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gradFill>
          <a:gsLst>
            <a:gs pos="0">
              <a:schemeClr val="accent2">
                <a:lumMod val="40000"/>
                <a:lumOff val="60000"/>
              </a:schemeClr>
            </a:gs>
            <a:gs pos="64999">
              <a:srgbClr val="F0EBD5"/>
            </a:gs>
            <a:gs pos="100000">
              <a:srgbClr val="D1C39F"/>
            </a:gs>
          </a:gsLst>
          <a:lin ang="5400000" scaled="0"/>
        </a:gradFill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Analysis'!$D$4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>
              <a:noFill/>
            </a:ln>
          </c:spPr>
          <c:xVal>
            <c:numRef>
              <c:f>'Correlation Analysis'!$B$5:$B$29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'Correlation Analysis'!$D$5:$D$29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83488"/>
        <c:axId val="214088704"/>
      </c:scatterChart>
      <c:valAx>
        <c:axId val="21478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Hours_Worked</a:t>
                </a:r>
              </a:p>
            </c:rich>
          </c:tx>
          <c:layout/>
          <c:overlay val="0"/>
          <c:spPr>
            <a:gradFill>
              <a:gsLst>
                <a:gs pos="0">
                  <a:srgbClr val="FFEFD1"/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0"/>
            </a:gradFill>
          </c:spPr>
        </c:title>
        <c:numFmt formatCode="General" sourceLinked="1"/>
        <c:majorTickMark val="out"/>
        <c:minorTickMark val="none"/>
        <c:tickLblPos val="nextTo"/>
        <c:crossAx val="214088704"/>
        <c:crosses val="autoZero"/>
        <c:crossBetween val="midCat"/>
      </c:valAx>
      <c:valAx>
        <c:axId val="214088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Productivity_Scoree</a:t>
                </a:r>
              </a:p>
            </c:rich>
          </c:tx>
          <c:layout/>
          <c:overlay val="0"/>
          <c:spPr>
            <a:gradFill>
              <a:gsLst>
                <a:gs pos="0">
                  <a:srgbClr val="FFEFD1"/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0"/>
            </a:gradFill>
          </c:spPr>
        </c:title>
        <c:numFmt formatCode="General" sourceLinked="1"/>
        <c:majorTickMark val="out"/>
        <c:minorTickMark val="none"/>
        <c:tickLblPos val="nextTo"/>
        <c:crossAx val="214783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171450</xdr:rowOff>
    </xdr:from>
    <xdr:to>
      <xdr:col>12</xdr:col>
      <xdr:colOff>304800</xdr:colOff>
      <xdr:row>36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504826</xdr:colOff>
      <xdr:row>2</xdr:row>
      <xdr:rowOff>19049</xdr:rowOff>
    </xdr:from>
    <xdr:to>
      <xdr:col>13</xdr:col>
      <xdr:colOff>438150</xdr:colOff>
      <xdr:row>19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13</xdr:row>
      <xdr:rowOff>28574</xdr:rowOff>
    </xdr:from>
    <xdr:to>
      <xdr:col>14</xdr:col>
      <xdr:colOff>209550</xdr:colOff>
      <xdr:row>33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936.004998958335" createdVersion="4" refreshedVersion="4" minRefreshableVersion="3" recordCount="25">
  <cacheSource type="worksheet">
    <worksheetSource ref="A1:G26" sheet="Datasets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9" firstHeaderRow="1" firstDataRow="1" firstDataCol="1"/>
  <pivotFields count="7">
    <pivotField showAll="0"/>
    <pivotField showAll="0"/>
    <pivotField axis="axisRow" showAll="0" sortType="ascending">
      <items count="6">
        <item x="4"/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2"/>
  </rowFields>
  <rowItems count="6">
    <i>
      <x v="3"/>
    </i>
    <i>
      <x/>
    </i>
    <i>
      <x v="1"/>
    </i>
    <i>
      <x v="4"/>
    </i>
    <i>
      <x v="2"/>
    </i>
    <i t="grand">
      <x/>
    </i>
  </rowItems>
  <colItems count="1">
    <i/>
  </colItems>
  <dataFields count="1">
    <dataField name="StdDev of Productivity_Score" fld="5" subtotal="stdDev" baseField="2" baseItem="3" numFmtId="2"/>
  </dataFields>
  <formats count="1">
    <format dxfId="2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C2:D27" totalsRowShown="0" headerRowDxfId="20" dataDxfId="19" tableBorderDxfId="18">
  <autoFilter ref="C2:D27">
    <filterColumn colId="1">
      <colorFilter dxfId="15"/>
    </filterColumn>
  </autoFilter>
  <sortState ref="C3:D27">
    <sortCondition ref="D2:D27"/>
  </sortState>
  <tableColumns count="2">
    <tableColumn id="1" name="Productivity Efficiency Index (PEI)" dataDxfId="17"/>
    <tableColumn id="2" name="RANK" dataDxfId="16">
      <calculatedColumnFormula>_xlfn.RANK.EQ(Table3[[#This Row],[Productivity Efficiency Index (PEI)]],Table3[Productivity Efficiency Index (PEI)],0)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F4:G7" totalsRowShown="0" headerRowDxfId="14" dataDxfId="13">
  <autoFilter ref="F4:G7"/>
  <tableColumns count="2">
    <tableColumn id="1" name="Parameters " dataDxfId="12" totalsRowDxfId="10"/>
    <tableColumn id="2" name="Values" dataDxfId="11" totalsRowDxfId="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3:B4" totalsRowShown="0" headerRowDxfId="8">
  <autoFilter ref="B3:B4"/>
  <tableColumns count="1">
    <tableColumn id="1" name="Average Hours">
      <calculatedColumnFormula>AVERAGE(Datasets!D2:D26)</calculatedColumnFormula>
    </tableColumn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D26" totalsRowShown="0" headerRowDxfId="7" headerRowBorderDxfId="5" tableBorderDxfId="6" totalsRowBorderDxfId="4">
  <autoFilter ref="A1:D26"/>
  <tableColumns count="4">
    <tableColumn id="1" name="Employee_ID" dataDxfId="3"/>
    <tableColumn id="2" name="Name" dataDxfId="2"/>
    <tableColumn id="3" name="Department" dataDxfId="1"/>
    <tableColumn id="4" name="Tasks per Hour" dataDxfId="0">
      <calculatedColumnFormula>Datasets!E2/Datasets!D2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workbookViewId="0">
      <selection activeCell="B19" sqref="B19"/>
    </sheetView>
  </sheetViews>
  <sheetFormatPr defaultColWidth="12.5703125" defaultRowHeight="15.75" customHeight="1" x14ac:dyDescent="0.2"/>
  <cols>
    <col min="1" max="1" width="12.7109375" bestFit="1" customWidth="1"/>
    <col min="2" max="2" width="7.85546875" bestFit="1" customWidth="1"/>
    <col min="3" max="3" width="11.7109375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  <col min="8" max="8" width="32.140625" style="12" bestFit="1" customWidth="1"/>
    <col min="9" max="9" width="14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43</v>
      </c>
      <c r="I1" s="7" t="s">
        <v>56</v>
      </c>
    </row>
    <row r="2" spans="1:9" ht="15.75" customHeight="1" x14ac:dyDescent="0.2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11">
        <f>ROUND(((F2*G2)/D2),0)</f>
        <v>9</v>
      </c>
      <c r="I2" s="10">
        <f>E2/D2</f>
        <v>1.4285714285714286</v>
      </c>
    </row>
    <row r="3" spans="1:9" ht="15.75" customHeight="1" x14ac:dyDescent="0.2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11">
        <f t="shared" ref="H3:H26" si="0">ROUND(((F3*G3)/D3),0)</f>
        <v>11</v>
      </c>
      <c r="I3" s="10">
        <f t="shared" ref="I3:I26" si="1">E3/D3</f>
        <v>1.625</v>
      </c>
    </row>
    <row r="4" spans="1:9" ht="15.75" customHeight="1" x14ac:dyDescent="0.2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11">
        <f t="shared" si="0"/>
        <v>7</v>
      </c>
      <c r="I4" s="10">
        <f t="shared" si="1"/>
        <v>1.3333333333333333</v>
      </c>
    </row>
    <row r="5" spans="1:9" ht="15.75" customHeight="1" x14ac:dyDescent="0.2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11">
        <f t="shared" si="0"/>
        <v>11</v>
      </c>
      <c r="I5" s="10">
        <f t="shared" si="1"/>
        <v>1.6666666666666667</v>
      </c>
    </row>
    <row r="6" spans="1:9" ht="15.75" customHeight="1" x14ac:dyDescent="0.2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11">
        <f t="shared" si="0"/>
        <v>5</v>
      </c>
      <c r="I6" s="10">
        <f t="shared" si="1"/>
        <v>1.2</v>
      </c>
    </row>
    <row r="7" spans="1:9" ht="15.75" customHeight="1" x14ac:dyDescent="0.2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11">
        <f t="shared" si="0"/>
        <v>9</v>
      </c>
      <c r="I7" s="10">
        <f t="shared" si="1"/>
        <v>1.5263157894736843</v>
      </c>
    </row>
    <row r="8" spans="1:9" ht="15.75" customHeight="1" x14ac:dyDescent="0.2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11">
        <f t="shared" si="0"/>
        <v>10</v>
      </c>
      <c r="I8" s="10">
        <f t="shared" si="1"/>
        <v>1.6</v>
      </c>
    </row>
    <row r="9" spans="1:9" ht="15.75" customHeight="1" x14ac:dyDescent="0.2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11">
        <f t="shared" si="0"/>
        <v>7</v>
      </c>
      <c r="I9" s="10">
        <f t="shared" si="1"/>
        <v>1.25</v>
      </c>
    </row>
    <row r="10" spans="1:9" ht="15" x14ac:dyDescent="0.2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11">
        <f t="shared" si="0"/>
        <v>11</v>
      </c>
      <c r="I10" s="10">
        <f t="shared" si="1"/>
        <v>1.6666666666666667</v>
      </c>
    </row>
    <row r="11" spans="1:9" ht="15" x14ac:dyDescent="0.2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11">
        <f t="shared" si="0"/>
        <v>9</v>
      </c>
      <c r="I11" s="10">
        <f t="shared" si="1"/>
        <v>1.4864864864864864</v>
      </c>
    </row>
    <row r="12" spans="1:9" ht="15" x14ac:dyDescent="0.2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11">
        <f t="shared" si="0"/>
        <v>7</v>
      </c>
      <c r="I12" s="10">
        <f t="shared" si="1"/>
        <v>1.3103448275862069</v>
      </c>
    </row>
    <row r="13" spans="1:9" ht="15" x14ac:dyDescent="0.2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11">
        <f t="shared" si="0"/>
        <v>11</v>
      </c>
      <c r="I13" s="10">
        <f t="shared" si="1"/>
        <v>1.6590909090909092</v>
      </c>
    </row>
    <row r="14" spans="1:9" ht="15" x14ac:dyDescent="0.2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11">
        <f t="shared" si="0"/>
        <v>7</v>
      </c>
      <c r="I14" s="10">
        <f t="shared" si="1"/>
        <v>1.3636363636363635</v>
      </c>
    </row>
    <row r="15" spans="1:9" ht="15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11">
        <f t="shared" si="0"/>
        <v>9</v>
      </c>
      <c r="I15" s="10">
        <f t="shared" si="1"/>
        <v>1.6097560975609757</v>
      </c>
    </row>
    <row r="16" spans="1:9" ht="15" x14ac:dyDescent="0.2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11">
        <f t="shared" si="0"/>
        <v>10</v>
      </c>
      <c r="I16" s="10">
        <f t="shared" si="1"/>
        <v>1.625</v>
      </c>
    </row>
    <row r="17" spans="1:9" ht="15" x14ac:dyDescent="0.2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11">
        <f t="shared" si="0"/>
        <v>5</v>
      </c>
      <c r="I17" s="10">
        <f t="shared" si="1"/>
        <v>1.2307692307692308</v>
      </c>
    </row>
    <row r="18" spans="1:9" ht="15" x14ac:dyDescent="0.2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11">
        <f t="shared" si="0"/>
        <v>7</v>
      </c>
      <c r="I18" s="10">
        <f t="shared" si="1"/>
        <v>1.3548387096774193</v>
      </c>
    </row>
    <row r="19" spans="1:9" ht="15" x14ac:dyDescent="0.2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11">
        <f t="shared" si="0"/>
        <v>11</v>
      </c>
      <c r="I19" s="10">
        <f t="shared" si="1"/>
        <v>1.7441860465116279</v>
      </c>
    </row>
    <row r="20" spans="1:9" ht="15" x14ac:dyDescent="0.2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11">
        <f t="shared" si="0"/>
        <v>9</v>
      </c>
      <c r="I20" s="10">
        <f t="shared" si="1"/>
        <v>1.5384615384615385</v>
      </c>
    </row>
    <row r="21" spans="1:9" ht="15" x14ac:dyDescent="0.2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11">
        <f t="shared" si="0"/>
        <v>9</v>
      </c>
      <c r="I21" s="10">
        <f t="shared" si="1"/>
        <v>1.4444444444444444</v>
      </c>
    </row>
    <row r="22" spans="1:9" ht="15" x14ac:dyDescent="0.2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11">
        <f t="shared" si="0"/>
        <v>5</v>
      </c>
      <c r="I22" s="10">
        <f t="shared" si="1"/>
        <v>1.2592592592592593</v>
      </c>
    </row>
    <row r="23" spans="1:9" ht="15" x14ac:dyDescent="0.2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11">
        <f t="shared" si="0"/>
        <v>7</v>
      </c>
      <c r="I23" s="10">
        <f t="shared" si="1"/>
        <v>1.375</v>
      </c>
    </row>
    <row r="24" spans="1:9" ht="15" x14ac:dyDescent="0.2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11">
        <f t="shared" si="0"/>
        <v>10</v>
      </c>
      <c r="I24" s="10">
        <f t="shared" si="1"/>
        <v>1.673913043478261</v>
      </c>
    </row>
    <row r="25" spans="1:9" ht="15" x14ac:dyDescent="0.2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11">
        <f t="shared" si="0"/>
        <v>7</v>
      </c>
      <c r="I25" s="10">
        <f t="shared" si="1"/>
        <v>1.411764705882353</v>
      </c>
    </row>
    <row r="26" spans="1:9" ht="15" x14ac:dyDescent="0.2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11">
        <f t="shared" si="0"/>
        <v>11</v>
      </c>
      <c r="I26" s="10">
        <f t="shared" si="1"/>
        <v>1.6808510638297873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F39"/>
  <sheetViews>
    <sheetView tabSelected="1" workbookViewId="0">
      <selection activeCell="D38" sqref="D38"/>
    </sheetView>
  </sheetViews>
  <sheetFormatPr defaultRowHeight="12.75" x14ac:dyDescent="0.2"/>
  <cols>
    <col min="2" max="2" width="12.7109375" bestFit="1" customWidth="1"/>
    <col min="3" max="3" width="17.85546875" bestFit="1" customWidth="1"/>
  </cols>
  <sheetData>
    <row r="1" spans="2:3" ht="15" x14ac:dyDescent="0.25">
      <c r="B1" s="1" t="s">
        <v>0</v>
      </c>
      <c r="C1" s="1" t="s">
        <v>5</v>
      </c>
    </row>
    <row r="2" spans="2:3" ht="15" x14ac:dyDescent="0.25">
      <c r="B2" s="4">
        <v>107</v>
      </c>
      <c r="C2" s="4">
        <v>100</v>
      </c>
    </row>
    <row r="3" spans="2:3" ht="15" x14ac:dyDescent="0.25">
      <c r="B3" s="4">
        <v>125</v>
      </c>
      <c r="C3" s="4">
        <v>99</v>
      </c>
    </row>
    <row r="4" spans="2:3" ht="15" x14ac:dyDescent="0.25">
      <c r="B4" s="4">
        <v>115</v>
      </c>
      <c r="C4" s="4">
        <v>98</v>
      </c>
    </row>
    <row r="5" spans="2:3" ht="15" x14ac:dyDescent="0.25">
      <c r="B5" s="4">
        <v>123</v>
      </c>
      <c r="C5" s="4">
        <v>96</v>
      </c>
    </row>
    <row r="6" spans="2:3" ht="15" x14ac:dyDescent="0.25">
      <c r="B6" s="5">
        <v>104</v>
      </c>
      <c r="C6" s="5">
        <v>95</v>
      </c>
    </row>
    <row r="7" spans="2:3" ht="15" hidden="1" x14ac:dyDescent="0.25">
      <c r="B7" s="3">
        <v>112</v>
      </c>
      <c r="C7" s="3">
        <v>94</v>
      </c>
    </row>
    <row r="8" spans="2:3" ht="15" hidden="1" x14ac:dyDescent="0.25">
      <c r="B8" s="3">
        <v>118</v>
      </c>
      <c r="C8" s="3">
        <v>93</v>
      </c>
    </row>
    <row r="9" spans="2:3" ht="15" hidden="1" x14ac:dyDescent="0.25">
      <c r="B9" s="2">
        <v>109</v>
      </c>
      <c r="C9" s="2">
        <v>92</v>
      </c>
    </row>
    <row r="10" spans="2:3" ht="15" hidden="1" x14ac:dyDescent="0.25">
      <c r="B10" s="3">
        <v>102</v>
      </c>
      <c r="C10" s="3">
        <v>90</v>
      </c>
    </row>
    <row r="11" spans="2:3" ht="15" hidden="1" x14ac:dyDescent="0.25">
      <c r="B11" s="3">
        <v>114</v>
      </c>
      <c r="C11" s="3">
        <v>89</v>
      </c>
    </row>
    <row r="12" spans="2:3" ht="15" hidden="1" x14ac:dyDescent="0.25">
      <c r="B12" s="2">
        <v>119</v>
      </c>
      <c r="C12" s="2">
        <v>87</v>
      </c>
    </row>
    <row r="13" spans="2:3" ht="15" hidden="1" x14ac:dyDescent="0.25">
      <c r="B13" s="3">
        <v>106</v>
      </c>
      <c r="C13" s="3">
        <v>85</v>
      </c>
    </row>
    <row r="14" spans="2:3" ht="15" hidden="1" x14ac:dyDescent="0.25">
      <c r="B14" s="3">
        <v>110</v>
      </c>
      <c r="C14" s="3">
        <v>83</v>
      </c>
    </row>
    <row r="15" spans="2:3" ht="15" hidden="1" x14ac:dyDescent="0.25">
      <c r="B15" s="2">
        <v>101</v>
      </c>
      <c r="C15" s="2">
        <v>80</v>
      </c>
    </row>
    <row r="16" spans="2:3" ht="15" hidden="1" x14ac:dyDescent="0.25">
      <c r="B16" s="3">
        <v>120</v>
      </c>
      <c r="C16" s="3">
        <v>78</v>
      </c>
    </row>
    <row r="17" spans="2:3" ht="15" hidden="1" x14ac:dyDescent="0.25">
      <c r="B17" s="3">
        <v>124</v>
      </c>
      <c r="C17" s="3">
        <v>76</v>
      </c>
    </row>
    <row r="18" spans="2:3" ht="15" hidden="1" x14ac:dyDescent="0.25">
      <c r="B18" s="2">
        <v>113</v>
      </c>
      <c r="C18" s="2">
        <v>75</v>
      </c>
    </row>
    <row r="19" spans="2:3" ht="15" hidden="1" x14ac:dyDescent="0.25">
      <c r="B19" s="3">
        <v>122</v>
      </c>
      <c r="C19" s="3">
        <v>74</v>
      </c>
    </row>
    <row r="20" spans="2:3" ht="15" hidden="1" x14ac:dyDescent="0.25">
      <c r="B20" s="2">
        <v>117</v>
      </c>
      <c r="C20" s="2">
        <v>72</v>
      </c>
    </row>
    <row r="21" spans="2:3" ht="15" hidden="1" x14ac:dyDescent="0.25">
      <c r="B21" s="2">
        <v>103</v>
      </c>
      <c r="C21" s="2">
        <v>70</v>
      </c>
    </row>
    <row r="22" spans="2:3" ht="15" hidden="1" x14ac:dyDescent="0.25">
      <c r="B22" s="2">
        <v>111</v>
      </c>
      <c r="C22" s="2">
        <v>68</v>
      </c>
    </row>
    <row r="23" spans="2:3" ht="15" hidden="1" x14ac:dyDescent="0.25">
      <c r="B23" s="3">
        <v>108</v>
      </c>
      <c r="C23" s="3">
        <v>65</v>
      </c>
    </row>
    <row r="24" spans="2:3" ht="15" hidden="1" x14ac:dyDescent="0.25">
      <c r="B24" s="2">
        <v>121</v>
      </c>
      <c r="C24" s="2">
        <v>64</v>
      </c>
    </row>
    <row r="25" spans="2:3" ht="15" hidden="1" x14ac:dyDescent="0.25">
      <c r="B25" s="3">
        <v>116</v>
      </c>
      <c r="C25" s="3">
        <v>62</v>
      </c>
    </row>
    <row r="26" spans="2:3" ht="15" hidden="1" x14ac:dyDescent="0.25">
      <c r="B26" s="2">
        <v>105</v>
      </c>
      <c r="C26" s="2">
        <v>60</v>
      </c>
    </row>
    <row r="39" spans="6:6" x14ac:dyDescent="0.2">
      <c r="F39" s="7" t="s">
        <v>37</v>
      </c>
    </row>
  </sheetData>
  <autoFilter ref="C1:C26">
    <filterColumn colId="0">
      <top10 val="5" filterVal="95"/>
    </filterColumn>
  </autoFilter>
  <sortState ref="B2:C26">
    <sortCondition descending="1" ref="C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G22" sqref="G22"/>
    </sheetView>
  </sheetViews>
  <sheetFormatPr defaultRowHeight="12.75" x14ac:dyDescent="0.2"/>
  <cols>
    <col min="1" max="1" width="13.85546875" bestFit="1" customWidth="1"/>
    <col min="2" max="2" width="27.85546875" bestFit="1" customWidth="1"/>
  </cols>
  <sheetData>
    <row r="3" spans="1:9" x14ac:dyDescent="0.2">
      <c r="A3" s="8" t="s">
        <v>38</v>
      </c>
      <c r="B3" t="s">
        <v>40</v>
      </c>
    </row>
    <row r="4" spans="1:9" x14ac:dyDescent="0.2">
      <c r="A4" s="9" t="s">
        <v>10</v>
      </c>
      <c r="B4" s="10">
        <v>2.2360679774997898</v>
      </c>
    </row>
    <row r="5" spans="1:9" x14ac:dyDescent="0.2">
      <c r="A5" s="9" t="s">
        <v>16</v>
      </c>
      <c r="B5" s="10">
        <v>3.415650255319866</v>
      </c>
    </row>
    <row r="6" spans="1:9" x14ac:dyDescent="0.2">
      <c r="A6" s="9" t="s">
        <v>12</v>
      </c>
      <c r="B6" s="10">
        <v>3.9623225512317668</v>
      </c>
    </row>
    <row r="7" spans="1:9" x14ac:dyDescent="0.2">
      <c r="A7" s="9" t="s">
        <v>8</v>
      </c>
      <c r="B7" s="10">
        <v>4.7923550230202219</v>
      </c>
    </row>
    <row r="8" spans="1:9" x14ac:dyDescent="0.2">
      <c r="A8" s="9" t="s">
        <v>14</v>
      </c>
      <c r="B8" s="10">
        <v>5.2630789467763757</v>
      </c>
    </row>
    <row r="9" spans="1:9" x14ac:dyDescent="0.2">
      <c r="A9" s="9" t="s">
        <v>39</v>
      </c>
      <c r="B9" s="10">
        <v>12.668859459319927</v>
      </c>
    </row>
    <row r="13" spans="1:9" x14ac:dyDescent="0.2">
      <c r="C13" s="7"/>
    </row>
    <row r="14" spans="1:9" x14ac:dyDescent="0.2">
      <c r="C14" s="7"/>
    </row>
    <row r="15" spans="1:9" x14ac:dyDescent="0.2">
      <c r="I15" s="6"/>
    </row>
    <row r="20" spans="1:7" x14ac:dyDescent="0.2">
      <c r="G20" s="7"/>
    </row>
    <row r="21" spans="1:7" x14ac:dyDescent="0.2">
      <c r="G21" s="7"/>
    </row>
    <row r="22" spans="1:7" x14ac:dyDescent="0.2">
      <c r="A22" s="6"/>
    </row>
    <row r="23" spans="1:7" x14ac:dyDescent="0.2">
      <c r="E23" s="7" t="s">
        <v>41</v>
      </c>
    </row>
    <row r="24" spans="1:7" x14ac:dyDescent="0.2">
      <c r="E24" s="7" t="s">
        <v>42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F31" sqref="F31"/>
    </sheetView>
  </sheetViews>
  <sheetFormatPr defaultRowHeight="12.75" x14ac:dyDescent="0.2"/>
  <cols>
    <col min="1" max="1" width="12.7109375" bestFit="1" customWidth="1"/>
    <col min="2" max="2" width="7.85546875" bestFit="1" customWidth="1"/>
    <col min="3" max="3" width="33.5703125" customWidth="1"/>
    <col min="4" max="4" width="10.7109375" bestFit="1" customWidth="1"/>
  </cols>
  <sheetData>
    <row r="2" spans="1:11" ht="15" x14ac:dyDescent="0.25">
      <c r="A2" s="1" t="s">
        <v>0</v>
      </c>
      <c r="B2" s="15" t="s">
        <v>1</v>
      </c>
      <c r="C2" s="14" t="s">
        <v>43</v>
      </c>
      <c r="D2" s="14" t="s">
        <v>44</v>
      </c>
    </row>
    <row r="3" spans="1:11" ht="15" x14ac:dyDescent="0.25">
      <c r="A3" s="18">
        <v>101</v>
      </c>
      <c r="B3" s="19" t="s">
        <v>7</v>
      </c>
      <c r="C3" s="20">
        <v>11</v>
      </c>
      <c r="D3" s="20">
        <f>_xlfn.RANK.EQ(Table3[[#This Row],[Productivity Efficiency Index (PEI)]],Table3[Productivity Efficiency Index (PEI)],0)</f>
        <v>1</v>
      </c>
      <c r="F3" s="7" t="s">
        <v>45</v>
      </c>
      <c r="G3" s="7"/>
      <c r="H3" s="7"/>
      <c r="I3" s="7"/>
      <c r="J3" s="7"/>
      <c r="K3" s="7"/>
    </row>
    <row r="4" spans="1:11" ht="15" x14ac:dyDescent="0.25">
      <c r="A4" s="21">
        <v>102</v>
      </c>
      <c r="B4" s="22" t="s">
        <v>9</v>
      </c>
      <c r="C4" s="20">
        <v>11</v>
      </c>
      <c r="D4" s="20">
        <f>_xlfn.RANK.EQ(Table3[[#This Row],[Productivity Efficiency Index (PEI)]],Table3[Productivity Efficiency Index (PEI)],0)</f>
        <v>1</v>
      </c>
      <c r="F4" s="7"/>
      <c r="G4" s="7"/>
      <c r="H4" s="7"/>
      <c r="I4" s="7"/>
      <c r="J4" s="7"/>
      <c r="K4" s="7"/>
    </row>
    <row r="5" spans="1:11" ht="15" x14ac:dyDescent="0.25">
      <c r="A5" s="18">
        <v>103</v>
      </c>
      <c r="B5" s="19" t="s">
        <v>11</v>
      </c>
      <c r="C5" s="20">
        <v>11</v>
      </c>
      <c r="D5" s="20">
        <f>_xlfn.RANK.EQ(Table3[[#This Row],[Productivity Efficiency Index (PEI)]],Table3[Productivity Efficiency Index (PEI)],0)</f>
        <v>1</v>
      </c>
      <c r="F5" s="7" t="s">
        <v>46</v>
      </c>
      <c r="G5" s="7"/>
      <c r="H5" s="7"/>
    </row>
    <row r="6" spans="1:11" ht="15" hidden="1" x14ac:dyDescent="0.25">
      <c r="A6" s="3">
        <v>104</v>
      </c>
      <c r="B6" s="17" t="s">
        <v>13</v>
      </c>
      <c r="C6" s="11">
        <v>11</v>
      </c>
      <c r="D6" s="11">
        <f>_xlfn.RANK.EQ(Table3[[#This Row],[Productivity Efficiency Index (PEI)]],Table3[Productivity Efficiency Index (PEI)],0)</f>
        <v>1</v>
      </c>
      <c r="F6" s="7"/>
      <c r="G6" s="7"/>
      <c r="H6" s="7"/>
    </row>
    <row r="7" spans="1:11" ht="15" hidden="1" x14ac:dyDescent="0.25">
      <c r="A7" s="2">
        <v>105</v>
      </c>
      <c r="B7" s="16" t="s">
        <v>15</v>
      </c>
      <c r="C7" s="11">
        <v>11</v>
      </c>
      <c r="D7" s="11">
        <f>_xlfn.RANK.EQ(Table3[[#This Row],[Productivity Efficiency Index (PEI)]],Table3[Productivity Efficiency Index (PEI)],0)</f>
        <v>1</v>
      </c>
      <c r="F7" s="7"/>
      <c r="G7" s="7"/>
      <c r="H7" s="7"/>
    </row>
    <row r="8" spans="1:11" ht="15" hidden="1" x14ac:dyDescent="0.25">
      <c r="A8" s="3">
        <v>106</v>
      </c>
      <c r="B8" s="17" t="s">
        <v>17</v>
      </c>
      <c r="C8" s="11">
        <v>11</v>
      </c>
      <c r="D8" s="11">
        <f>_xlfn.RANK.EQ(Table3[[#This Row],[Productivity Efficiency Index (PEI)]],Table3[Productivity Efficiency Index (PEI)],0)</f>
        <v>1</v>
      </c>
      <c r="F8" s="7"/>
      <c r="G8" s="7"/>
      <c r="H8" s="7"/>
    </row>
    <row r="9" spans="1:11" ht="15" hidden="1" x14ac:dyDescent="0.25">
      <c r="A9" s="2">
        <v>107</v>
      </c>
      <c r="B9" s="16" t="s">
        <v>18</v>
      </c>
      <c r="C9" s="11">
        <v>10</v>
      </c>
      <c r="D9" s="11">
        <f>_xlfn.RANK.EQ(Table3[[#This Row],[Productivity Efficiency Index (PEI)]],Table3[Productivity Efficiency Index (PEI)],0)</f>
        <v>7</v>
      </c>
      <c r="F9" s="7"/>
      <c r="G9" s="7"/>
      <c r="H9" s="7"/>
    </row>
    <row r="10" spans="1:11" ht="15" hidden="1" x14ac:dyDescent="0.25">
      <c r="A10" s="3">
        <v>108</v>
      </c>
      <c r="B10" s="17" t="s">
        <v>19</v>
      </c>
      <c r="C10" s="11">
        <v>10</v>
      </c>
      <c r="D10" s="11">
        <f>_xlfn.RANK.EQ(Table3[[#This Row],[Productivity Efficiency Index (PEI)]],Table3[Productivity Efficiency Index (PEI)],0)</f>
        <v>7</v>
      </c>
      <c r="F10" s="7"/>
      <c r="G10" s="7"/>
      <c r="H10" s="7"/>
    </row>
    <row r="11" spans="1:11" ht="15" hidden="1" x14ac:dyDescent="0.25">
      <c r="A11" s="2">
        <v>109</v>
      </c>
      <c r="B11" s="16" t="s">
        <v>20</v>
      </c>
      <c r="C11" s="11">
        <v>10</v>
      </c>
      <c r="D11" s="11">
        <f>_xlfn.RANK.EQ(Table3[[#This Row],[Productivity Efficiency Index (PEI)]],Table3[Productivity Efficiency Index (PEI)],0)</f>
        <v>7</v>
      </c>
      <c r="F11" s="7"/>
      <c r="G11" s="7"/>
      <c r="H11" s="7"/>
    </row>
    <row r="12" spans="1:11" ht="15" hidden="1" x14ac:dyDescent="0.25">
      <c r="A12" s="3">
        <v>110</v>
      </c>
      <c r="B12" s="17" t="s">
        <v>21</v>
      </c>
      <c r="C12" s="11">
        <v>9</v>
      </c>
      <c r="D12" s="11">
        <f>_xlfn.RANK.EQ(Table3[[#This Row],[Productivity Efficiency Index (PEI)]],Table3[Productivity Efficiency Index (PEI)],0)</f>
        <v>10</v>
      </c>
      <c r="F12" s="7"/>
      <c r="G12" s="7"/>
      <c r="H12" s="7"/>
    </row>
    <row r="13" spans="1:11" ht="15" hidden="1" x14ac:dyDescent="0.25">
      <c r="A13" s="2">
        <v>111</v>
      </c>
      <c r="B13" s="16" t="s">
        <v>22</v>
      </c>
      <c r="C13" s="11">
        <v>9</v>
      </c>
      <c r="D13" s="11">
        <f>_xlfn.RANK.EQ(Table3[[#This Row],[Productivity Efficiency Index (PEI)]],Table3[Productivity Efficiency Index (PEI)],0)</f>
        <v>10</v>
      </c>
      <c r="F13" s="7"/>
      <c r="G13" s="7"/>
      <c r="H13" s="7"/>
    </row>
    <row r="14" spans="1:11" ht="15" hidden="1" x14ac:dyDescent="0.25">
      <c r="A14" s="3">
        <v>112</v>
      </c>
      <c r="B14" s="17" t="s">
        <v>23</v>
      </c>
      <c r="C14" s="11">
        <v>9</v>
      </c>
      <c r="D14" s="11">
        <f>_xlfn.RANK.EQ(Table3[[#This Row],[Productivity Efficiency Index (PEI)]],Table3[Productivity Efficiency Index (PEI)],0)</f>
        <v>10</v>
      </c>
      <c r="F14" s="7"/>
      <c r="G14" s="7"/>
      <c r="H14" s="7"/>
    </row>
    <row r="15" spans="1:11" ht="15" hidden="1" x14ac:dyDescent="0.25">
      <c r="A15" s="2">
        <v>113</v>
      </c>
      <c r="B15" s="16" t="s">
        <v>24</v>
      </c>
      <c r="C15" s="11">
        <v>9</v>
      </c>
      <c r="D15" s="11">
        <f>_xlfn.RANK.EQ(Table3[[#This Row],[Productivity Efficiency Index (PEI)]],Table3[Productivity Efficiency Index (PEI)],0)</f>
        <v>10</v>
      </c>
      <c r="F15" s="7"/>
      <c r="G15" s="7"/>
      <c r="H15" s="7"/>
    </row>
    <row r="16" spans="1:11" ht="15" hidden="1" x14ac:dyDescent="0.25">
      <c r="A16" s="3">
        <v>114</v>
      </c>
      <c r="B16" s="17" t="s">
        <v>25</v>
      </c>
      <c r="C16" s="11">
        <v>9</v>
      </c>
      <c r="D16" s="11">
        <f>_xlfn.RANK.EQ(Table3[[#This Row],[Productivity Efficiency Index (PEI)]],Table3[Productivity Efficiency Index (PEI)],0)</f>
        <v>10</v>
      </c>
      <c r="F16" s="7"/>
      <c r="G16" s="7"/>
      <c r="H16" s="7"/>
    </row>
    <row r="17" spans="1:8" ht="15" hidden="1" x14ac:dyDescent="0.25">
      <c r="A17" s="2">
        <v>115</v>
      </c>
      <c r="B17" s="16" t="s">
        <v>26</v>
      </c>
      <c r="C17" s="11">
        <v>9</v>
      </c>
      <c r="D17" s="11">
        <f>_xlfn.RANK.EQ(Table3[[#This Row],[Productivity Efficiency Index (PEI)]],Table3[Productivity Efficiency Index (PEI)],0)</f>
        <v>10</v>
      </c>
      <c r="F17" s="7"/>
      <c r="G17" s="7"/>
      <c r="H17" s="7"/>
    </row>
    <row r="18" spans="1:8" ht="15" hidden="1" x14ac:dyDescent="0.25">
      <c r="A18" s="3">
        <v>116</v>
      </c>
      <c r="B18" s="17" t="s">
        <v>27</v>
      </c>
      <c r="C18" s="11">
        <v>7</v>
      </c>
      <c r="D18" s="11">
        <f>_xlfn.RANK.EQ(Table3[[#This Row],[Productivity Efficiency Index (PEI)]],Table3[Productivity Efficiency Index (PEI)],0)</f>
        <v>16</v>
      </c>
      <c r="F18" s="7"/>
      <c r="G18" s="7"/>
      <c r="H18" s="7"/>
    </row>
    <row r="19" spans="1:8" ht="15" hidden="1" x14ac:dyDescent="0.25">
      <c r="A19" s="2">
        <v>117</v>
      </c>
      <c r="B19" s="16" t="s">
        <v>28</v>
      </c>
      <c r="C19" s="11">
        <v>7</v>
      </c>
      <c r="D19" s="11">
        <f>_xlfn.RANK.EQ(Table3[[#This Row],[Productivity Efficiency Index (PEI)]],Table3[Productivity Efficiency Index (PEI)],0)</f>
        <v>16</v>
      </c>
      <c r="F19" s="7"/>
      <c r="G19" s="7"/>
      <c r="H19" s="7"/>
    </row>
    <row r="20" spans="1:8" ht="15" hidden="1" x14ac:dyDescent="0.25">
      <c r="A20" s="3">
        <v>118</v>
      </c>
      <c r="B20" s="17" t="s">
        <v>29</v>
      </c>
      <c r="C20" s="11">
        <v>7</v>
      </c>
      <c r="D20" s="11">
        <f>_xlfn.RANK.EQ(Table3[[#This Row],[Productivity Efficiency Index (PEI)]],Table3[Productivity Efficiency Index (PEI)],0)</f>
        <v>16</v>
      </c>
      <c r="F20" s="7"/>
      <c r="G20" s="7"/>
      <c r="H20" s="7"/>
    </row>
    <row r="21" spans="1:8" ht="15" hidden="1" x14ac:dyDescent="0.25">
      <c r="A21" s="2">
        <v>119</v>
      </c>
      <c r="B21" s="16" t="s">
        <v>30</v>
      </c>
      <c r="C21" s="11">
        <v>7</v>
      </c>
      <c r="D21" s="11">
        <f>_xlfn.RANK.EQ(Table3[[#This Row],[Productivity Efficiency Index (PEI)]],Table3[Productivity Efficiency Index (PEI)],0)</f>
        <v>16</v>
      </c>
      <c r="F21" s="7"/>
      <c r="G21" s="7"/>
      <c r="H21" s="7"/>
    </row>
    <row r="22" spans="1:8" ht="15" hidden="1" x14ac:dyDescent="0.25">
      <c r="A22" s="3">
        <v>120</v>
      </c>
      <c r="B22" s="17" t="s">
        <v>31</v>
      </c>
      <c r="C22" s="11">
        <v>7</v>
      </c>
      <c r="D22" s="11">
        <f>_xlfn.RANK.EQ(Table3[[#This Row],[Productivity Efficiency Index (PEI)]],Table3[Productivity Efficiency Index (PEI)],0)</f>
        <v>16</v>
      </c>
      <c r="F22" s="7"/>
      <c r="G22" s="7"/>
      <c r="H22" s="7"/>
    </row>
    <row r="23" spans="1:8" ht="15" hidden="1" x14ac:dyDescent="0.25">
      <c r="A23" s="2">
        <v>121</v>
      </c>
      <c r="B23" s="16" t="s">
        <v>32</v>
      </c>
      <c r="C23" s="11">
        <v>7</v>
      </c>
      <c r="D23" s="11">
        <f>_xlfn.RANK.EQ(Table3[[#This Row],[Productivity Efficiency Index (PEI)]],Table3[Productivity Efficiency Index (PEI)],0)</f>
        <v>16</v>
      </c>
      <c r="F23" s="7"/>
      <c r="G23" s="7"/>
      <c r="H23" s="7"/>
    </row>
    <row r="24" spans="1:8" ht="15" hidden="1" x14ac:dyDescent="0.25">
      <c r="A24" s="3">
        <v>122</v>
      </c>
      <c r="B24" s="17" t="s">
        <v>33</v>
      </c>
      <c r="C24" s="11">
        <v>7</v>
      </c>
      <c r="D24" s="11">
        <f>_xlfn.RANK.EQ(Table3[[#This Row],[Productivity Efficiency Index (PEI)]],Table3[Productivity Efficiency Index (PEI)],0)</f>
        <v>16</v>
      </c>
      <c r="F24" s="7"/>
      <c r="G24" s="7"/>
      <c r="H24" s="7"/>
    </row>
    <row r="25" spans="1:8" ht="15" hidden="1" x14ac:dyDescent="0.25">
      <c r="A25" s="2">
        <v>123</v>
      </c>
      <c r="B25" s="16" t="s">
        <v>34</v>
      </c>
      <c r="C25" s="11">
        <v>5</v>
      </c>
      <c r="D25" s="11">
        <f>_xlfn.RANK.EQ(Table3[[#This Row],[Productivity Efficiency Index (PEI)]],Table3[Productivity Efficiency Index (PEI)],0)</f>
        <v>23</v>
      </c>
      <c r="F25" s="7"/>
      <c r="G25" s="7"/>
      <c r="H25" s="7"/>
    </row>
    <row r="26" spans="1:8" ht="15" hidden="1" x14ac:dyDescent="0.25">
      <c r="A26" s="3">
        <v>124</v>
      </c>
      <c r="B26" s="17" t="s">
        <v>35</v>
      </c>
      <c r="C26" s="11">
        <v>5</v>
      </c>
      <c r="D26" s="11">
        <f>_xlfn.RANK.EQ(Table3[[#This Row],[Productivity Efficiency Index (PEI)]],Table3[Productivity Efficiency Index (PEI)],0)</f>
        <v>23</v>
      </c>
      <c r="F26" s="7"/>
      <c r="G26" s="7"/>
      <c r="H26" s="7"/>
    </row>
    <row r="27" spans="1:8" ht="15" hidden="1" x14ac:dyDescent="0.25">
      <c r="A27" s="2">
        <v>125</v>
      </c>
      <c r="B27" s="16" t="s">
        <v>36</v>
      </c>
      <c r="C27" s="11">
        <v>5</v>
      </c>
      <c r="D27" s="11">
        <f>_xlfn.RANK.EQ(Table3[[#This Row],[Productivity Efficiency Index (PEI)]],Table3[Productivity Efficiency Index (PEI)],0)</f>
        <v>23</v>
      </c>
      <c r="F27" s="7"/>
      <c r="G27" s="7"/>
      <c r="H27" s="7"/>
    </row>
    <row r="28" spans="1:8" x14ac:dyDescent="0.2">
      <c r="F28" s="7"/>
      <c r="G28" s="7"/>
      <c r="H2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workbookViewId="0"/>
  </sheetViews>
  <sheetFormatPr defaultRowHeight="12.75" x14ac:dyDescent="0.2"/>
  <cols>
    <col min="2" max="2" width="14.42578125" bestFit="1" customWidth="1"/>
    <col min="3" max="3" width="16.7109375" bestFit="1" customWidth="1"/>
    <col min="4" max="4" width="17.85546875" bestFit="1" customWidth="1"/>
    <col min="5" max="5" width="19.28515625" bestFit="1" customWidth="1"/>
    <col min="6" max="6" width="26.28515625" bestFit="1" customWidth="1"/>
    <col min="7" max="7" width="12" bestFit="1" customWidth="1"/>
  </cols>
  <sheetData>
    <row r="2" spans="1:7" x14ac:dyDescent="0.2">
      <c r="A2" s="7"/>
    </row>
    <row r="4" spans="1:7" ht="15" x14ac:dyDescent="0.25">
      <c r="B4" s="24" t="s">
        <v>3</v>
      </c>
      <c r="C4" s="1" t="s">
        <v>4</v>
      </c>
      <c r="D4" s="24" t="s">
        <v>5</v>
      </c>
      <c r="E4" s="1" t="s">
        <v>6</v>
      </c>
      <c r="F4" s="7" t="s">
        <v>49</v>
      </c>
      <c r="G4" s="7" t="s">
        <v>50</v>
      </c>
    </row>
    <row r="5" spans="1:7" ht="15" x14ac:dyDescent="0.25">
      <c r="B5" s="2">
        <v>35</v>
      </c>
      <c r="C5" s="2">
        <v>50</v>
      </c>
      <c r="D5" s="2">
        <v>80</v>
      </c>
      <c r="E5" s="2">
        <v>4</v>
      </c>
      <c r="F5" s="7" t="s">
        <v>47</v>
      </c>
      <c r="G5" s="23">
        <f>CORREL(B4:B29,E4:E29)</f>
        <v>0.94623485838187704</v>
      </c>
    </row>
    <row r="6" spans="1:7" ht="15" x14ac:dyDescent="0.25">
      <c r="B6" s="3">
        <v>40</v>
      </c>
      <c r="C6" s="3">
        <v>65</v>
      </c>
      <c r="D6" s="3">
        <v>90</v>
      </c>
      <c r="E6" s="3">
        <v>5</v>
      </c>
      <c r="F6" s="7"/>
      <c r="G6" s="23"/>
    </row>
    <row r="7" spans="1:7" ht="15" x14ac:dyDescent="0.25">
      <c r="B7" s="2">
        <v>30</v>
      </c>
      <c r="C7" s="2">
        <v>40</v>
      </c>
      <c r="D7" s="2">
        <v>70</v>
      </c>
      <c r="E7" s="2">
        <v>3</v>
      </c>
      <c r="F7" s="7" t="s">
        <v>48</v>
      </c>
      <c r="G7" s="23">
        <f>CORREL(C4:C29,E4:E29)</f>
        <v>0.95745537036476214</v>
      </c>
    </row>
    <row r="8" spans="1:7" ht="15" x14ac:dyDescent="0.25">
      <c r="B8" s="3">
        <v>45</v>
      </c>
      <c r="C8" s="3">
        <v>75</v>
      </c>
      <c r="D8" s="3">
        <v>95</v>
      </c>
      <c r="E8" s="3">
        <v>5</v>
      </c>
      <c r="F8" s="7"/>
      <c r="G8" s="7"/>
    </row>
    <row r="9" spans="1:7" ht="15" x14ac:dyDescent="0.25">
      <c r="B9" s="2">
        <v>25</v>
      </c>
      <c r="C9" s="2">
        <v>30</v>
      </c>
      <c r="D9" s="2">
        <v>60</v>
      </c>
      <c r="E9" s="2">
        <v>2</v>
      </c>
      <c r="F9" s="7" t="s">
        <v>41</v>
      </c>
    </row>
    <row r="10" spans="1:7" ht="15" x14ac:dyDescent="0.25">
      <c r="B10" s="3">
        <v>38</v>
      </c>
      <c r="C10" s="3">
        <v>58</v>
      </c>
      <c r="D10" s="3">
        <v>85</v>
      </c>
      <c r="E10" s="3">
        <v>4</v>
      </c>
      <c r="F10" s="26" t="s">
        <v>52</v>
      </c>
    </row>
    <row r="11" spans="1:7" ht="15" x14ac:dyDescent="0.25">
      <c r="B11" s="2">
        <v>50</v>
      </c>
      <c r="C11" s="2">
        <v>80</v>
      </c>
      <c r="D11" s="2">
        <v>100</v>
      </c>
      <c r="E11" s="2">
        <v>5</v>
      </c>
    </row>
    <row r="12" spans="1:7" ht="15" x14ac:dyDescent="0.25">
      <c r="B12" s="3">
        <v>28</v>
      </c>
      <c r="C12" s="3">
        <v>35</v>
      </c>
      <c r="D12" s="3">
        <v>65</v>
      </c>
      <c r="E12" s="3">
        <v>3</v>
      </c>
      <c r="F12" s="25" t="s">
        <v>51</v>
      </c>
    </row>
    <row r="13" spans="1:7" ht="15" x14ac:dyDescent="0.25">
      <c r="B13" s="2">
        <v>42</v>
      </c>
      <c r="C13" s="2">
        <v>70</v>
      </c>
      <c r="D13" s="2">
        <v>92</v>
      </c>
      <c r="E13" s="2">
        <v>5</v>
      </c>
    </row>
    <row r="14" spans="1:7" ht="15" x14ac:dyDescent="0.25">
      <c r="B14" s="3">
        <v>37</v>
      </c>
      <c r="C14" s="3">
        <v>55</v>
      </c>
      <c r="D14" s="3">
        <v>83</v>
      </c>
      <c r="E14" s="3">
        <v>4</v>
      </c>
    </row>
    <row r="15" spans="1:7" ht="15" x14ac:dyDescent="0.25">
      <c r="B15" s="2">
        <v>29</v>
      </c>
      <c r="C15" s="2">
        <v>38</v>
      </c>
      <c r="D15" s="2">
        <v>68</v>
      </c>
      <c r="E15" s="2">
        <v>3</v>
      </c>
    </row>
    <row r="16" spans="1:7" ht="15" x14ac:dyDescent="0.25">
      <c r="B16" s="3">
        <v>44</v>
      </c>
      <c r="C16" s="3">
        <v>73</v>
      </c>
      <c r="D16" s="3">
        <v>94</v>
      </c>
      <c r="E16" s="3">
        <v>5</v>
      </c>
    </row>
    <row r="17" spans="2:5" ht="15" x14ac:dyDescent="0.25">
      <c r="B17" s="2">
        <v>33</v>
      </c>
      <c r="C17" s="2">
        <v>45</v>
      </c>
      <c r="D17" s="2">
        <v>75</v>
      </c>
      <c r="E17" s="2">
        <v>3</v>
      </c>
    </row>
    <row r="18" spans="2:5" ht="15" x14ac:dyDescent="0.25">
      <c r="B18" s="3">
        <v>41</v>
      </c>
      <c r="C18" s="3">
        <v>66</v>
      </c>
      <c r="D18" s="3">
        <v>89</v>
      </c>
      <c r="E18" s="3">
        <v>4</v>
      </c>
    </row>
    <row r="19" spans="2:5" ht="15" x14ac:dyDescent="0.25">
      <c r="B19" s="2">
        <v>48</v>
      </c>
      <c r="C19" s="2">
        <v>78</v>
      </c>
      <c r="D19" s="2">
        <v>98</v>
      </c>
      <c r="E19" s="2">
        <v>5</v>
      </c>
    </row>
    <row r="20" spans="2:5" ht="15" x14ac:dyDescent="0.25">
      <c r="B20" s="3">
        <v>26</v>
      </c>
      <c r="C20" s="3">
        <v>32</v>
      </c>
      <c r="D20" s="3">
        <v>62</v>
      </c>
      <c r="E20" s="3">
        <v>2</v>
      </c>
    </row>
    <row r="21" spans="2:5" ht="15" x14ac:dyDescent="0.25">
      <c r="B21" s="2">
        <v>31</v>
      </c>
      <c r="C21" s="2">
        <v>42</v>
      </c>
      <c r="D21" s="2">
        <v>72</v>
      </c>
      <c r="E21" s="2">
        <v>3</v>
      </c>
    </row>
    <row r="22" spans="2:5" ht="15" x14ac:dyDescent="0.25">
      <c r="B22" s="3">
        <v>43</v>
      </c>
      <c r="C22" s="3">
        <v>75</v>
      </c>
      <c r="D22" s="3">
        <v>93</v>
      </c>
      <c r="E22" s="3">
        <v>5</v>
      </c>
    </row>
    <row r="23" spans="2:5" ht="15" x14ac:dyDescent="0.25">
      <c r="B23" s="2">
        <v>39</v>
      </c>
      <c r="C23" s="2">
        <v>60</v>
      </c>
      <c r="D23" s="2">
        <v>87</v>
      </c>
      <c r="E23" s="2">
        <v>4</v>
      </c>
    </row>
    <row r="24" spans="2:5" ht="15" x14ac:dyDescent="0.25">
      <c r="B24" s="3">
        <v>36</v>
      </c>
      <c r="C24" s="3">
        <v>52</v>
      </c>
      <c r="D24" s="3">
        <v>78</v>
      </c>
      <c r="E24" s="3">
        <v>4</v>
      </c>
    </row>
    <row r="25" spans="2:5" ht="15" x14ac:dyDescent="0.25">
      <c r="B25" s="2">
        <v>27</v>
      </c>
      <c r="C25" s="2">
        <v>34</v>
      </c>
      <c r="D25" s="2">
        <v>64</v>
      </c>
      <c r="E25" s="2">
        <v>2</v>
      </c>
    </row>
    <row r="26" spans="2:5" ht="15" x14ac:dyDescent="0.25">
      <c r="B26" s="3">
        <v>32</v>
      </c>
      <c r="C26" s="3">
        <v>44</v>
      </c>
      <c r="D26" s="3">
        <v>74</v>
      </c>
      <c r="E26" s="3">
        <v>3</v>
      </c>
    </row>
    <row r="27" spans="2:5" ht="15" x14ac:dyDescent="0.25">
      <c r="B27" s="2">
        <v>46</v>
      </c>
      <c r="C27" s="2">
        <v>77</v>
      </c>
      <c r="D27" s="2">
        <v>96</v>
      </c>
      <c r="E27" s="2">
        <v>5</v>
      </c>
    </row>
    <row r="28" spans="2:5" ht="15" x14ac:dyDescent="0.25">
      <c r="B28" s="3">
        <v>34</v>
      </c>
      <c r="C28" s="3">
        <v>48</v>
      </c>
      <c r="D28" s="3">
        <v>76</v>
      </c>
      <c r="E28" s="3">
        <v>3</v>
      </c>
    </row>
    <row r="29" spans="2:5" ht="15" x14ac:dyDescent="0.25">
      <c r="B29" s="2">
        <v>47</v>
      </c>
      <c r="C29" s="2">
        <v>79</v>
      </c>
      <c r="D29" s="2">
        <v>99</v>
      </c>
      <c r="E29" s="2">
        <v>5</v>
      </c>
    </row>
    <row r="33" spans="1:1" x14ac:dyDescent="0.2">
      <c r="A33" s="7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workbookViewId="0">
      <selection activeCell="I6" sqref="I6"/>
    </sheetView>
  </sheetViews>
  <sheetFormatPr defaultRowHeight="12.75" x14ac:dyDescent="0.2"/>
  <cols>
    <col min="2" max="2" width="18.5703125" bestFit="1" customWidth="1"/>
    <col min="4" max="4" width="12.7109375" bestFit="1" customWidth="1"/>
    <col min="5" max="5" width="7.85546875" bestFit="1" customWidth="1"/>
    <col min="6" max="6" width="19.28515625" bestFit="1" customWidth="1"/>
    <col min="7" max="8" width="17.7109375" bestFit="1" customWidth="1"/>
  </cols>
  <sheetData>
    <row r="1" spans="2:9" ht="15" x14ac:dyDescent="0.25">
      <c r="D1" s="1" t="s">
        <v>0</v>
      </c>
      <c r="E1" s="1" t="s">
        <v>1</v>
      </c>
      <c r="F1" s="1" t="s">
        <v>6</v>
      </c>
      <c r="G1" s="1" t="s">
        <v>3</v>
      </c>
      <c r="H1" s="28" t="s">
        <v>54</v>
      </c>
    </row>
    <row r="2" spans="2:9" ht="15" x14ac:dyDescent="0.25">
      <c r="D2" s="2">
        <v>101</v>
      </c>
      <c r="E2" s="2" t="s">
        <v>7</v>
      </c>
      <c r="F2" s="2">
        <v>4</v>
      </c>
      <c r="G2" s="2">
        <v>35</v>
      </c>
      <c r="H2" t="str">
        <f>IF(AND(F2&gt;4,G2&lt;Table5[Average Hours]),"Yes", "No")</f>
        <v>No</v>
      </c>
    </row>
    <row r="3" spans="2:9" ht="15" x14ac:dyDescent="0.25">
      <c r="B3" s="27" t="s">
        <v>53</v>
      </c>
      <c r="D3" s="3">
        <v>102</v>
      </c>
      <c r="E3" s="3" t="s">
        <v>9</v>
      </c>
      <c r="F3" s="3">
        <v>5</v>
      </c>
      <c r="G3" s="3">
        <v>40</v>
      </c>
      <c r="H3" t="str">
        <f>IF(AND(F3&gt;4,G3&lt;Table5[Average Hours]),"Yes", "No")</f>
        <v>No</v>
      </c>
      <c r="I3" s="7" t="s">
        <v>41</v>
      </c>
    </row>
    <row r="4" spans="2:9" ht="15" x14ac:dyDescent="0.25">
      <c r="B4">
        <f>AVERAGE(Datasets!D2:D26)</f>
        <v>37.04</v>
      </c>
      <c r="D4" s="2">
        <v>103</v>
      </c>
      <c r="E4" s="2" t="s">
        <v>11</v>
      </c>
      <c r="F4" s="2">
        <v>3</v>
      </c>
      <c r="G4" s="2">
        <v>30</v>
      </c>
      <c r="H4" t="str">
        <f>IF(AND(F4&gt;4,G4&lt;Table5[Average Hours]),"Yes", "No")</f>
        <v>No</v>
      </c>
      <c r="I4" s="7" t="s">
        <v>55</v>
      </c>
    </row>
    <row r="5" spans="2:9" ht="15" x14ac:dyDescent="0.25">
      <c r="D5" s="3">
        <v>104</v>
      </c>
      <c r="E5" s="3" t="s">
        <v>13</v>
      </c>
      <c r="F5" s="3">
        <v>5</v>
      </c>
      <c r="G5" s="3">
        <v>45</v>
      </c>
      <c r="H5" t="str">
        <f>IF(AND(F5&gt;4,G5&lt;Table5[Average Hours]),"Yes", "No")</f>
        <v>No</v>
      </c>
    </row>
    <row r="6" spans="2:9" ht="15" x14ac:dyDescent="0.25">
      <c r="D6" s="2">
        <v>105</v>
      </c>
      <c r="E6" s="2" t="s">
        <v>15</v>
      </c>
      <c r="F6" s="2">
        <v>2</v>
      </c>
      <c r="G6" s="2">
        <v>25</v>
      </c>
      <c r="H6" t="str">
        <f>IF(AND(F6&gt;4,G6&lt;Table5[Average Hours]),"Yes", "No")</f>
        <v>No</v>
      </c>
    </row>
    <row r="7" spans="2:9" ht="15" x14ac:dyDescent="0.25">
      <c r="D7" s="3">
        <v>106</v>
      </c>
      <c r="E7" s="3" t="s">
        <v>17</v>
      </c>
      <c r="F7" s="3">
        <v>4</v>
      </c>
      <c r="G7" s="3">
        <v>38</v>
      </c>
      <c r="H7" t="str">
        <f>IF(AND(F7&gt;4,G7&lt;Table5[Average Hours]),"Yes", "No")</f>
        <v>No</v>
      </c>
    </row>
    <row r="8" spans="2:9" ht="15" x14ac:dyDescent="0.25">
      <c r="B8" s="6"/>
      <c r="D8" s="2">
        <v>107</v>
      </c>
      <c r="E8" s="2" t="s">
        <v>18</v>
      </c>
      <c r="F8" s="2">
        <v>5</v>
      </c>
      <c r="G8" s="2">
        <v>50</v>
      </c>
      <c r="H8" t="str">
        <f>IF(AND(F8&gt;4,G8&lt;Table5[Average Hours]),"Yes", "No")</f>
        <v>No</v>
      </c>
    </row>
    <row r="9" spans="2:9" ht="15" x14ac:dyDescent="0.25">
      <c r="D9" s="3">
        <v>108</v>
      </c>
      <c r="E9" s="3" t="s">
        <v>19</v>
      </c>
      <c r="F9" s="3">
        <v>3</v>
      </c>
      <c r="G9" s="3">
        <v>28</v>
      </c>
      <c r="H9" t="str">
        <f>IF(AND(F9&gt;4,G9&lt;Table5[Average Hours]),"Yes", "No")</f>
        <v>No</v>
      </c>
    </row>
    <row r="10" spans="2:9" ht="15" x14ac:dyDescent="0.25">
      <c r="D10" s="2">
        <v>109</v>
      </c>
      <c r="E10" s="2" t="s">
        <v>20</v>
      </c>
      <c r="F10" s="2">
        <v>5</v>
      </c>
      <c r="G10" s="2">
        <v>42</v>
      </c>
      <c r="H10" t="str">
        <f>IF(AND(F10&gt;4,G10&lt;Table5[Average Hours]),"Yes", "No")</f>
        <v>No</v>
      </c>
    </row>
    <row r="11" spans="2:9" ht="15" x14ac:dyDescent="0.25">
      <c r="D11" s="3">
        <v>110</v>
      </c>
      <c r="E11" s="3" t="s">
        <v>21</v>
      </c>
      <c r="F11" s="3">
        <v>4</v>
      </c>
      <c r="G11" s="3">
        <v>37</v>
      </c>
      <c r="H11" t="str">
        <f>IF(AND(F11&gt;4,G11&lt;Table5[Average Hours]),"Yes", "No")</f>
        <v>No</v>
      </c>
    </row>
    <row r="12" spans="2:9" ht="15" x14ac:dyDescent="0.25">
      <c r="D12" s="2">
        <v>111</v>
      </c>
      <c r="E12" s="2" t="s">
        <v>22</v>
      </c>
      <c r="F12" s="2">
        <v>3</v>
      </c>
      <c r="G12" s="2">
        <v>29</v>
      </c>
      <c r="H12" t="str">
        <f>IF(AND(F12&gt;4,G12&lt;Table5[Average Hours]),"Yes", "No")</f>
        <v>No</v>
      </c>
    </row>
    <row r="13" spans="2:9" ht="15" x14ac:dyDescent="0.25">
      <c r="D13" s="3">
        <v>112</v>
      </c>
      <c r="E13" s="3" t="s">
        <v>23</v>
      </c>
      <c r="F13" s="3">
        <v>5</v>
      </c>
      <c r="G13" s="3">
        <v>44</v>
      </c>
      <c r="H13" t="str">
        <f>IF(AND(F13&gt;4,G13&lt;Table5[Average Hours]),"Yes", "No")</f>
        <v>No</v>
      </c>
    </row>
    <row r="14" spans="2:9" ht="15" x14ac:dyDescent="0.25">
      <c r="D14" s="2">
        <v>113</v>
      </c>
      <c r="E14" s="2" t="s">
        <v>24</v>
      </c>
      <c r="F14" s="2">
        <v>3</v>
      </c>
      <c r="G14" s="2">
        <v>33</v>
      </c>
      <c r="H14" t="str">
        <f>IF(AND(F14&gt;4,G14&lt;Table5[Average Hours]),"Yes", "No")</f>
        <v>No</v>
      </c>
    </row>
    <row r="15" spans="2:9" ht="15" x14ac:dyDescent="0.25">
      <c r="D15" s="3">
        <v>114</v>
      </c>
      <c r="E15" s="3" t="s">
        <v>25</v>
      </c>
      <c r="F15" s="3">
        <v>4</v>
      </c>
      <c r="G15" s="3">
        <v>41</v>
      </c>
      <c r="H15" t="str">
        <f>IF(AND(F15&gt;4,G15&lt;Table5[Average Hours]),"Yes", "No")</f>
        <v>No</v>
      </c>
    </row>
    <row r="16" spans="2:9" ht="15" x14ac:dyDescent="0.25">
      <c r="D16" s="2">
        <v>115</v>
      </c>
      <c r="E16" s="2" t="s">
        <v>26</v>
      </c>
      <c r="F16" s="2">
        <v>5</v>
      </c>
      <c r="G16" s="2">
        <v>48</v>
      </c>
      <c r="H16" t="str">
        <f>IF(AND(F16&gt;4,G16&lt;Table5[Average Hours]),"Yes", "No")</f>
        <v>No</v>
      </c>
    </row>
    <row r="17" spans="4:8" ht="15" x14ac:dyDescent="0.25">
      <c r="D17" s="3">
        <v>116</v>
      </c>
      <c r="E17" s="3" t="s">
        <v>27</v>
      </c>
      <c r="F17" s="3">
        <v>2</v>
      </c>
      <c r="G17" s="3">
        <v>26</v>
      </c>
      <c r="H17" t="str">
        <f>IF(AND(F17&gt;4,G17&lt;Table5[Average Hours]),"Yes", "No")</f>
        <v>No</v>
      </c>
    </row>
    <row r="18" spans="4:8" ht="15" x14ac:dyDescent="0.25">
      <c r="D18" s="2">
        <v>117</v>
      </c>
      <c r="E18" s="2" t="s">
        <v>28</v>
      </c>
      <c r="F18" s="2">
        <v>3</v>
      </c>
      <c r="G18" s="2">
        <v>31</v>
      </c>
      <c r="H18" t="str">
        <f>IF(AND(F18&gt;4,G18&lt;Table5[Average Hours]),"Yes", "No")</f>
        <v>No</v>
      </c>
    </row>
    <row r="19" spans="4:8" ht="15" x14ac:dyDescent="0.25">
      <c r="D19" s="3">
        <v>118</v>
      </c>
      <c r="E19" s="3" t="s">
        <v>29</v>
      </c>
      <c r="F19" s="3">
        <v>5</v>
      </c>
      <c r="G19" s="3">
        <v>43</v>
      </c>
      <c r="H19" t="str">
        <f>IF(AND(F19&gt;4,G19&lt;Table5[Average Hours]),"Yes", "No")</f>
        <v>No</v>
      </c>
    </row>
    <row r="20" spans="4:8" ht="15" x14ac:dyDescent="0.25">
      <c r="D20" s="2">
        <v>119</v>
      </c>
      <c r="E20" s="2" t="s">
        <v>30</v>
      </c>
      <c r="F20" s="2">
        <v>4</v>
      </c>
      <c r="G20" s="2">
        <v>39</v>
      </c>
      <c r="H20" t="str">
        <f>IF(AND(F20&gt;4,G20&lt;Table5[Average Hours]),"Yes", "No")</f>
        <v>No</v>
      </c>
    </row>
    <row r="21" spans="4:8" ht="15" x14ac:dyDescent="0.25">
      <c r="D21" s="3">
        <v>120</v>
      </c>
      <c r="E21" s="3" t="s">
        <v>31</v>
      </c>
      <c r="F21" s="3">
        <v>4</v>
      </c>
      <c r="G21" s="3">
        <v>36</v>
      </c>
      <c r="H21" t="str">
        <f>IF(AND(F21&gt;4,G21&lt;Table5[Average Hours]),"Yes", "No")</f>
        <v>No</v>
      </c>
    </row>
    <row r="22" spans="4:8" ht="15" x14ac:dyDescent="0.25">
      <c r="D22" s="2">
        <v>121</v>
      </c>
      <c r="E22" s="2" t="s">
        <v>32</v>
      </c>
      <c r="F22" s="2">
        <v>2</v>
      </c>
      <c r="G22" s="2">
        <v>27</v>
      </c>
      <c r="H22" t="str">
        <f>IF(AND(F22&gt;4,G22&lt;Table5[Average Hours]),"Yes", "No")</f>
        <v>No</v>
      </c>
    </row>
    <row r="23" spans="4:8" ht="15" x14ac:dyDescent="0.25">
      <c r="D23" s="3">
        <v>122</v>
      </c>
      <c r="E23" s="3" t="s">
        <v>33</v>
      </c>
      <c r="F23" s="3">
        <v>3</v>
      </c>
      <c r="G23" s="3">
        <v>32</v>
      </c>
      <c r="H23" t="str">
        <f>IF(AND(F23&gt;4,G23&lt;Table5[Average Hours]),"Yes", "No")</f>
        <v>No</v>
      </c>
    </row>
    <row r="24" spans="4:8" ht="15" x14ac:dyDescent="0.25">
      <c r="D24" s="2">
        <v>123</v>
      </c>
      <c r="E24" s="2" t="s">
        <v>34</v>
      </c>
      <c r="F24" s="2">
        <v>5</v>
      </c>
      <c r="G24" s="2">
        <v>46</v>
      </c>
      <c r="H24" t="str">
        <f>IF(AND(F24&gt;4,G24&lt;Table5[Average Hours]),"Yes", "No")</f>
        <v>No</v>
      </c>
    </row>
    <row r="25" spans="4:8" ht="15" x14ac:dyDescent="0.25">
      <c r="D25" s="3">
        <v>124</v>
      </c>
      <c r="E25" s="3" t="s">
        <v>35</v>
      </c>
      <c r="F25" s="3">
        <v>3</v>
      </c>
      <c r="G25" s="3">
        <v>34</v>
      </c>
      <c r="H25" t="str">
        <f>IF(AND(F25&gt;4,G25&lt;Table5[Average Hours]),"Yes", "No")</f>
        <v>No</v>
      </c>
    </row>
    <row r="26" spans="4:8" ht="15" x14ac:dyDescent="0.25">
      <c r="D26" s="2">
        <v>125</v>
      </c>
      <c r="E26" s="2" t="s">
        <v>36</v>
      </c>
      <c r="F26" s="2">
        <v>5</v>
      </c>
      <c r="G26" s="2">
        <v>47</v>
      </c>
      <c r="H26" t="str">
        <f>IF(AND(F26&gt;4,G26&lt;Table5[Average Hours]),"Yes", "No")</f>
        <v>No</v>
      </c>
    </row>
  </sheetData>
  <autoFilter ref="D1:H26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1" sqref="G11"/>
    </sheetView>
  </sheetViews>
  <sheetFormatPr defaultRowHeight="12.75" x14ac:dyDescent="0.2"/>
  <cols>
    <col min="1" max="1" width="14.85546875" customWidth="1"/>
    <col min="2" max="2" width="8.42578125" customWidth="1"/>
    <col min="3" max="3" width="13.85546875" customWidth="1"/>
    <col min="4" max="4" width="16.5703125" customWidth="1"/>
    <col min="6" max="6" width="14.28515625" bestFit="1" customWidth="1"/>
    <col min="8" max="8" width="16.28515625" bestFit="1" customWidth="1"/>
  </cols>
  <sheetData>
    <row r="1" spans="1:9" ht="15" x14ac:dyDescent="0.25">
      <c r="A1" s="29" t="s">
        <v>0</v>
      </c>
      <c r="B1" s="30" t="s">
        <v>1</v>
      </c>
      <c r="C1" s="30" t="s">
        <v>2</v>
      </c>
      <c r="D1" s="31" t="s">
        <v>56</v>
      </c>
      <c r="F1" s="40" t="s">
        <v>57</v>
      </c>
      <c r="G1" s="40" t="s">
        <v>1</v>
      </c>
      <c r="H1" s="40" t="s">
        <v>58</v>
      </c>
      <c r="I1" s="40" t="s">
        <v>59</v>
      </c>
    </row>
    <row r="2" spans="1:9" ht="15" x14ac:dyDescent="0.25">
      <c r="A2" s="32">
        <v>101</v>
      </c>
      <c r="B2" s="33" t="s">
        <v>7</v>
      </c>
      <c r="C2" s="33" t="s">
        <v>8</v>
      </c>
      <c r="D2" s="34">
        <f>Datasets!E2/Datasets!D2</f>
        <v>1.4285714285714286</v>
      </c>
      <c r="F2" s="41">
        <f>MAX(Table6[Tasks per Hour])</f>
        <v>1.7441860465116279</v>
      </c>
      <c r="G2" s="40" t="str">
        <f>INDEX(Table6[Name], MATCH(F2,Table6[Tasks per Hour],0))</f>
        <v>Arjun</v>
      </c>
      <c r="H2" s="40">
        <f>INDEX(Datasets!F2:F26, MATCH(F2,Table6[Tasks per Hour],0))</f>
        <v>93</v>
      </c>
      <c r="I2" s="40">
        <f>INDEX(Datasets!G2:G26, MATCH(F2,Table6[Tasks per Hour],0))</f>
        <v>5</v>
      </c>
    </row>
    <row r="3" spans="1:9" ht="15" x14ac:dyDescent="0.25">
      <c r="A3" s="35">
        <v>102</v>
      </c>
      <c r="B3" s="36" t="s">
        <v>9</v>
      </c>
      <c r="C3" s="36" t="s">
        <v>10</v>
      </c>
      <c r="D3" s="34">
        <f>Datasets!E3/Datasets!D3</f>
        <v>1.625</v>
      </c>
    </row>
    <row r="4" spans="1:9" ht="15" x14ac:dyDescent="0.25">
      <c r="A4" s="32">
        <v>103</v>
      </c>
      <c r="B4" s="33" t="s">
        <v>11</v>
      </c>
      <c r="C4" s="33" t="s">
        <v>12</v>
      </c>
      <c r="D4" s="34">
        <f>Datasets!E4/Datasets!D4</f>
        <v>1.3333333333333333</v>
      </c>
    </row>
    <row r="5" spans="1:9" ht="15" x14ac:dyDescent="0.25">
      <c r="A5" s="35">
        <v>104</v>
      </c>
      <c r="B5" s="36" t="s">
        <v>13</v>
      </c>
      <c r="C5" s="36" t="s">
        <v>14</v>
      </c>
      <c r="D5" s="34">
        <f>Datasets!E5/Datasets!D5</f>
        <v>1.6666666666666667</v>
      </c>
      <c r="F5" s="7" t="s">
        <v>61</v>
      </c>
      <c r="G5" s="42"/>
      <c r="I5" s="6"/>
    </row>
    <row r="6" spans="1:9" ht="15" x14ac:dyDescent="0.25">
      <c r="A6" s="32">
        <v>105</v>
      </c>
      <c r="B6" s="33" t="s">
        <v>15</v>
      </c>
      <c r="C6" s="33" t="s">
        <v>16</v>
      </c>
      <c r="D6" s="34">
        <f>Datasets!E6/Datasets!D6</f>
        <v>1.2</v>
      </c>
      <c r="F6" s="7" t="s">
        <v>60</v>
      </c>
      <c r="G6" s="42"/>
    </row>
    <row r="7" spans="1:9" ht="15" x14ac:dyDescent="0.25">
      <c r="A7" s="35">
        <v>106</v>
      </c>
      <c r="B7" s="36" t="s">
        <v>17</v>
      </c>
      <c r="C7" s="36" t="s">
        <v>8</v>
      </c>
      <c r="D7" s="34">
        <f>Datasets!E7/Datasets!D7</f>
        <v>1.5263157894736843</v>
      </c>
    </row>
    <row r="8" spans="1:9" ht="15" x14ac:dyDescent="0.25">
      <c r="A8" s="32">
        <v>107</v>
      </c>
      <c r="B8" s="33" t="s">
        <v>18</v>
      </c>
      <c r="C8" s="33" t="s">
        <v>14</v>
      </c>
      <c r="D8" s="34">
        <f>Datasets!E8/Datasets!D8</f>
        <v>1.6</v>
      </c>
    </row>
    <row r="9" spans="1:9" ht="15" x14ac:dyDescent="0.25">
      <c r="A9" s="35">
        <v>108</v>
      </c>
      <c r="B9" s="36" t="s">
        <v>19</v>
      </c>
      <c r="C9" s="36" t="s">
        <v>12</v>
      </c>
      <c r="D9" s="34">
        <f>Datasets!E9/Datasets!D9</f>
        <v>1.25</v>
      </c>
    </row>
    <row r="10" spans="1:9" ht="15" x14ac:dyDescent="0.25">
      <c r="A10" s="32">
        <v>109</v>
      </c>
      <c r="B10" s="33" t="s">
        <v>20</v>
      </c>
      <c r="C10" s="33" t="s">
        <v>10</v>
      </c>
      <c r="D10" s="34">
        <f>Datasets!E10/Datasets!D10</f>
        <v>1.6666666666666667</v>
      </c>
    </row>
    <row r="11" spans="1:9" ht="15" x14ac:dyDescent="0.25">
      <c r="A11" s="35">
        <v>110</v>
      </c>
      <c r="B11" s="36" t="s">
        <v>21</v>
      </c>
      <c r="C11" s="36" t="s">
        <v>8</v>
      </c>
      <c r="D11" s="34">
        <f>Datasets!E11/Datasets!D11</f>
        <v>1.4864864864864864</v>
      </c>
    </row>
    <row r="12" spans="1:9" ht="15" x14ac:dyDescent="0.25">
      <c r="A12" s="32">
        <v>111</v>
      </c>
      <c r="B12" s="33" t="s">
        <v>22</v>
      </c>
      <c r="C12" s="33" t="s">
        <v>16</v>
      </c>
      <c r="D12" s="34">
        <f>Datasets!E12/Datasets!D12</f>
        <v>1.3103448275862069</v>
      </c>
    </row>
    <row r="13" spans="1:9" ht="15" x14ac:dyDescent="0.25">
      <c r="A13" s="35">
        <v>112</v>
      </c>
      <c r="B13" s="36" t="s">
        <v>23</v>
      </c>
      <c r="C13" s="36" t="s">
        <v>10</v>
      </c>
      <c r="D13" s="34">
        <f>Datasets!E13/Datasets!D13</f>
        <v>1.6590909090909092</v>
      </c>
    </row>
    <row r="14" spans="1:9" ht="15" x14ac:dyDescent="0.25">
      <c r="A14" s="32">
        <v>113</v>
      </c>
      <c r="B14" s="33" t="s">
        <v>24</v>
      </c>
      <c r="C14" s="33" t="s">
        <v>12</v>
      </c>
      <c r="D14" s="34">
        <f>Datasets!E14/Datasets!D14</f>
        <v>1.3636363636363635</v>
      </c>
    </row>
    <row r="15" spans="1:9" ht="15" x14ac:dyDescent="0.25">
      <c r="A15" s="35">
        <v>114</v>
      </c>
      <c r="B15" s="36" t="s">
        <v>25</v>
      </c>
      <c r="C15" s="36" t="s">
        <v>8</v>
      </c>
      <c r="D15" s="34">
        <f>Datasets!E15/Datasets!D15</f>
        <v>1.6097560975609757</v>
      </c>
    </row>
    <row r="16" spans="1:9" ht="15" x14ac:dyDescent="0.25">
      <c r="A16" s="32">
        <v>115</v>
      </c>
      <c r="B16" s="33" t="s">
        <v>26</v>
      </c>
      <c r="C16" s="33" t="s">
        <v>14</v>
      </c>
      <c r="D16" s="34">
        <f>Datasets!E16/Datasets!D16</f>
        <v>1.625</v>
      </c>
    </row>
    <row r="17" spans="1:4" ht="15" x14ac:dyDescent="0.25">
      <c r="A17" s="35">
        <v>116</v>
      </c>
      <c r="B17" s="36" t="s">
        <v>27</v>
      </c>
      <c r="C17" s="36" t="s">
        <v>16</v>
      </c>
      <c r="D17" s="34">
        <f>Datasets!E17/Datasets!D17</f>
        <v>1.2307692307692308</v>
      </c>
    </row>
    <row r="18" spans="1:4" ht="15" x14ac:dyDescent="0.25">
      <c r="A18" s="32">
        <v>117</v>
      </c>
      <c r="B18" s="33" t="s">
        <v>28</v>
      </c>
      <c r="C18" s="33" t="s">
        <v>12</v>
      </c>
      <c r="D18" s="34">
        <f>Datasets!E18/Datasets!D18</f>
        <v>1.3548387096774193</v>
      </c>
    </row>
    <row r="19" spans="1:4" ht="15" x14ac:dyDescent="0.25">
      <c r="A19" s="35">
        <v>118</v>
      </c>
      <c r="B19" s="36" t="s">
        <v>29</v>
      </c>
      <c r="C19" s="36" t="s">
        <v>10</v>
      </c>
      <c r="D19" s="34">
        <f>Datasets!E19/Datasets!D19</f>
        <v>1.7441860465116279</v>
      </c>
    </row>
    <row r="20" spans="1:4" ht="15" x14ac:dyDescent="0.25">
      <c r="A20" s="32">
        <v>119</v>
      </c>
      <c r="B20" s="33" t="s">
        <v>30</v>
      </c>
      <c r="C20" s="33" t="s">
        <v>14</v>
      </c>
      <c r="D20" s="34">
        <f>Datasets!E20/Datasets!D20</f>
        <v>1.5384615384615385</v>
      </c>
    </row>
    <row r="21" spans="1:4" ht="15" x14ac:dyDescent="0.25">
      <c r="A21" s="35">
        <v>120</v>
      </c>
      <c r="B21" s="36" t="s">
        <v>31</v>
      </c>
      <c r="C21" s="36" t="s">
        <v>8</v>
      </c>
      <c r="D21" s="34">
        <f>Datasets!E21/Datasets!D21</f>
        <v>1.4444444444444444</v>
      </c>
    </row>
    <row r="22" spans="1:4" ht="15" x14ac:dyDescent="0.25">
      <c r="A22" s="32">
        <v>121</v>
      </c>
      <c r="B22" s="33" t="s">
        <v>32</v>
      </c>
      <c r="C22" s="33" t="s">
        <v>16</v>
      </c>
      <c r="D22" s="34">
        <f>Datasets!E22/Datasets!D22</f>
        <v>1.2592592592592593</v>
      </c>
    </row>
    <row r="23" spans="1:4" ht="15" x14ac:dyDescent="0.25">
      <c r="A23" s="35">
        <v>122</v>
      </c>
      <c r="B23" s="36" t="s">
        <v>33</v>
      </c>
      <c r="C23" s="36" t="s">
        <v>12</v>
      </c>
      <c r="D23" s="34">
        <f>Datasets!E23/Datasets!D23</f>
        <v>1.375</v>
      </c>
    </row>
    <row r="24" spans="1:4" ht="15" x14ac:dyDescent="0.25">
      <c r="A24" s="32">
        <v>123</v>
      </c>
      <c r="B24" s="33" t="s">
        <v>34</v>
      </c>
      <c r="C24" s="33" t="s">
        <v>10</v>
      </c>
      <c r="D24" s="34">
        <f>Datasets!E24/Datasets!D24</f>
        <v>1.673913043478261</v>
      </c>
    </row>
    <row r="25" spans="1:4" ht="15" x14ac:dyDescent="0.25">
      <c r="A25" s="35">
        <v>124</v>
      </c>
      <c r="B25" s="36" t="s">
        <v>35</v>
      </c>
      <c r="C25" s="36" t="s">
        <v>8</v>
      </c>
      <c r="D25" s="34">
        <f>Datasets!E25/Datasets!D25</f>
        <v>1.411764705882353</v>
      </c>
    </row>
    <row r="26" spans="1:4" ht="15" x14ac:dyDescent="0.25">
      <c r="A26" s="37">
        <v>125</v>
      </c>
      <c r="B26" s="38" t="s">
        <v>36</v>
      </c>
      <c r="C26" s="38" t="s">
        <v>14</v>
      </c>
      <c r="D26" s="39">
        <f>Datasets!E26/Datasets!D26</f>
        <v>1.6808510638297873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Datasets</vt:lpstr>
      <vt:lpstr>Top 5 Emp. </vt:lpstr>
      <vt:lpstr>productivity</vt:lpstr>
      <vt:lpstr>PEI</vt:lpstr>
      <vt:lpstr>Correlation Analysis</vt:lpstr>
      <vt:lpstr>High Performers</vt:lpstr>
      <vt:lpstr>Efficiency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2025-10-05T20:28:39Z</dcterms:modified>
</cp:coreProperties>
</file>