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bhi/Desktop/itsabhinaya.github.io/new_scroll/data/"/>
    </mc:Choice>
  </mc:AlternateContent>
  <bookViews>
    <workbookView xWindow="3940" yWindow="460" windowWidth="18000" windowHeight="14820" tabRatio="500" activeTab="3"/>
  </bookViews>
  <sheets>
    <sheet name="Overall" sheetId="1" r:id="rId1"/>
    <sheet name="J_overall" sheetId="2" r:id="rId2"/>
    <sheet name="2_startup" sheetId="3" r:id="rId3"/>
    <sheet name="2_J_startup" sheetId="4" r:id="rId4"/>
    <sheet name="3_resources" sheetId="7" r:id="rId5"/>
    <sheet name="3_J_resources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4" l="1"/>
  <c r="D1" i="4"/>
  <c r="B2" i="2"/>
  <c r="A3" i="9"/>
  <c r="B3" i="9"/>
  <c r="C3" i="9"/>
  <c r="F3" i="7"/>
  <c r="D3" i="9"/>
  <c r="G3" i="7"/>
  <c r="E3" i="9"/>
  <c r="F3" i="9"/>
  <c r="G3" i="9"/>
  <c r="H3" i="9"/>
  <c r="A4" i="9"/>
  <c r="B4" i="9"/>
  <c r="C4" i="9"/>
  <c r="F4" i="7"/>
  <c r="D4" i="9"/>
  <c r="G4" i="7"/>
  <c r="E4" i="9"/>
  <c r="F4" i="9"/>
  <c r="G4" i="9"/>
  <c r="H4" i="9"/>
  <c r="A5" i="9"/>
  <c r="B5" i="9"/>
  <c r="C5" i="9"/>
  <c r="F5" i="7"/>
  <c r="D5" i="9"/>
  <c r="G5" i="7"/>
  <c r="E5" i="9"/>
  <c r="F5" i="9"/>
  <c r="G5" i="9"/>
  <c r="H5" i="9"/>
  <c r="A6" i="9"/>
  <c r="B6" i="9"/>
  <c r="C6" i="9"/>
  <c r="F6" i="7"/>
  <c r="D6" i="9"/>
  <c r="G6" i="7"/>
  <c r="E6" i="9"/>
  <c r="F6" i="9"/>
  <c r="G6" i="9"/>
  <c r="H6" i="9"/>
  <c r="A7" i="9"/>
  <c r="B7" i="9"/>
  <c r="C7" i="9"/>
  <c r="F7" i="7"/>
  <c r="D7" i="9"/>
  <c r="G7" i="7"/>
  <c r="E7" i="9"/>
  <c r="F7" i="9"/>
  <c r="G7" i="9"/>
  <c r="H7" i="9"/>
  <c r="A8" i="9"/>
  <c r="B8" i="9"/>
  <c r="C8" i="9"/>
  <c r="F8" i="7"/>
  <c r="D8" i="9"/>
  <c r="G8" i="7"/>
  <c r="E8" i="9"/>
  <c r="F8" i="9"/>
  <c r="G8" i="9"/>
  <c r="H8" i="9"/>
  <c r="A9" i="9"/>
  <c r="B9" i="9"/>
  <c r="C9" i="9"/>
  <c r="F9" i="7"/>
  <c r="D9" i="9"/>
  <c r="G9" i="7"/>
  <c r="E9" i="9"/>
  <c r="F9" i="9"/>
  <c r="G9" i="9"/>
  <c r="H9" i="9"/>
  <c r="A10" i="9"/>
  <c r="B10" i="9"/>
  <c r="C10" i="9"/>
  <c r="F10" i="7"/>
  <c r="D10" i="9"/>
  <c r="G10" i="7"/>
  <c r="E10" i="9"/>
  <c r="F10" i="9"/>
  <c r="G10" i="9"/>
  <c r="H10" i="9"/>
  <c r="A11" i="9"/>
  <c r="B11" i="9"/>
  <c r="C11" i="9"/>
  <c r="F11" i="7"/>
  <c r="D11" i="9"/>
  <c r="G11" i="7"/>
  <c r="E11" i="9"/>
  <c r="F11" i="9"/>
  <c r="G11" i="9"/>
  <c r="H11" i="9"/>
  <c r="A12" i="9"/>
  <c r="B12" i="9"/>
  <c r="C12" i="9"/>
  <c r="F12" i="7"/>
  <c r="D12" i="9"/>
  <c r="G12" i="7"/>
  <c r="E12" i="9"/>
  <c r="F12" i="9"/>
  <c r="G12" i="9"/>
  <c r="H12" i="9"/>
  <c r="A13" i="9"/>
  <c r="B13" i="9"/>
  <c r="C13" i="9"/>
  <c r="F13" i="7"/>
  <c r="D13" i="9"/>
  <c r="G13" i="7"/>
  <c r="E13" i="9"/>
  <c r="F13" i="9"/>
  <c r="G13" i="9"/>
  <c r="H13" i="9"/>
  <c r="A14" i="9"/>
  <c r="B14" i="9"/>
  <c r="C14" i="9"/>
  <c r="F14" i="7"/>
  <c r="D14" i="9"/>
  <c r="G14" i="7"/>
  <c r="E14" i="9"/>
  <c r="F14" i="9"/>
  <c r="G14" i="9"/>
  <c r="H14" i="9"/>
  <c r="A15" i="9"/>
  <c r="B15" i="9"/>
  <c r="C15" i="9"/>
  <c r="F15" i="7"/>
  <c r="D15" i="9"/>
  <c r="G15" i="7"/>
  <c r="E15" i="9"/>
  <c r="F15" i="9"/>
  <c r="G15" i="9"/>
  <c r="H15" i="9"/>
  <c r="A16" i="9"/>
  <c r="B16" i="9"/>
  <c r="C16" i="9"/>
  <c r="F16" i="7"/>
  <c r="D16" i="9"/>
  <c r="G16" i="7"/>
  <c r="E16" i="9"/>
  <c r="F16" i="9"/>
  <c r="G16" i="9"/>
  <c r="H16" i="9"/>
  <c r="A17" i="9"/>
  <c r="B17" i="9"/>
  <c r="C17" i="9"/>
  <c r="F17" i="7"/>
  <c r="D17" i="9"/>
  <c r="G17" i="7"/>
  <c r="E17" i="9"/>
  <c r="F17" i="9"/>
  <c r="G17" i="9"/>
  <c r="H17" i="9"/>
  <c r="A18" i="9"/>
  <c r="B18" i="9"/>
  <c r="C18" i="9"/>
  <c r="F18" i="7"/>
  <c r="D18" i="9"/>
  <c r="G18" i="7"/>
  <c r="E18" i="9"/>
  <c r="F18" i="9"/>
  <c r="G18" i="9"/>
  <c r="H18" i="9"/>
  <c r="A19" i="9"/>
  <c r="B19" i="9"/>
  <c r="C19" i="9"/>
  <c r="F19" i="7"/>
  <c r="D19" i="9"/>
  <c r="G19" i="7"/>
  <c r="E19" i="9"/>
  <c r="F19" i="9"/>
  <c r="G19" i="9"/>
  <c r="H19" i="9"/>
  <c r="A20" i="9"/>
  <c r="B20" i="9"/>
  <c r="C20" i="9"/>
  <c r="F20" i="7"/>
  <c r="D20" i="9"/>
  <c r="G20" i="7"/>
  <c r="E20" i="9"/>
  <c r="F20" i="9"/>
  <c r="G20" i="9"/>
  <c r="H20" i="9"/>
  <c r="A21" i="9"/>
  <c r="B21" i="9"/>
  <c r="C21" i="9"/>
  <c r="F21" i="7"/>
  <c r="D21" i="9"/>
  <c r="G21" i="7"/>
  <c r="E21" i="9"/>
  <c r="F21" i="9"/>
  <c r="G21" i="9"/>
  <c r="H21" i="9"/>
  <c r="A22" i="9"/>
  <c r="B22" i="9"/>
  <c r="C22" i="9"/>
  <c r="F22" i="7"/>
  <c r="D22" i="9"/>
  <c r="G22" i="7"/>
  <c r="E22" i="9"/>
  <c r="F22" i="9"/>
  <c r="G22" i="9"/>
  <c r="H22" i="9"/>
  <c r="A23" i="9"/>
  <c r="B23" i="9"/>
  <c r="C23" i="9"/>
  <c r="F23" i="7"/>
  <c r="D23" i="9"/>
  <c r="G23" i="7"/>
  <c r="E23" i="9"/>
  <c r="F23" i="9"/>
  <c r="G23" i="9"/>
  <c r="H23" i="9"/>
  <c r="A24" i="9"/>
  <c r="B24" i="9"/>
  <c r="C24" i="9"/>
  <c r="F24" i="7"/>
  <c r="D24" i="9"/>
  <c r="G24" i="7"/>
  <c r="E24" i="9"/>
  <c r="F24" i="9"/>
  <c r="G24" i="9"/>
  <c r="H24" i="9"/>
  <c r="A25" i="9"/>
  <c r="B25" i="9"/>
  <c r="C25" i="9"/>
  <c r="F25" i="7"/>
  <c r="D25" i="9"/>
  <c r="G25" i="7"/>
  <c r="E25" i="9"/>
  <c r="F25" i="9"/>
  <c r="G25" i="9"/>
  <c r="H25" i="9"/>
  <c r="A26" i="9"/>
  <c r="B26" i="9"/>
  <c r="C26" i="9"/>
  <c r="F26" i="7"/>
  <c r="D26" i="9"/>
  <c r="G26" i="7"/>
  <c r="E26" i="9"/>
  <c r="F26" i="9"/>
  <c r="G26" i="9"/>
  <c r="H26" i="9"/>
  <c r="A27" i="9"/>
  <c r="B27" i="9"/>
  <c r="C27" i="9"/>
  <c r="F27" i="7"/>
  <c r="D27" i="9"/>
  <c r="G27" i="7"/>
  <c r="E27" i="9"/>
  <c r="F27" i="9"/>
  <c r="G27" i="9"/>
  <c r="H27" i="9"/>
  <c r="A28" i="9"/>
  <c r="B28" i="9"/>
  <c r="C28" i="9"/>
  <c r="F28" i="7"/>
  <c r="D28" i="9"/>
  <c r="G28" i="7"/>
  <c r="E28" i="9"/>
  <c r="F28" i="9"/>
  <c r="G28" i="9"/>
  <c r="H28" i="9"/>
  <c r="A29" i="9"/>
  <c r="B29" i="9"/>
  <c r="C29" i="9"/>
  <c r="F29" i="7"/>
  <c r="D29" i="9"/>
  <c r="G29" i="7"/>
  <c r="E29" i="9"/>
  <c r="F29" i="9"/>
  <c r="G29" i="9"/>
  <c r="H29" i="9"/>
  <c r="A30" i="9"/>
  <c r="B30" i="9"/>
  <c r="C30" i="9"/>
  <c r="F30" i="7"/>
  <c r="D30" i="9"/>
  <c r="G30" i="7"/>
  <c r="E30" i="9"/>
  <c r="F30" i="9"/>
  <c r="G30" i="9"/>
  <c r="H30" i="9"/>
  <c r="A31" i="9"/>
  <c r="B31" i="9"/>
  <c r="C31" i="9"/>
  <c r="F31" i="7"/>
  <c r="D31" i="9"/>
  <c r="G31" i="7"/>
  <c r="E31" i="9"/>
  <c r="F31" i="9"/>
  <c r="G31" i="9"/>
  <c r="H31" i="9"/>
  <c r="A32" i="9"/>
  <c r="B32" i="9"/>
  <c r="C32" i="9"/>
  <c r="F32" i="7"/>
  <c r="D32" i="9"/>
  <c r="G32" i="7"/>
  <c r="E32" i="9"/>
  <c r="F32" i="9"/>
  <c r="G32" i="9"/>
  <c r="H32" i="9"/>
  <c r="A33" i="9"/>
  <c r="B33" i="9"/>
  <c r="C33" i="9"/>
  <c r="F33" i="7"/>
  <c r="D33" i="9"/>
  <c r="G33" i="7"/>
  <c r="E33" i="9"/>
  <c r="F33" i="9"/>
  <c r="G33" i="9"/>
  <c r="H33" i="9"/>
  <c r="A34" i="9"/>
  <c r="B34" i="9"/>
  <c r="C34" i="9"/>
  <c r="F34" i="7"/>
  <c r="D34" i="9"/>
  <c r="G34" i="7"/>
  <c r="E34" i="9"/>
  <c r="F34" i="9"/>
  <c r="G34" i="9"/>
  <c r="H34" i="9"/>
  <c r="A35" i="9"/>
  <c r="B35" i="9"/>
  <c r="C35" i="9"/>
  <c r="F35" i="7"/>
  <c r="D35" i="9"/>
  <c r="G35" i="7"/>
  <c r="E35" i="9"/>
  <c r="F35" i="9"/>
  <c r="G35" i="9"/>
  <c r="H35" i="9"/>
  <c r="A36" i="9"/>
  <c r="B36" i="9"/>
  <c r="C36" i="9"/>
  <c r="F36" i="7"/>
  <c r="D36" i="9"/>
  <c r="G36" i="7"/>
  <c r="E36" i="9"/>
  <c r="F36" i="9"/>
  <c r="G36" i="9"/>
  <c r="H36" i="9"/>
  <c r="A37" i="9"/>
  <c r="B37" i="9"/>
  <c r="C37" i="9"/>
  <c r="F37" i="7"/>
  <c r="D37" i="9"/>
  <c r="G37" i="7"/>
  <c r="E37" i="9"/>
  <c r="F37" i="9"/>
  <c r="G37" i="9"/>
  <c r="H37" i="9"/>
  <c r="A38" i="9"/>
  <c r="B38" i="9"/>
  <c r="C38" i="9"/>
  <c r="F38" i="7"/>
  <c r="D38" i="9"/>
  <c r="G38" i="7"/>
  <c r="E38" i="9"/>
  <c r="F38" i="9"/>
  <c r="G38" i="9"/>
  <c r="H38" i="9"/>
  <c r="A39" i="9"/>
  <c r="B39" i="9"/>
  <c r="C39" i="9"/>
  <c r="F39" i="7"/>
  <c r="D39" i="9"/>
  <c r="G39" i="7"/>
  <c r="E39" i="9"/>
  <c r="F39" i="9"/>
  <c r="G39" i="9"/>
  <c r="H39" i="9"/>
  <c r="A40" i="9"/>
  <c r="B40" i="9"/>
  <c r="C40" i="9"/>
  <c r="F40" i="7"/>
  <c r="D40" i="9"/>
  <c r="G40" i="7"/>
  <c r="E40" i="9"/>
  <c r="F40" i="9"/>
  <c r="G40" i="9"/>
  <c r="H40" i="9"/>
  <c r="A41" i="9"/>
  <c r="B41" i="9"/>
  <c r="C41" i="9"/>
  <c r="F41" i="7"/>
  <c r="D41" i="9"/>
  <c r="G41" i="7"/>
  <c r="E41" i="9"/>
  <c r="F41" i="9"/>
  <c r="G41" i="9"/>
  <c r="H41" i="9"/>
  <c r="A42" i="9"/>
  <c r="B42" i="9"/>
  <c r="C42" i="9"/>
  <c r="F42" i="7"/>
  <c r="D42" i="9"/>
  <c r="G42" i="7"/>
  <c r="E42" i="9"/>
  <c r="F42" i="9"/>
  <c r="G42" i="9"/>
  <c r="H42" i="9"/>
  <c r="A43" i="9"/>
  <c r="B43" i="9"/>
  <c r="C43" i="9"/>
  <c r="F43" i="7"/>
  <c r="D43" i="9"/>
  <c r="G43" i="7"/>
  <c r="E43" i="9"/>
  <c r="F43" i="9"/>
  <c r="G43" i="9"/>
  <c r="H43" i="9"/>
  <c r="A44" i="9"/>
  <c r="B44" i="9"/>
  <c r="C44" i="9"/>
  <c r="F44" i="7"/>
  <c r="D44" i="9"/>
  <c r="G44" i="7"/>
  <c r="E44" i="9"/>
  <c r="F44" i="9"/>
  <c r="G44" i="9"/>
  <c r="H44" i="9"/>
  <c r="A45" i="9"/>
  <c r="B45" i="9"/>
  <c r="C45" i="9"/>
  <c r="F45" i="7"/>
  <c r="D45" i="9"/>
  <c r="G45" i="7"/>
  <c r="E45" i="9"/>
  <c r="F45" i="9"/>
  <c r="G45" i="9"/>
  <c r="H45" i="9"/>
  <c r="A46" i="9"/>
  <c r="B46" i="9"/>
  <c r="C46" i="9"/>
  <c r="F46" i="7"/>
  <c r="D46" i="9"/>
  <c r="G46" i="7"/>
  <c r="E46" i="9"/>
  <c r="F46" i="9"/>
  <c r="G46" i="9"/>
  <c r="H46" i="9"/>
  <c r="A47" i="9"/>
  <c r="B47" i="9"/>
  <c r="C47" i="9"/>
  <c r="F47" i="7"/>
  <c r="D47" i="9"/>
  <c r="G47" i="7"/>
  <c r="E47" i="9"/>
  <c r="F47" i="9"/>
  <c r="G47" i="9"/>
  <c r="H47" i="9"/>
  <c r="A48" i="9"/>
  <c r="B48" i="9"/>
  <c r="C48" i="9"/>
  <c r="F48" i="7"/>
  <c r="D48" i="9"/>
  <c r="G48" i="7"/>
  <c r="E48" i="9"/>
  <c r="F48" i="9"/>
  <c r="G48" i="9"/>
  <c r="H48" i="9"/>
  <c r="A49" i="9"/>
  <c r="B49" i="9"/>
  <c r="C49" i="9"/>
  <c r="F49" i="7"/>
  <c r="D49" i="9"/>
  <c r="G49" i="7"/>
  <c r="E49" i="9"/>
  <c r="F49" i="9"/>
  <c r="G49" i="9"/>
  <c r="H49" i="9"/>
  <c r="A50" i="9"/>
  <c r="B50" i="9"/>
  <c r="C50" i="9"/>
  <c r="F50" i="7"/>
  <c r="D50" i="9"/>
  <c r="G50" i="7"/>
  <c r="E50" i="9"/>
  <c r="F50" i="9"/>
  <c r="G50" i="9"/>
  <c r="H50" i="9"/>
  <c r="A51" i="9"/>
  <c r="B51" i="9"/>
  <c r="C51" i="9"/>
  <c r="F51" i="7"/>
  <c r="D51" i="9"/>
  <c r="G51" i="7"/>
  <c r="E51" i="9"/>
  <c r="F51" i="9"/>
  <c r="G51" i="9"/>
  <c r="H51" i="9"/>
  <c r="A52" i="9"/>
  <c r="B52" i="9"/>
  <c r="C52" i="9"/>
  <c r="F52" i="7"/>
  <c r="D52" i="9"/>
  <c r="G52" i="7"/>
  <c r="E52" i="9"/>
  <c r="F52" i="9"/>
  <c r="G52" i="9"/>
  <c r="H52" i="9"/>
  <c r="A53" i="9"/>
  <c r="B53" i="9"/>
  <c r="C53" i="9"/>
  <c r="F53" i="7"/>
  <c r="D53" i="9"/>
  <c r="G53" i="7"/>
  <c r="E53" i="9"/>
  <c r="F53" i="9"/>
  <c r="G53" i="9"/>
  <c r="H53" i="9"/>
  <c r="A54" i="9"/>
  <c r="B54" i="9"/>
  <c r="C54" i="9"/>
  <c r="F54" i="7"/>
  <c r="D54" i="9"/>
  <c r="G54" i="7"/>
  <c r="E54" i="9"/>
  <c r="F54" i="9"/>
  <c r="G54" i="9"/>
  <c r="H54" i="9"/>
  <c r="A55" i="9"/>
  <c r="B55" i="9"/>
  <c r="C55" i="9"/>
  <c r="F55" i="7"/>
  <c r="D55" i="9"/>
  <c r="G55" i="7"/>
  <c r="E55" i="9"/>
  <c r="F55" i="9"/>
  <c r="G55" i="9"/>
  <c r="H55" i="9"/>
  <c r="H2" i="9"/>
  <c r="G2" i="9"/>
  <c r="F2" i="9"/>
  <c r="E2" i="9"/>
  <c r="D2" i="9"/>
  <c r="C2" i="9"/>
  <c r="B2" i="9"/>
  <c r="A2" i="9"/>
  <c r="H1" i="9"/>
  <c r="G1" i="9"/>
  <c r="E1" i="9"/>
  <c r="D1" i="9"/>
  <c r="C1" i="9"/>
  <c r="B1" i="9"/>
  <c r="A1" i="9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2" i="7"/>
  <c r="K2" i="7"/>
  <c r="J2" i="7"/>
  <c r="A6" i="1"/>
  <c r="A8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7" i="7"/>
  <c r="A6" i="7"/>
  <c r="A5" i="7"/>
  <c r="A4" i="7"/>
  <c r="A3" i="7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  <c r="A2" i="1"/>
  <c r="H3" i="7"/>
  <c r="H55" i="7"/>
  <c r="K55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54" i="4"/>
  <c r="G54" i="4"/>
  <c r="E54" i="4"/>
  <c r="D54" i="4"/>
  <c r="C54" i="4"/>
  <c r="B54" i="4"/>
  <c r="A54" i="4"/>
  <c r="H53" i="4"/>
  <c r="G53" i="4"/>
  <c r="E53" i="4"/>
  <c r="D53" i="4"/>
  <c r="C53" i="4"/>
  <c r="B53" i="4"/>
  <c r="A53" i="4"/>
  <c r="H52" i="4"/>
  <c r="G52" i="4"/>
  <c r="E52" i="4"/>
  <c r="D52" i="4"/>
  <c r="C52" i="4"/>
  <c r="B52" i="4"/>
  <c r="A52" i="4"/>
  <c r="H51" i="4"/>
  <c r="G51" i="4"/>
  <c r="E51" i="4"/>
  <c r="D51" i="4"/>
  <c r="C51" i="4"/>
  <c r="B51" i="4"/>
  <c r="A51" i="4"/>
  <c r="H50" i="4"/>
  <c r="G50" i="4"/>
  <c r="E50" i="4"/>
  <c r="D50" i="4"/>
  <c r="C50" i="4"/>
  <c r="B50" i="4"/>
  <c r="A50" i="4"/>
  <c r="H49" i="4"/>
  <c r="G49" i="4"/>
  <c r="E49" i="4"/>
  <c r="D49" i="4"/>
  <c r="C49" i="4"/>
  <c r="B49" i="4"/>
  <c r="A49" i="4"/>
  <c r="H48" i="4"/>
  <c r="G48" i="4"/>
  <c r="E48" i="4"/>
  <c r="D48" i="4"/>
  <c r="C48" i="4"/>
  <c r="B48" i="4"/>
  <c r="A48" i="4"/>
  <c r="H47" i="4"/>
  <c r="G47" i="4"/>
  <c r="E47" i="4"/>
  <c r="D47" i="4"/>
  <c r="C47" i="4"/>
  <c r="B47" i="4"/>
  <c r="A47" i="4"/>
  <c r="H46" i="4"/>
  <c r="G46" i="4"/>
  <c r="E46" i="4"/>
  <c r="D46" i="4"/>
  <c r="C46" i="4"/>
  <c r="B46" i="4"/>
  <c r="A46" i="4"/>
  <c r="H45" i="4"/>
  <c r="G45" i="4"/>
  <c r="E45" i="4"/>
  <c r="D45" i="4"/>
  <c r="C45" i="4"/>
  <c r="B45" i="4"/>
  <c r="A45" i="4"/>
  <c r="H44" i="4"/>
  <c r="G44" i="4"/>
  <c r="E44" i="4"/>
  <c r="D44" i="4"/>
  <c r="C44" i="4"/>
  <c r="B44" i="4"/>
  <c r="A44" i="4"/>
  <c r="H43" i="4"/>
  <c r="G43" i="4"/>
  <c r="E43" i="4"/>
  <c r="D43" i="4"/>
  <c r="C43" i="4"/>
  <c r="B43" i="4"/>
  <c r="A43" i="4"/>
  <c r="H42" i="4"/>
  <c r="G42" i="4"/>
  <c r="E42" i="4"/>
  <c r="D42" i="4"/>
  <c r="C42" i="4"/>
  <c r="B42" i="4"/>
  <c r="A42" i="4"/>
  <c r="H41" i="4"/>
  <c r="G41" i="4"/>
  <c r="E41" i="4"/>
  <c r="D41" i="4"/>
  <c r="C41" i="4"/>
  <c r="B41" i="4"/>
  <c r="A41" i="4"/>
  <c r="H40" i="4"/>
  <c r="G40" i="4"/>
  <c r="E40" i="4"/>
  <c r="D40" i="4"/>
  <c r="C40" i="4"/>
  <c r="B40" i="4"/>
  <c r="A40" i="4"/>
  <c r="H39" i="4"/>
  <c r="G39" i="4"/>
  <c r="E39" i="4"/>
  <c r="D39" i="4"/>
  <c r="C39" i="4"/>
  <c r="B39" i="4"/>
  <c r="A39" i="4"/>
  <c r="H38" i="4"/>
  <c r="G38" i="4"/>
  <c r="E38" i="4"/>
  <c r="D38" i="4"/>
  <c r="C38" i="4"/>
  <c r="B38" i="4"/>
  <c r="A38" i="4"/>
  <c r="H37" i="4"/>
  <c r="G37" i="4"/>
  <c r="E37" i="4"/>
  <c r="D37" i="4"/>
  <c r="C37" i="4"/>
  <c r="B37" i="4"/>
  <c r="A37" i="4"/>
  <c r="H36" i="4"/>
  <c r="G36" i="4"/>
  <c r="E36" i="4"/>
  <c r="D36" i="4"/>
  <c r="C36" i="4"/>
  <c r="B36" i="4"/>
  <c r="A36" i="4"/>
  <c r="H35" i="4"/>
  <c r="G35" i="4"/>
  <c r="E35" i="4"/>
  <c r="D35" i="4"/>
  <c r="C35" i="4"/>
  <c r="B35" i="4"/>
  <c r="A35" i="4"/>
  <c r="H34" i="4"/>
  <c r="G34" i="4"/>
  <c r="E34" i="4"/>
  <c r="D34" i="4"/>
  <c r="C34" i="4"/>
  <c r="B34" i="4"/>
  <c r="A34" i="4"/>
  <c r="H33" i="4"/>
  <c r="G33" i="4"/>
  <c r="E33" i="4"/>
  <c r="D33" i="4"/>
  <c r="C33" i="4"/>
  <c r="B33" i="4"/>
  <c r="A33" i="4"/>
  <c r="H32" i="4"/>
  <c r="G32" i="4"/>
  <c r="E32" i="4"/>
  <c r="D32" i="4"/>
  <c r="C32" i="4"/>
  <c r="B32" i="4"/>
  <c r="A32" i="4"/>
  <c r="H31" i="4"/>
  <c r="G31" i="4"/>
  <c r="E31" i="4"/>
  <c r="D31" i="4"/>
  <c r="C31" i="4"/>
  <c r="B31" i="4"/>
  <c r="A31" i="4"/>
  <c r="H30" i="4"/>
  <c r="G30" i="4"/>
  <c r="E30" i="4"/>
  <c r="D30" i="4"/>
  <c r="C30" i="4"/>
  <c r="B30" i="4"/>
  <c r="A30" i="4"/>
  <c r="H29" i="4"/>
  <c r="G29" i="4"/>
  <c r="E29" i="4"/>
  <c r="D29" i="4"/>
  <c r="C29" i="4"/>
  <c r="B29" i="4"/>
  <c r="A29" i="4"/>
  <c r="H28" i="4"/>
  <c r="G28" i="4"/>
  <c r="E28" i="4"/>
  <c r="D28" i="4"/>
  <c r="C28" i="4"/>
  <c r="B28" i="4"/>
  <c r="A28" i="4"/>
  <c r="H27" i="4"/>
  <c r="G27" i="4"/>
  <c r="E27" i="4"/>
  <c r="D27" i="4"/>
  <c r="C27" i="4"/>
  <c r="B27" i="4"/>
  <c r="A27" i="4"/>
  <c r="H26" i="4"/>
  <c r="G26" i="4"/>
  <c r="E26" i="4"/>
  <c r="D26" i="4"/>
  <c r="C26" i="4"/>
  <c r="B26" i="4"/>
  <c r="A26" i="4"/>
  <c r="H25" i="4"/>
  <c r="G25" i="4"/>
  <c r="E25" i="4"/>
  <c r="D25" i="4"/>
  <c r="C25" i="4"/>
  <c r="B25" i="4"/>
  <c r="A25" i="4"/>
  <c r="H24" i="4"/>
  <c r="G24" i="4"/>
  <c r="E24" i="4"/>
  <c r="D24" i="4"/>
  <c r="C24" i="4"/>
  <c r="B24" i="4"/>
  <c r="A24" i="4"/>
  <c r="H23" i="4"/>
  <c r="G23" i="4"/>
  <c r="E23" i="4"/>
  <c r="D23" i="4"/>
  <c r="C23" i="4"/>
  <c r="B23" i="4"/>
  <c r="A23" i="4"/>
  <c r="H22" i="4"/>
  <c r="G22" i="4"/>
  <c r="E22" i="4"/>
  <c r="D22" i="4"/>
  <c r="C22" i="4"/>
  <c r="B22" i="4"/>
  <c r="A22" i="4"/>
  <c r="H21" i="4"/>
  <c r="G21" i="4"/>
  <c r="E21" i="4"/>
  <c r="D21" i="4"/>
  <c r="C21" i="4"/>
  <c r="B21" i="4"/>
  <c r="A21" i="4"/>
  <c r="H20" i="4"/>
  <c r="G20" i="4"/>
  <c r="E20" i="4"/>
  <c r="D20" i="4"/>
  <c r="C20" i="4"/>
  <c r="B20" i="4"/>
  <c r="A20" i="4"/>
  <c r="H19" i="4"/>
  <c r="G19" i="4"/>
  <c r="E19" i="4"/>
  <c r="D19" i="4"/>
  <c r="C19" i="4"/>
  <c r="B19" i="4"/>
  <c r="A19" i="4"/>
  <c r="H18" i="4"/>
  <c r="G18" i="4"/>
  <c r="E18" i="4"/>
  <c r="D18" i="4"/>
  <c r="C18" i="4"/>
  <c r="B18" i="4"/>
  <c r="A18" i="4"/>
  <c r="H17" i="4"/>
  <c r="G17" i="4"/>
  <c r="E17" i="4"/>
  <c r="D17" i="4"/>
  <c r="C17" i="4"/>
  <c r="B17" i="4"/>
  <c r="A17" i="4"/>
  <c r="H16" i="4"/>
  <c r="G16" i="4"/>
  <c r="E16" i="4"/>
  <c r="D16" i="4"/>
  <c r="C16" i="4"/>
  <c r="B16" i="4"/>
  <c r="A16" i="4"/>
  <c r="H15" i="4"/>
  <c r="G15" i="4"/>
  <c r="E15" i="4"/>
  <c r="D15" i="4"/>
  <c r="C15" i="4"/>
  <c r="B15" i="4"/>
  <c r="A15" i="4"/>
  <c r="H14" i="4"/>
  <c r="G14" i="4"/>
  <c r="E14" i="4"/>
  <c r="D14" i="4"/>
  <c r="C14" i="4"/>
  <c r="B14" i="4"/>
  <c r="A14" i="4"/>
  <c r="H13" i="4"/>
  <c r="G13" i="4"/>
  <c r="E13" i="4"/>
  <c r="D13" i="4"/>
  <c r="C13" i="4"/>
  <c r="B13" i="4"/>
  <c r="A13" i="4"/>
  <c r="H12" i="4"/>
  <c r="G12" i="4"/>
  <c r="E12" i="4"/>
  <c r="D12" i="4"/>
  <c r="C12" i="4"/>
  <c r="B12" i="4"/>
  <c r="A12" i="4"/>
  <c r="H11" i="4"/>
  <c r="G11" i="4"/>
  <c r="E11" i="4"/>
  <c r="D11" i="4"/>
  <c r="C11" i="4"/>
  <c r="B11" i="4"/>
  <c r="A11" i="4"/>
  <c r="H10" i="4"/>
  <c r="G10" i="4"/>
  <c r="E10" i="4"/>
  <c r="D10" i="4"/>
  <c r="C10" i="4"/>
  <c r="B10" i="4"/>
  <c r="A10" i="4"/>
  <c r="H9" i="4"/>
  <c r="G9" i="4"/>
  <c r="E9" i="4"/>
  <c r="D9" i="4"/>
  <c r="C9" i="4"/>
  <c r="B9" i="4"/>
  <c r="A9" i="4"/>
  <c r="H8" i="4"/>
  <c r="G8" i="4"/>
  <c r="E8" i="4"/>
  <c r="D8" i="4"/>
  <c r="C8" i="4"/>
  <c r="B8" i="4"/>
  <c r="A8" i="4"/>
  <c r="H7" i="4"/>
  <c r="G7" i="4"/>
  <c r="E7" i="4"/>
  <c r="D7" i="4"/>
  <c r="C7" i="4"/>
  <c r="B7" i="4"/>
  <c r="A7" i="4"/>
  <c r="H6" i="4"/>
  <c r="G6" i="4"/>
  <c r="E6" i="4"/>
  <c r="D6" i="4"/>
  <c r="C6" i="4"/>
  <c r="B6" i="4"/>
  <c r="A6" i="4"/>
  <c r="H5" i="4"/>
  <c r="G5" i="4"/>
  <c r="E5" i="4"/>
  <c r="D5" i="4"/>
  <c r="C5" i="4"/>
  <c r="B5" i="4"/>
  <c r="A5" i="4"/>
  <c r="H4" i="4"/>
  <c r="G4" i="4"/>
  <c r="E4" i="4"/>
  <c r="D4" i="4"/>
  <c r="C4" i="4"/>
  <c r="B4" i="4"/>
  <c r="A4" i="4"/>
  <c r="H3" i="4"/>
  <c r="G3" i="4"/>
  <c r="E3" i="4"/>
  <c r="D3" i="4"/>
  <c r="C3" i="4"/>
  <c r="B3" i="4"/>
  <c r="A3" i="4"/>
  <c r="H2" i="4"/>
  <c r="G2" i="4"/>
  <c r="E2" i="4"/>
  <c r="D2" i="4"/>
  <c r="C2" i="4"/>
  <c r="B2" i="4"/>
  <c r="A2" i="4"/>
  <c r="G2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H2" i="3"/>
  <c r="I2" i="3"/>
  <c r="J29" i="3"/>
  <c r="H29" i="3"/>
  <c r="I29" i="3"/>
  <c r="J53" i="3"/>
  <c r="H53" i="3"/>
  <c r="I53" i="3"/>
  <c r="J52" i="3"/>
  <c r="H52" i="3"/>
  <c r="I52" i="3"/>
  <c r="J51" i="3"/>
  <c r="H51" i="3"/>
  <c r="I51" i="3"/>
  <c r="J37" i="3"/>
  <c r="H37" i="3"/>
  <c r="I37" i="3"/>
  <c r="J49" i="3"/>
  <c r="H49" i="3"/>
  <c r="I49" i="3"/>
  <c r="J54" i="3"/>
  <c r="H54" i="3"/>
  <c r="I54" i="3"/>
  <c r="J23" i="3"/>
  <c r="H23" i="3"/>
  <c r="I23" i="3"/>
  <c r="J34" i="3"/>
  <c r="H34" i="3"/>
  <c r="I34" i="3"/>
  <c r="J32" i="3"/>
  <c r="H32" i="3"/>
  <c r="I32" i="3"/>
  <c r="J42" i="3"/>
  <c r="H42" i="3"/>
  <c r="I42" i="3"/>
  <c r="J47" i="3"/>
  <c r="H47" i="3"/>
  <c r="I47" i="3"/>
  <c r="J46" i="3"/>
  <c r="H46" i="3"/>
  <c r="I46" i="3"/>
  <c r="J22" i="3"/>
  <c r="H22" i="3"/>
  <c r="I22" i="3"/>
  <c r="J27" i="3"/>
  <c r="H27" i="3"/>
  <c r="I27" i="3"/>
  <c r="J31" i="3"/>
  <c r="H31" i="3"/>
  <c r="I31" i="3"/>
  <c r="J33" i="3"/>
  <c r="H33" i="3"/>
  <c r="I33" i="3"/>
  <c r="J45" i="3"/>
  <c r="H45" i="3"/>
  <c r="I45" i="3"/>
  <c r="J26" i="3"/>
  <c r="H26" i="3"/>
  <c r="I26" i="3"/>
  <c r="J41" i="3"/>
  <c r="H41" i="3"/>
  <c r="I41" i="3"/>
  <c r="J44" i="3"/>
  <c r="H44" i="3"/>
  <c r="I44" i="3"/>
  <c r="J21" i="3"/>
  <c r="H21" i="3"/>
  <c r="I21" i="3"/>
  <c r="J50" i="3"/>
  <c r="H50" i="3"/>
  <c r="I50" i="3"/>
  <c r="J35" i="3"/>
  <c r="H35" i="3"/>
  <c r="I35" i="3"/>
  <c r="J39" i="3"/>
  <c r="H39" i="3"/>
  <c r="I39" i="3"/>
  <c r="J43" i="3"/>
  <c r="H43" i="3"/>
  <c r="I43" i="3"/>
  <c r="J19" i="3"/>
  <c r="H19" i="3"/>
  <c r="I19" i="3"/>
  <c r="J48" i="3"/>
  <c r="H48" i="3"/>
  <c r="I48" i="3"/>
  <c r="J17" i="3"/>
  <c r="H17" i="3"/>
  <c r="I17" i="3"/>
  <c r="J36" i="3"/>
  <c r="H36" i="3"/>
  <c r="I36" i="3"/>
  <c r="J13" i="3"/>
  <c r="H13" i="3"/>
  <c r="I13" i="3"/>
  <c r="J18" i="3"/>
  <c r="H18" i="3"/>
  <c r="I18" i="3"/>
  <c r="J20" i="3"/>
  <c r="H20" i="3"/>
  <c r="I20" i="3"/>
  <c r="J25" i="3"/>
  <c r="H25" i="3"/>
  <c r="I25" i="3"/>
  <c r="J28" i="3"/>
  <c r="H28" i="3"/>
  <c r="I28" i="3"/>
  <c r="J38" i="3"/>
  <c r="H38" i="3"/>
  <c r="I38" i="3"/>
  <c r="J15" i="3"/>
  <c r="H15" i="3"/>
  <c r="I15" i="3"/>
  <c r="J24" i="3"/>
  <c r="H24" i="3"/>
  <c r="I24" i="3"/>
  <c r="J11" i="3"/>
  <c r="H11" i="3"/>
  <c r="I11" i="3"/>
  <c r="J30" i="3"/>
  <c r="H30" i="3"/>
  <c r="I30" i="3"/>
  <c r="J12" i="3"/>
  <c r="H12" i="3"/>
  <c r="I12" i="3"/>
  <c r="J16" i="3"/>
  <c r="H16" i="3"/>
  <c r="I16" i="3"/>
  <c r="J10" i="3"/>
  <c r="H10" i="3"/>
  <c r="I10" i="3"/>
  <c r="J8" i="3"/>
  <c r="H8" i="3"/>
  <c r="I8" i="3"/>
  <c r="J14" i="3"/>
  <c r="H14" i="3"/>
  <c r="I14" i="3"/>
  <c r="J7" i="3"/>
  <c r="H7" i="3"/>
  <c r="I7" i="3"/>
  <c r="J9" i="3"/>
  <c r="H9" i="3"/>
  <c r="I9" i="3"/>
  <c r="J40" i="3"/>
  <c r="H40" i="3"/>
  <c r="I40" i="3"/>
  <c r="J6" i="3"/>
  <c r="H6" i="3"/>
  <c r="I6" i="3"/>
  <c r="J5" i="3"/>
  <c r="H5" i="3"/>
  <c r="I5" i="3"/>
  <c r="J4" i="3"/>
  <c r="H4" i="3"/>
  <c r="I4" i="3"/>
  <c r="J3" i="3"/>
  <c r="H3" i="3"/>
  <c r="I3" i="3"/>
  <c r="A53" i="2"/>
  <c r="B53" i="2"/>
  <c r="D53" i="2"/>
  <c r="E53" i="2"/>
  <c r="C53" i="2"/>
  <c r="H53" i="1"/>
  <c r="F5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I53" i="1"/>
  <c r="J53" i="1"/>
  <c r="G53" i="2"/>
  <c r="K53" i="1"/>
  <c r="H53" i="2"/>
  <c r="A54" i="2"/>
  <c r="B54" i="2"/>
  <c r="D54" i="2"/>
  <c r="E54" i="2"/>
  <c r="C54" i="2"/>
  <c r="F54" i="2"/>
  <c r="I54" i="1"/>
  <c r="J54" i="1"/>
  <c r="G54" i="2"/>
  <c r="K54" i="1"/>
  <c r="H54" i="2"/>
  <c r="A30" i="2"/>
  <c r="B30" i="2"/>
  <c r="D30" i="2"/>
  <c r="E30" i="2"/>
  <c r="C30" i="2"/>
  <c r="F30" i="2"/>
  <c r="I30" i="1"/>
  <c r="J30" i="1"/>
  <c r="G30" i="2"/>
  <c r="K30" i="1"/>
  <c r="H30" i="2"/>
  <c r="A31" i="2"/>
  <c r="B31" i="2"/>
  <c r="D31" i="2"/>
  <c r="E31" i="2"/>
  <c r="C31" i="2"/>
  <c r="F31" i="2"/>
  <c r="I31" i="1"/>
  <c r="J31" i="1"/>
  <c r="G31" i="2"/>
  <c r="K31" i="1"/>
  <c r="H31" i="2"/>
  <c r="A32" i="2"/>
  <c r="B32" i="2"/>
  <c r="D32" i="2"/>
  <c r="E32" i="2"/>
  <c r="C32" i="2"/>
  <c r="F32" i="2"/>
  <c r="I32" i="1"/>
  <c r="J32" i="1"/>
  <c r="G32" i="2"/>
  <c r="K32" i="1"/>
  <c r="H32" i="2"/>
  <c r="A33" i="2"/>
  <c r="B33" i="2"/>
  <c r="D33" i="2"/>
  <c r="E33" i="2"/>
  <c r="C33" i="2"/>
  <c r="F33" i="2"/>
  <c r="I33" i="1"/>
  <c r="J33" i="1"/>
  <c r="G33" i="2"/>
  <c r="K33" i="1"/>
  <c r="H33" i="2"/>
  <c r="A34" i="2"/>
  <c r="B34" i="2"/>
  <c r="D34" i="2"/>
  <c r="E34" i="2"/>
  <c r="C34" i="2"/>
  <c r="F34" i="2"/>
  <c r="I34" i="1"/>
  <c r="J34" i="1"/>
  <c r="G34" i="2"/>
  <c r="K34" i="1"/>
  <c r="H34" i="2"/>
  <c r="A35" i="2"/>
  <c r="B35" i="2"/>
  <c r="D35" i="2"/>
  <c r="E35" i="2"/>
  <c r="C35" i="2"/>
  <c r="F35" i="2"/>
  <c r="I35" i="1"/>
  <c r="J35" i="1"/>
  <c r="G35" i="2"/>
  <c r="K35" i="1"/>
  <c r="H35" i="2"/>
  <c r="A36" i="2"/>
  <c r="B36" i="2"/>
  <c r="D36" i="2"/>
  <c r="E36" i="2"/>
  <c r="C36" i="2"/>
  <c r="F36" i="2"/>
  <c r="I36" i="1"/>
  <c r="J36" i="1"/>
  <c r="G36" i="2"/>
  <c r="K36" i="1"/>
  <c r="H36" i="2"/>
  <c r="A37" i="2"/>
  <c r="B37" i="2"/>
  <c r="D37" i="2"/>
  <c r="E37" i="2"/>
  <c r="C37" i="2"/>
  <c r="F37" i="2"/>
  <c r="I37" i="1"/>
  <c r="J37" i="1"/>
  <c r="G37" i="2"/>
  <c r="K37" i="1"/>
  <c r="H37" i="2"/>
  <c r="A38" i="2"/>
  <c r="B38" i="2"/>
  <c r="D38" i="2"/>
  <c r="E38" i="2"/>
  <c r="C38" i="2"/>
  <c r="F38" i="2"/>
  <c r="I38" i="1"/>
  <c r="J38" i="1"/>
  <c r="G38" i="2"/>
  <c r="K38" i="1"/>
  <c r="H38" i="2"/>
  <c r="A39" i="2"/>
  <c r="B39" i="2"/>
  <c r="D39" i="2"/>
  <c r="E39" i="2"/>
  <c r="C39" i="2"/>
  <c r="F39" i="2"/>
  <c r="I39" i="1"/>
  <c r="J39" i="1"/>
  <c r="G39" i="2"/>
  <c r="K39" i="1"/>
  <c r="H39" i="2"/>
  <c r="A40" i="2"/>
  <c r="B40" i="2"/>
  <c r="D40" i="2"/>
  <c r="E40" i="2"/>
  <c r="C40" i="2"/>
  <c r="F40" i="2"/>
  <c r="I40" i="1"/>
  <c r="J40" i="1"/>
  <c r="G40" i="2"/>
  <c r="K40" i="1"/>
  <c r="H40" i="2"/>
  <c r="A41" i="2"/>
  <c r="B41" i="2"/>
  <c r="D41" i="2"/>
  <c r="E41" i="2"/>
  <c r="C41" i="2"/>
  <c r="F41" i="2"/>
  <c r="I41" i="1"/>
  <c r="J41" i="1"/>
  <c r="G41" i="2"/>
  <c r="K41" i="1"/>
  <c r="H41" i="2"/>
  <c r="A42" i="2"/>
  <c r="B42" i="2"/>
  <c r="D42" i="2"/>
  <c r="E42" i="2"/>
  <c r="C42" i="2"/>
  <c r="F42" i="2"/>
  <c r="I42" i="1"/>
  <c r="J42" i="1"/>
  <c r="G42" i="2"/>
  <c r="K42" i="1"/>
  <c r="H42" i="2"/>
  <c r="A43" i="2"/>
  <c r="B43" i="2"/>
  <c r="D43" i="2"/>
  <c r="E43" i="2"/>
  <c r="C43" i="2"/>
  <c r="F43" i="2"/>
  <c r="I43" i="1"/>
  <c r="J43" i="1"/>
  <c r="G43" i="2"/>
  <c r="K43" i="1"/>
  <c r="H43" i="2"/>
  <c r="A44" i="2"/>
  <c r="B44" i="2"/>
  <c r="D44" i="2"/>
  <c r="E44" i="2"/>
  <c r="C44" i="2"/>
  <c r="F44" i="2"/>
  <c r="I44" i="1"/>
  <c r="J44" i="1"/>
  <c r="G44" i="2"/>
  <c r="K44" i="1"/>
  <c r="H44" i="2"/>
  <c r="A45" i="2"/>
  <c r="B45" i="2"/>
  <c r="D45" i="2"/>
  <c r="E45" i="2"/>
  <c r="C45" i="2"/>
  <c r="F45" i="2"/>
  <c r="I45" i="1"/>
  <c r="J45" i="1"/>
  <c r="G45" i="2"/>
  <c r="K45" i="1"/>
  <c r="H45" i="2"/>
  <c r="A46" i="2"/>
  <c r="B46" i="2"/>
  <c r="D46" i="2"/>
  <c r="E46" i="2"/>
  <c r="C46" i="2"/>
  <c r="F46" i="2"/>
  <c r="I46" i="1"/>
  <c r="J46" i="1"/>
  <c r="G46" i="2"/>
  <c r="K46" i="1"/>
  <c r="H46" i="2"/>
  <c r="A47" i="2"/>
  <c r="B47" i="2"/>
  <c r="D47" i="2"/>
  <c r="E47" i="2"/>
  <c r="C47" i="2"/>
  <c r="F47" i="2"/>
  <c r="I47" i="1"/>
  <c r="J47" i="1"/>
  <c r="G47" i="2"/>
  <c r="K47" i="1"/>
  <c r="H47" i="2"/>
  <c r="A48" i="2"/>
  <c r="B48" i="2"/>
  <c r="D48" i="2"/>
  <c r="E48" i="2"/>
  <c r="C48" i="2"/>
  <c r="F48" i="2"/>
  <c r="I48" i="1"/>
  <c r="J48" i="1"/>
  <c r="G48" i="2"/>
  <c r="K48" i="1"/>
  <c r="H48" i="2"/>
  <c r="A49" i="2"/>
  <c r="B49" i="2"/>
  <c r="D49" i="2"/>
  <c r="E49" i="2"/>
  <c r="C49" i="2"/>
  <c r="F49" i="2"/>
  <c r="I49" i="1"/>
  <c r="J49" i="1"/>
  <c r="G49" i="2"/>
  <c r="K49" i="1"/>
  <c r="H49" i="2"/>
  <c r="A50" i="2"/>
  <c r="B50" i="2"/>
  <c r="D50" i="2"/>
  <c r="E50" i="2"/>
  <c r="C50" i="2"/>
  <c r="F50" i="2"/>
  <c r="I50" i="1"/>
  <c r="J50" i="1"/>
  <c r="G50" i="2"/>
  <c r="K50" i="1"/>
  <c r="H50" i="2"/>
  <c r="A51" i="2"/>
  <c r="B51" i="2"/>
  <c r="D51" i="2"/>
  <c r="E51" i="2"/>
  <c r="C51" i="2"/>
  <c r="F51" i="2"/>
  <c r="I51" i="1"/>
  <c r="J51" i="1"/>
  <c r="G51" i="2"/>
  <c r="K51" i="1"/>
  <c r="H51" i="2"/>
  <c r="A52" i="2"/>
  <c r="B52" i="2"/>
  <c r="D52" i="2"/>
  <c r="E52" i="2"/>
  <c r="C52" i="2"/>
  <c r="F52" i="2"/>
  <c r="I52" i="1"/>
  <c r="J52" i="1"/>
  <c r="G52" i="2"/>
  <c r="K52" i="1"/>
  <c r="H52" i="2"/>
  <c r="A2" i="2"/>
  <c r="D2" i="2"/>
  <c r="E2" i="2"/>
  <c r="C2" i="2"/>
  <c r="F2" i="2"/>
  <c r="I2" i="1"/>
  <c r="J2" i="1"/>
  <c r="G2" i="2"/>
  <c r="K2" i="1"/>
  <c r="H2" i="2"/>
  <c r="A3" i="2"/>
  <c r="B3" i="2"/>
  <c r="D3" i="2"/>
  <c r="E3" i="2"/>
  <c r="C3" i="2"/>
  <c r="F3" i="2"/>
  <c r="I3" i="1"/>
  <c r="J3" i="1"/>
  <c r="G3" i="2"/>
  <c r="K3" i="1"/>
  <c r="H3" i="2"/>
  <c r="A4" i="2"/>
  <c r="B4" i="2"/>
  <c r="D4" i="2"/>
  <c r="E4" i="2"/>
  <c r="C4" i="2"/>
  <c r="F4" i="2"/>
  <c r="I4" i="1"/>
  <c r="J4" i="1"/>
  <c r="G4" i="2"/>
  <c r="K4" i="1"/>
  <c r="H4" i="2"/>
  <c r="A5" i="2"/>
  <c r="B5" i="2"/>
  <c r="D5" i="2"/>
  <c r="E5" i="2"/>
  <c r="C5" i="2"/>
  <c r="F5" i="2"/>
  <c r="I5" i="1"/>
  <c r="J5" i="1"/>
  <c r="G5" i="2"/>
  <c r="K5" i="1"/>
  <c r="H5" i="2"/>
  <c r="A6" i="2"/>
  <c r="B6" i="2"/>
  <c r="D6" i="2"/>
  <c r="E6" i="2"/>
  <c r="C6" i="2"/>
  <c r="F6" i="2"/>
  <c r="I6" i="1"/>
  <c r="J6" i="1"/>
  <c r="G6" i="2"/>
  <c r="K6" i="1"/>
  <c r="H6" i="2"/>
  <c r="A7" i="2"/>
  <c r="B7" i="2"/>
  <c r="D7" i="2"/>
  <c r="E7" i="2"/>
  <c r="C7" i="2"/>
  <c r="F7" i="2"/>
  <c r="I7" i="1"/>
  <c r="J7" i="1"/>
  <c r="G7" i="2"/>
  <c r="K7" i="1"/>
  <c r="H7" i="2"/>
  <c r="A8" i="2"/>
  <c r="B8" i="2"/>
  <c r="D8" i="2"/>
  <c r="E8" i="2"/>
  <c r="C8" i="2"/>
  <c r="F8" i="2"/>
  <c r="I8" i="1"/>
  <c r="J8" i="1"/>
  <c r="G8" i="2"/>
  <c r="K8" i="1"/>
  <c r="H8" i="2"/>
  <c r="A9" i="2"/>
  <c r="B9" i="2"/>
  <c r="D9" i="2"/>
  <c r="E9" i="2"/>
  <c r="C9" i="2"/>
  <c r="F9" i="2"/>
  <c r="I9" i="1"/>
  <c r="J9" i="1"/>
  <c r="G9" i="2"/>
  <c r="K9" i="1"/>
  <c r="H9" i="2"/>
  <c r="A10" i="2"/>
  <c r="B10" i="2"/>
  <c r="D10" i="2"/>
  <c r="E10" i="2"/>
  <c r="C10" i="2"/>
  <c r="F10" i="2"/>
  <c r="I10" i="1"/>
  <c r="J10" i="1"/>
  <c r="G10" i="2"/>
  <c r="K10" i="1"/>
  <c r="H10" i="2"/>
  <c r="A11" i="2"/>
  <c r="B11" i="2"/>
  <c r="D11" i="2"/>
  <c r="E11" i="2"/>
  <c r="C11" i="2"/>
  <c r="F11" i="2"/>
  <c r="I11" i="1"/>
  <c r="J11" i="1"/>
  <c r="G11" i="2"/>
  <c r="K11" i="1"/>
  <c r="H11" i="2"/>
  <c r="A12" i="2"/>
  <c r="B12" i="2"/>
  <c r="D12" i="2"/>
  <c r="E12" i="2"/>
  <c r="C12" i="2"/>
  <c r="F12" i="2"/>
  <c r="I12" i="1"/>
  <c r="J12" i="1"/>
  <c r="G12" i="2"/>
  <c r="K12" i="1"/>
  <c r="H12" i="2"/>
  <c r="A13" i="2"/>
  <c r="B13" i="2"/>
  <c r="D13" i="2"/>
  <c r="E13" i="2"/>
  <c r="C13" i="2"/>
  <c r="F13" i="2"/>
  <c r="I13" i="1"/>
  <c r="J13" i="1"/>
  <c r="G13" i="2"/>
  <c r="K13" i="1"/>
  <c r="H13" i="2"/>
  <c r="A14" i="2"/>
  <c r="B14" i="2"/>
  <c r="D14" i="2"/>
  <c r="E14" i="2"/>
  <c r="C14" i="2"/>
  <c r="F14" i="2"/>
  <c r="I14" i="1"/>
  <c r="J14" i="1"/>
  <c r="G14" i="2"/>
  <c r="K14" i="1"/>
  <c r="H14" i="2"/>
  <c r="A15" i="2"/>
  <c r="B15" i="2"/>
  <c r="D15" i="2"/>
  <c r="E15" i="2"/>
  <c r="C15" i="2"/>
  <c r="F15" i="2"/>
  <c r="I15" i="1"/>
  <c r="J15" i="1"/>
  <c r="G15" i="2"/>
  <c r="K15" i="1"/>
  <c r="H15" i="2"/>
  <c r="A16" i="2"/>
  <c r="B16" i="2"/>
  <c r="D16" i="2"/>
  <c r="E16" i="2"/>
  <c r="C16" i="2"/>
  <c r="F16" i="2"/>
  <c r="I16" i="1"/>
  <c r="J16" i="1"/>
  <c r="G16" i="2"/>
  <c r="K16" i="1"/>
  <c r="H16" i="2"/>
  <c r="A17" i="2"/>
  <c r="B17" i="2"/>
  <c r="D17" i="2"/>
  <c r="E17" i="2"/>
  <c r="C17" i="2"/>
  <c r="F17" i="2"/>
  <c r="I17" i="1"/>
  <c r="J17" i="1"/>
  <c r="G17" i="2"/>
  <c r="K17" i="1"/>
  <c r="H17" i="2"/>
  <c r="A18" i="2"/>
  <c r="B18" i="2"/>
  <c r="D18" i="2"/>
  <c r="E18" i="2"/>
  <c r="C18" i="2"/>
  <c r="F18" i="2"/>
  <c r="I18" i="1"/>
  <c r="J18" i="1"/>
  <c r="G18" i="2"/>
  <c r="K18" i="1"/>
  <c r="H18" i="2"/>
  <c r="A19" i="2"/>
  <c r="B19" i="2"/>
  <c r="D19" i="2"/>
  <c r="E19" i="2"/>
  <c r="C19" i="2"/>
  <c r="F19" i="2"/>
  <c r="I19" i="1"/>
  <c r="J19" i="1"/>
  <c r="G19" i="2"/>
  <c r="K19" i="1"/>
  <c r="H19" i="2"/>
  <c r="A20" i="2"/>
  <c r="B20" i="2"/>
  <c r="D20" i="2"/>
  <c r="E20" i="2"/>
  <c r="C20" i="2"/>
  <c r="F20" i="2"/>
  <c r="I20" i="1"/>
  <c r="J20" i="1"/>
  <c r="G20" i="2"/>
  <c r="K20" i="1"/>
  <c r="H20" i="2"/>
  <c r="A21" i="2"/>
  <c r="B21" i="2"/>
  <c r="D21" i="2"/>
  <c r="E21" i="2"/>
  <c r="C21" i="2"/>
  <c r="F21" i="2"/>
  <c r="I21" i="1"/>
  <c r="J21" i="1"/>
  <c r="G21" i="2"/>
  <c r="K21" i="1"/>
  <c r="H21" i="2"/>
  <c r="A22" i="2"/>
  <c r="B22" i="2"/>
  <c r="D22" i="2"/>
  <c r="E22" i="2"/>
  <c r="C22" i="2"/>
  <c r="F22" i="2"/>
  <c r="I22" i="1"/>
  <c r="J22" i="1"/>
  <c r="G22" i="2"/>
  <c r="K22" i="1"/>
  <c r="H22" i="2"/>
  <c r="A23" i="2"/>
  <c r="B23" i="2"/>
  <c r="D23" i="2"/>
  <c r="E23" i="2"/>
  <c r="C23" i="2"/>
  <c r="F23" i="2"/>
  <c r="I23" i="1"/>
  <c r="J23" i="1"/>
  <c r="G23" i="2"/>
  <c r="K23" i="1"/>
  <c r="H23" i="2"/>
  <c r="A24" i="2"/>
  <c r="B24" i="2"/>
  <c r="D24" i="2"/>
  <c r="E24" i="2"/>
  <c r="C24" i="2"/>
  <c r="F24" i="2"/>
  <c r="I24" i="1"/>
  <c r="J24" i="1"/>
  <c r="G24" i="2"/>
  <c r="K24" i="1"/>
  <c r="H24" i="2"/>
  <c r="A25" i="2"/>
  <c r="B25" i="2"/>
  <c r="D25" i="2"/>
  <c r="E25" i="2"/>
  <c r="C25" i="2"/>
  <c r="F25" i="2"/>
  <c r="I25" i="1"/>
  <c r="J25" i="1"/>
  <c r="G25" i="2"/>
  <c r="K25" i="1"/>
  <c r="H25" i="2"/>
  <c r="A26" i="2"/>
  <c r="B26" i="2"/>
  <c r="D26" i="2"/>
  <c r="E26" i="2"/>
  <c r="C26" i="2"/>
  <c r="F26" i="2"/>
  <c r="I26" i="1"/>
  <c r="J26" i="1"/>
  <c r="G26" i="2"/>
  <c r="K26" i="1"/>
  <c r="H26" i="2"/>
  <c r="A27" i="2"/>
  <c r="B27" i="2"/>
  <c r="D27" i="2"/>
  <c r="E27" i="2"/>
  <c r="C27" i="2"/>
  <c r="F27" i="2"/>
  <c r="I27" i="1"/>
  <c r="J27" i="1"/>
  <c r="G27" i="2"/>
  <c r="K27" i="1"/>
  <c r="H27" i="2"/>
  <c r="A28" i="2"/>
  <c r="B28" i="2"/>
  <c r="D28" i="2"/>
  <c r="E28" i="2"/>
  <c r="C28" i="2"/>
  <c r="F28" i="2"/>
  <c r="I28" i="1"/>
  <c r="J28" i="1"/>
  <c r="G28" i="2"/>
  <c r="K28" i="1"/>
  <c r="H28" i="2"/>
  <c r="A29" i="2"/>
  <c r="B29" i="2"/>
  <c r="D29" i="2"/>
  <c r="E29" i="2"/>
  <c r="C29" i="2"/>
  <c r="F29" i="2"/>
  <c r="I29" i="1"/>
  <c r="J29" i="1"/>
  <c r="G29" i="2"/>
  <c r="K29" i="1"/>
  <c r="H29" i="2"/>
  <c r="E1" i="2"/>
  <c r="D1" i="2"/>
</calcChain>
</file>

<file path=xl/sharedStrings.xml><?xml version="1.0" encoding="utf-8"?>
<sst xmlns="http://schemas.openxmlformats.org/spreadsheetml/2006/main" count="406" uniqueCount="100">
  <si>
    <t>City</t>
  </si>
  <si>
    <t>State</t>
  </si>
  <si>
    <t>Ranking</t>
  </si>
  <si>
    <t>Minneapolis</t>
  </si>
  <si>
    <t>Minnesota</t>
  </si>
  <si>
    <t>Pittsburgh</t>
  </si>
  <si>
    <t>Pennsylvania</t>
  </si>
  <si>
    <t>Cincinnati</t>
  </si>
  <si>
    <t>Ohio</t>
  </si>
  <si>
    <t>Cleveland</t>
  </si>
  <si>
    <t xml:space="preserve">St. Louis </t>
  </si>
  <si>
    <t>Missouri</t>
  </si>
  <si>
    <t>Columbus</t>
  </si>
  <si>
    <t>Indianapolis</t>
  </si>
  <si>
    <t>Indiana</t>
  </si>
  <si>
    <t>Madison</t>
  </si>
  <si>
    <t>Wisconsin</t>
  </si>
  <si>
    <t>Milwaukee</t>
  </si>
  <si>
    <t>Ann Arbor</t>
  </si>
  <si>
    <t>Michigan</t>
  </si>
  <si>
    <t>Kansas City</t>
  </si>
  <si>
    <t>Omaha</t>
  </si>
  <si>
    <t>Nebraska</t>
  </si>
  <si>
    <t>Detroit</t>
  </si>
  <si>
    <t>Louisvillle</t>
  </si>
  <si>
    <t>Kentucky</t>
  </si>
  <si>
    <t>Champaign</t>
  </si>
  <si>
    <t>Illinois</t>
  </si>
  <si>
    <t>Grand Rapids</t>
  </si>
  <si>
    <t>Lincoln</t>
  </si>
  <si>
    <t>Lexington</t>
  </si>
  <si>
    <t>Lafayette</t>
  </si>
  <si>
    <t>Dayton</t>
  </si>
  <si>
    <t>Fargo</t>
  </si>
  <si>
    <t>North Dakota</t>
  </si>
  <si>
    <t>South Bend</t>
  </si>
  <si>
    <t>Bloomington</t>
  </si>
  <si>
    <t>Wichita</t>
  </si>
  <si>
    <t>Kansas</t>
  </si>
  <si>
    <t>Des Moines</t>
  </si>
  <si>
    <t>Iowa</t>
  </si>
  <si>
    <t>Iowa City</t>
  </si>
  <si>
    <t>Fort Wayne</t>
  </si>
  <si>
    <t>Athens</t>
  </si>
  <si>
    <t>State College</t>
  </si>
  <si>
    <t>Lansing</t>
  </si>
  <si>
    <t xml:space="preserve">Ames </t>
  </si>
  <si>
    <t>Evansville</t>
  </si>
  <si>
    <t xml:space="preserve">Duluth </t>
  </si>
  <si>
    <t>Minesota</t>
  </si>
  <si>
    <t>Green Bay</t>
  </si>
  <si>
    <t>Columbia</t>
  </si>
  <si>
    <t>Eau Claire</t>
  </si>
  <si>
    <t>Springfield</t>
  </si>
  <si>
    <t>Erie</t>
  </si>
  <si>
    <t>Youngstown</t>
  </si>
  <si>
    <t>Toledo</t>
  </si>
  <si>
    <t>Rochester</t>
  </si>
  <si>
    <t>Peoria</t>
  </si>
  <si>
    <t>Sioux Falls</t>
  </si>
  <si>
    <t>South Dakota</t>
  </si>
  <si>
    <t>Quad Cities</t>
  </si>
  <si>
    <t>Bowling Green</t>
  </si>
  <si>
    <t>Cedar Rapids</t>
  </si>
  <si>
    <t>Flint</t>
  </si>
  <si>
    <t>Rockford</t>
  </si>
  <si>
    <t>Topeka</t>
  </si>
  <si>
    <t>Wheeling</t>
  </si>
  <si>
    <t>West Virginia</t>
  </si>
  <si>
    <t>latitude</t>
  </si>
  <si>
    <t>longitude</t>
  </si>
  <si>
    <t>Radius</t>
  </si>
  <si>
    <t>Altered Radius</t>
  </si>
  <si>
    <t>Fillkey</t>
  </si>
  <si>
    <t>Chicago</t>
  </si>
  <si>
    <t>Includes</t>
  </si>
  <si>
    <t>With Chicago</t>
  </si>
  <si>
    <t>Rankings</t>
  </si>
  <si>
    <t>Saint Paul</t>
  </si>
  <si>
    <t>Normal</t>
  </si>
  <si>
    <t>state</t>
  </si>
  <si>
    <t>rankings</t>
  </si>
  <si>
    <t>radius</t>
  </si>
  <si>
    <t>fillKey</t>
  </si>
  <si>
    <t>city</t>
  </si>
  <si>
    <t>includes</t>
  </si>
  <si>
    <t>Evanston, Aurora, Joliet, Elgin, Naperville</t>
  </si>
  <si>
    <t>Covington, KY</t>
  </si>
  <si>
    <t>Akron</t>
  </si>
  <si>
    <t>Elkhart</t>
  </si>
  <si>
    <t>Fishers, Carmel, Noblesville, Westfield, Zionsville</t>
  </si>
  <si>
    <t>Olathe, Kansas City, Independence, Overland Park</t>
  </si>
  <si>
    <t>Warren, Sterling Heights, Troy and Livonia</t>
  </si>
  <si>
    <t>Urbana</t>
  </si>
  <si>
    <t>West Lafayette</t>
  </si>
  <si>
    <t>East Lansing</t>
  </si>
  <si>
    <t>Davenport, Bettendorf, Rock Island, East Moline and Moline</t>
  </si>
  <si>
    <t>[
  {
    "City": "Chicago",
    "Includes": "Evanston, Aurora, Joliet, Elgin, Naperville",
    "State": "Illinois",
    "latitude": 41.928881,
    "longitude": -87.81381,
    "Rankings": 1,
    "Altered Radius": 17.67,
    "Fillkey": "green"
  },
  {
    "City": "Minneapolis",
    "Includes": "Saint Paul",
    "State": "Minnesota",
    "latitude": 44.979265,
    "longitude": -93.273024,
    "Rankings": 2,
    "Altered Radius": 17,
    "Fillkey": "green"
  },
  {
    "City": "Pittsburgh",
    "Includes": 0,
    "State": "Pennsylvania",
    "latitude": 40.434436,
    "longitude": -80.024817,
    "Rankings": 3,
    "Altered Radius": 16.67,
    "Fillkey": "green"
  },
  {
    "City": "Cincinnati",
    "Includes": "Covington, KY",
    "State": "Ohio",
    "latitude": 39.166759,
    "longitude": -84.53822,
    "Rankings": 4,
    "Altered Radius": 16.33,
    "Fillkey": "green"
  },
  {
    "City": "Cleveland",
    "Includes": "Akron",
    "State": "Ohio",
    "latitude": 41.523401,
    "longitude": -81.599648,
    "Rankings": 5,
    "Altered Radius": 16,
    "Fillkey": "green"
  },
  {
    "City": "Indianapolis",
    "Includes": "Fishers, Carmel, Noblesville, Westfield, Zionsville",
    "State": "Indiana",
    "latitude": 39.775092,
    "longitude": -86.13216,
    "Rankings": 6,
    "Altered Radius": 15.67,
    "Fillkey": "green"
  },
  {
    "City": "Milwaukee",
    "Includes": 0,
    "State": "Wisconsin",
    "latitude": 43.011264,
    "longitude": -87.958409,
    "Rankings": 7,
    "Altered Radius": 15.33,
    "Fillkey": "green"
  },
  {
    "City": "Columbus",
    "Includes": 0,
    "State": "Ohio",
    "latitude": 40.040113,
    "longitude": -82.897222,
    "Rankings": 8,
    "Altered Radius": 15,
    "Fillkey": "green"
  },
  {
    "City": "Ann Arbor",
    "Includes": 0,
    "State": "Michigan",
    "latitude": 42.266638,
    "longitude": -83.849042,
    "Rankings": 9,
    "Altered Radius": 14.67,
    "Fillkey": "green"
  },
  {
    "City": "Louisvillle",
    "Includes": 0,
    "State": "Kentucky",
    "latitude": 38.188962,
    "longitude": -85.676819,
    "Rankings": 10,
    "Altered Radius": 14.33,
    "Fillkey": "green"
  },
  {
    "City": "Omaha",
    "Includes": 0,
    "State": "Nebraska",
    "latitude": 41.291736,
    "longitude": -96.171104,
    "Rankings": 11,
    "Altered Radius": 14,
    "Fillkey": "blue"
  },
  {
    "City": "South Bend",
    "Includes": "Elkhart",
    "State": "Indiana",
    "latitude": 41.673383,
    "longitude": -86.251654,
    "Rankings": 12,
    "Altered Radius": 13.67,
    "Fillkey": "blue"
  },
  {
    "City": "Madison",
    "Includes": 0,
    "State": "Wisconsin",
    "latitude": 43.06956,
    "longitude": -89.423861,
    "Rankings": 13,
    "Altered Radius": 13.33,
    "Fillkey": "blue"
  },
  {
    "City": "Grand Rapids",
    "Includes": 0,
    "State": "Michigan",
    "latitude": 42.984226,
    "longitude": -85.629101,
    "Rankings": 14,
    "Altered Radius": 13,
    "Fillkey": "blue"
  },
  {
    "City": "Kansas City",
    "Includes": "Olathe, Kansas City, Independence, Overland Park",
    "State": "Missouri",
    "latitude": 39.102404,
    "longitude": -94.598583,
    "Rankings": 15,
    "Altered Radius": 12.67,
    "Fillkey": "blue"
  },
  {
    "City": "Wichita",
    "Includes": 0,
    "State": "Kansas",
    "latitude": 37.651974,
    "longitude": -97.258997,
    "Rankings": 16,
    "Altered Radius": 12.33,
    "Fillkey": "blue"
  },
  {
    "City": "Fargo",
    "Includes": 0,
    "State": "North Dakota",
    "latitude": 46.92536,
    "longitude": -96.990615,
    "Rankings": 17,
    "Altered Radius": 12,
    "Fillkey": "blue"
  },
  {
    "City": "Iowa City",
    "Includes": 0,
    "State": "Iowa",
    "latitude": 41.648207,
    "longitude": -91.541579,
    "Rankings": 18,
    "Altered Radius": 11.67,
    "Fillkey": "blue"
  },
  {
    "City": "Dayton",
    "Includes": 0,
    "State": "Ohio",
    "latitude": 39.750471,
    "longitude": -84.268593,
    "Rankings": 19,
    "Altered Radius": 11.33,
    "Fillkey": "blue"
  },
  {
    "City": "Ames",
    "Includes": 0,
    "State": "Iowa",
    "latitude": 42.037879,
    "longitude": -93.600254,
    "Rankings": 20,
    "Altered Radius": 11,
    "Fillkey": "blue"
  },
  {
    "City": "Youngstown",
    "Includes": 0,
    "State": "Ohio",
    "latitude": 41.017082,
    "longitude": -80.802854,
    "Rankings": 21,
    "Altered Radius": 10.67,
    "Fillkey": "blue"
  },
  {
    "City": "Quad Cities",
    "Includes": "Davenport, Bettendorf, Rock Island, East Moline and Moline",
    "State": "Iowa",
    "latitude": 41.516667,
    "longitude": -90.533333,
    "Rankings": 22,
    "Altered Radius": 10.33,
    "Fillkey": "blue"
  },
  {
    "City": "Champaign",
    "Includes": "Urbana",
    "State": "Illinois",
    "latitude": 40.101777,
    "longitude": -88.197166,
    "Rankings": 23,
    "Altered Radius": 10,
    "Fillkey": "blue"
  },
  {
    "City": "Lafayette",
    "Includes": "West Lafayette",
    "State": "Indiana",
    "latitude": 40.39905,
    "longitude": -86.830286,
    "Rankings": 24,
    "Altered Radius": 9.67,
    "Fillkey": "blue"
  },
  {
    "City": "Green Bay",
    "Includes": 0,
    "State": "Wisconsin",
    "latitude": 44.494385,
    "longitude": -87.976051,
    "Rankings": 25,
    "Altered Radius": 9.33,
    "Fillkey": "blue"
  },
  {
    "City": "Erie",
    "Includes": 0,
    "State": "Pennsylvania",
    "latitude": 42.087337,
    "longitude": -80.087341,
    "Rankings": 26,
    "Altered Radius": 9,
    "Fillkey": "purple"
  },
  {
    "City": "Lexington",
    "Includes": 0,
    "State": "Kentucky",
    "latitude": 38.016674,
    "longitude": -84.486043,
    "Rankings": 27,
    "Altered Radius": 8.67,
    "Fillkey": "purple"
  },
  {
    "City": "Wheeling",
    "Includes": 0,
    "State": "West Virginia",
    "latitude": 40.102703,
    "longitude": -80.647599,
    "Rankings": 28,
    "Altered Radius": 8.33,
    "Fillkey": "purple"
  },
  {
    "City": "Detroit",
    "Includes": "Warren, Sterling Heights, Troy and Livonia",
    "State": "Michigan",
    "latitude": 42.239933,
    "longitude": -83.150823,
    "Rankings": 29,
    "Altered Radius": 8,
    "Fillkey": "purple"
  },
  {
    "City": "Springfield",
    "Includes": 0,
    "State": "Missouri",
    "latitude": 39.820839,
    "longitude": -89.598978,
    "Rankings": 30,
    "Altered Radius": 7.67,
    "Fillkey": "purple"
  },
  {
    "City": "Peoria",
    "Includes": 0,
    "State": "Illinois",
    "latitude": 40.693137,
    "longitude": -89.589847,
    "Rankings": 31,
    "Altered Radius": 7.33,
    "Fillkey": "purple"
  },
  {
    "City": "Eau Claire",
    "Includes": 0,
    "State": "Wisconsin",
    "latitude": 44.75653,
    "longitude": -91.473097,
    "Rankings": 32,
    "Altered Radius": 7,
    "Fillkey": "purple"
  },
  {
    "City": "Sioux Falls",
    "Includes": 0,
    "State": "South Dakota",
    "latitude": 43.546358,
    "longitude": -96.69063,
    "Rankings": 33,
    "Altered Radius": 6.67,
    "Fillkey": "purple"
  },
  {
    "City": "State College",
    "Includes": 0,
    "State": "Pennsylvania",
    "latitude": 40.881935,
    "longitude": -77.867822,
    "Rankings": 34,
    "Altered Radius": 6.33,
    "Fillkey": "purple"
  },
  {
    "City": "Bloomington",
    "Includes": "Normal",
    "State": "Illinois",
    "latitude": 40.462041,
    "longitude": -88.850396,
    "Rankings": 35,
    "Altered Radius": 6,
    "Fillkey": "purple"
  },
  {
    "City": "Flint",
    "Includes": 0,
    "State": "Michigan",
    "latitude": 42.965926,
    "longitude": -83.780835,
    "Rankings": 36,
    "Altered Radius": 5.67,
    "Fillkey": "purple"
  },
  {
    "City": "Lincoln",
    "Includes": 0,
    "State": "Nebraska",
    "latitude": 40.865142,
    "longitude": -96.823133,
    "Rankings": 37,
    "Altered Radius": 5.33,
    "Fillkey": "purple"
  },
  {
    "City": "Athens",
    "Includes": 0,
    "State": "Ohio",
    "latitude": 39.339279,
    "longitude": -82.013803,
    "Rankings": 38,
    "Altered Radius": 5,
    "Fillkey": "purple"
  },
  {
    "City": "St. Louis",
    "Includes": 0,
    "State": "Missouri",
    "latitude": 38.631501,
    "longitude": -90.19231,
    "Rankings": 39,
    "Altered Radius": 5,
    "Fillkey": "purple"
  },
  {
    "City": "Duluth",
    "Includes": 0,
    "State": "Minesota",
    "latitude": 47.005566,
    "longitude": -92.001934,
    "Rankings": 40,
    "Altered Radius": 5,
    "Fillkey": "purple"
  },
  {
    "City": "Rochester",
    "Includes": 0,
    "State": "Minnesota",
    "latitude": 44.075285,
    "longitude": -92.516916,
    "Rankings": 41,
    "Altered Radius": 5,
    "Fillkey": "purple"
  },
  {
    "City": "Fort Wayne",
    "Includes": 0,
    "State": "Indiana",
    "latitude": 41.093763,
    "longitude": -85.070713,
    "Rankings": 42,
    "Altered Radius": 5,
    "Fillkey": "purple"
  },
  {
    "City": "Evansville",
    "Includes": 0,
    "State": "Indiana",
    "latitude": 37.997128,
    "longitude": -87.574963,
    "Rankings": 43,
    "Altered Radius": 5,
    "Fillkey": "purple"
  },
  {
    "City": "Columbia",
    "Includes": 0,
    "State": "Missouri",
    "latitude": 38.894165,
    "longitude": -92.274145,
    "Rankings": 44,
    "Altered Radius": 5,
    "Fillkey": "purple"
  },
  {
    "City": "Toledo",
    "Includes": 0,
    "State": "Ohio",
    "latitude": 41.720684,
    "longitude": -83.569359,
    "Rankings": 45,
    "Altered Radius": 5,
    "Fillkey": "purple"
  },
  {
    "City": "Bloomington",
    "Includes": 0,
    "State": "Indiana",
    "latitude": 39.07881,
    "longitude": -86.435094,
    "Rankings": 46,
    "Altered Radius": 5,
    "Fillkey": "purple"
  },
  {
    "City": "Des Moines",
    "Includes": 0,
    "State": "Iowa",
    "latitude": 41.672687,
    "longitude": -93.572173,
    "Rankings": 47,
    "Altered Radius": 5,
    "Fillkey": "purple"
  },
  {
    "City": "Cedar Rapids",
    "Includes": 0,
    "State": "Iowa",
    "latitude": 41.976612,
    "longitude": -91.657578,
    "Rankings": 48,
    "Altered Radius": 5,
    "Fillkey": "purple"
  },
  {
    "City": "Lansing",
    "Includes": "East Lansing",
    "State": "Michigan",
    "latitude": 42.599184,
    "longitude": -84.371973,
    "Rankings": 49,
    "Altered Radius": 5,
    "Fillkey": "purple"
  },
  {
    "City": "Rockford",
    "Includes": 0,
    "State": "Illinois",
    "latitude": 42.33342,
    "longitude": -89.157198,
    "Rankings": 50,
    "Altered Radius": 5,
    "Fillkey": "purple"
  },
  {
    "City": "Springfield",
    "Includes": 0,
    "State": "Illinois",
    "latitude": 37.25807,
    "longitude": -93.343673,
    "Rankings": 51,
    "Altered Radius": 5,
    "Fillkey": "purple"
  },
  {
    "City": "Topeka",
    "Includes": 0,
    "State": "Kansas",
    "latitude": 38.988075,
    "longitude": -95.780662,
    "Rankings": 52,
    "Altered Radius": 5,
    "Fillkey": "purple"
  },
  {
    "City": "Bowling Green",
    "Includes": 0,
    "State": "Kentucky",
    "latitude": 37.017407,
    "longitude": -86.451752,
    "Rankings": 53,
    "Altered Radius": 5,
    "Fillkey": "purple"
  }
]</t>
  </si>
  <si>
    <t>[
  {
    "city": "Chicago",
    "includes": "Evanston, Aurora, Joliet, Elgin, Naperville",
    "latitude": 41.928881,
    "longitude": -87.81381,
    "state": "Illinois",
    "rankings": 1,
    "radius": 17.7,
    "fillKey": "green"
  },
  {
    "city": "Minneapolis",
    "includes": "Saint Paul",
    "latitude": 44.979265,
    "longitude": -93.273024,
    "state": "Minnesota",
    "rankings": 2,
    "radius": 17.3,
    "fillKey": "green"
  },
  {
    "city": "Pittsburgh",
    "includes": "Elkhart",
    "latitude": 40.434436,
    "longitude": -80.024817,
    "state": "Pennsylvania",
    "rankings": 3,
    "radius": 17,
    "fillKey": "green"
  },
  {
    "city": "Cincinnati",
    "includes": "Covington, KY",
    "latitude": 39.166759,
    "longitude": -84.53822,
    "state": "Ohio",
    "rankings": 4,
    "radius": 16.7,
    "fillKey": "green"
  },
  {
    "city": "Cleveland",
    "includes": "Akron",
    "latitude": 41.523401,
    "longitude": -81.599648,
    "state": "Ohio",
    "rankings": 5,
    "radius": 16.3,
    "fillKey": "green"
  },
  {
    "city": "St. Louis",
    "includes": 0,
    "latitude": 38.631501,
    "longitude": -90.19231,
    "state": "Missouri",
    "rankings": 6,
    "radius": 16,
    "fillKey": "green"
  },
  {
    "city": "Columbus",
    "includes": 0,
    "latitude": 40.040113,
    "longitude": -82.897222,
    "state": "Ohio",
    "rankings": 7,
    "radius": 15.7,
    "fillKey": "green"
  },
  {
    "city": "Indianapolis",
    "includes": "Fishers, Carmel, Noblesville, Westfield, Zionsville",
    "latitude": 39.775092,
    "longitude": -86.13216,
    "state": "Indiana",
    "rankings": 8,
    "radius": 15.3,
    "fillKey": "green"
  },
  {
    "city": "Madison",
    "includes": 0,
    "latitude": 43.06956,
    "longitude": -89.423861,
    "state": "Wisconsin",
    "rankings": 9,
    "radius": 15,
    "fillKey": "green"
  },
  {
    "city": "Milwaukee",
    "includes": 0,
    "latitude": 43.011264,
    "longitude": -87.958409,
    "state": "Wisconsin",
    "rankings": 10,
    "radius": 14.7,
    "fillKey": "green"
  },
  {
    "city": "Ann Arbor",
    "includes": 0,
    "latitude": 42.266638,
    "longitude": -83.849042,
    "state": "Michigan",
    "rankings": 11,
    "radius": 14.3,
    "fillKey": "blue"
  },
  {
    "city": "Kansas City",
    "includes": "Olathe, Kansas City, Independence, Overland Park",
    "latitude": 39.102404,
    "longitude": -94.598583,
    "state": "Missouri",
    "rankings": 12,
    "radius": 14,
    "fillKey": "blue"
  },
  {
    "city": "Omaha",
    "includes": 0,
    "latitude": 41.291736,
    "longitude": -96.171104,
    "state": "Nebraska",
    "rankings": 13,
    "radius": 13.7,
    "fillKey": "blue"
  },
  {
    "city": "Detroit",
    "includes": "Warren, Sterling Heights, Troy and Livonia",
    "latitude": 42.239933,
    "longitude": -83.150823,
    "state": "Michigan",
    "rankings": 14,
    "radius": 13.3,
    "fillKey": "blue"
  },
  {
    "city": "Louisvillle",
    "includes": 0,
    "latitude": 38.188962,
    "longitude": -85.676819,
    "state": "Kentucky",
    "rankings": 15,
    "radius": 13,
    "fillKey": "blue"
  },
  {
    "city": "Champaign",
    "includes": "Urbana",
    "latitude": 40.101777,
    "longitude": -88.197166,
    "state": "Illinois",
    "rankings": 16,
    "radius": 12.7,
    "fillKey": "blue"
  },
  {
    "city": "Grand Rapids",
    "includes": 0,
    "latitude": 42.984226,
    "longitude": -85.629101,
    "state": "Michigan",
    "rankings": 17,
    "radius": 12.3,
    "fillKey": "blue"
  },
  {
    "city": "Lincoln",
    "includes": 0,
    "latitude": 40.865142,
    "longitude": -96.823133,
    "state": "Nebraska",
    "rankings": 18,
    "radius": 12,
    "fillKey": "blue"
  },
  {
    "city": "Lexington",
    "includes": 0,
    "latitude": 38.016674,
    "longitude": -84.486043,
    "state": "Kentucky",
    "rankings": 19,
    "radius": 11.7,
    "fillKey": "blue"
  },
  {
    "city": "Lafayette",
    "includes": "West Lafayette",
    "latitude": 40.39905,
    "longitude": -86.830286,
    "state": "Indiana",
    "rankings": 20,
    "radius": 11.3,
    "fillKey": "blue"
  },
  {
    "city": "Dayton",
    "includes": 0,
    "latitude": 39.750471,
    "longitude": -84.268593,
    "state": "Ohio",
    "rankings": 21,
    "radius": 11,
    "fillKey": "blue"
  },
  {
    "city": "Fargo",
    "includes": 0,
    "latitude": 46.92536,
    "longitude": -96.990615,
    "state": "North Dakota",
    "rankings": 22,
    "radius": 10.7,
    "fillKey": "blue"
  },
  {
    "city": "South Bend",
    "includes": "Elkhart",
    "latitude": 41.673383,
    "longitude": -86.251654,
    "state": "Indiana",
    "rankings": 23,
    "radius": 10.3,
    "fillKey": "blue"
  },
  {
    "city": "Bloomington",
    "includes": 0,
    "latitude": 40.462041,
    "longitude": -88.850396,
    "state": "Indiana",
    "rankings": 24,
    "radius": 10,
    "fillKey": "blue"
  },
  {
    "city": "Wichita",
    "includes": 0,
    "latitude": 37.651974,
    "longitude": -97.258997,
    "state": "Kansas",
    "rankings": 25,
    "radius": 9.7,
    "fillKey": "blue"
  },
  {
    "city": "Des Moines",
    "includes": 0,
    "latitude": 41.672687,
    "longitude": -93.572173,
    "state": "Iowa",
    "rankings": 26,
    "radius": 9.3,
    "fillKey": "purple"
  },
  {
    "city": "Iowa City",
    "includes": 0,
    "latitude": 41.648207,
    "longitude": -91.541579,
    "state": "Iowa",
    "rankings": 27,
    "radius": 9,
    "fillKey": "purple"
  },
  {
    "city": "Fort Wayne",
    "includes": 0,
    "latitude": 41.093763,
    "longitude": -85.070713,
    "state": "Indiana",
    "rankings": 28,
    "radius": 8.7,
    "fillKey": "purple"
  },
  {
    "city": "Athens",
    "includes": 0,
    "latitude": 39.339279,
    "longitude": -82.013803,
    "state": "Ohio",
    "rankings": 29,
    "radius": 8.3,
    "fillKey": "purple"
  },
  {
    "city": "State College",
    "includes": 0,
    "latitude": 40.881935,
    "longitude": -77.867822,
    "state": "Pennsylvania",
    "rankings": 30,
    "radius": 8,
    "fillKey": "purple"
  },
  {
    "city": "Lansing",
    "includes": "East Lansing",
    "latitude": 42.599184,
    "longitude": -84.371973,
    "state": "Michigan",
    "rankings": 31,
    "radius": 7.7,
    "fillKey": "purple"
  },
  {
    "city": "Ames",
    "includes": 0,
    "latitude": 42.037879,
    "longitude": -93.600254,
    "state": "Iowa",
    "rankings": 32,
    "radius": 7.3,
    "fillKey": "purple"
  },
  {
    "city": "Evansville",
    "includes": 0,
    "latitude": 37.997128,
    "longitude": -87.574963,
    "state": "Indiana",
    "rankings": 33,
    "radius": 7,
    "fillKey": "purple"
  },
  {
    "city": "Duluth",
    "includes": 0,
    "latitude": 47.005566,
    "longitude": -92.001934,
    "state": "Minesota",
    "rankings": 34,
    "radius": 6.7,
    "fillKey": "purple"
  },
  {
    "city": "Green Bay",
    "includes": 0,
    "latitude": 44.494385,
    "longitude": -87.976051,
    "state": "Wisconsin",
    "rankings": 35,
    "radius": 6.3,
    "fillKey": "purple"
  },
  {
    "city": "Columbia",
    "includes": 0,
    "latitude": 38.894165,
    "longitude": -92.274145,
    "state": "Missouri",
    "rankings": 36,
    "radius": 6,
    "fillKey": "purple"
  },
  {
    "city": "Eau Claire",
    "includes": 0,
    "latitude": 44.75653,
    "longitude": -91.473097,
    "state": "Wisconsin",
    "rankings": 37,
    "radius": 5.7,
    "fillKey": "purple"
  },
  {
    "city": "Springfield",
    "includes": 0,
    "latitude": 39.820839,
    "longitude": -89.598978,
    "state": "Missouri",
    "rankings": 38,
    "radius": 5.3,
    "fillKey": "purple"
  },
  {
    "city": "Erie",
    "includes": 0,
    "latitude": 42.087337,
    "longitude": -80.087341,
    "state": "Pennsylvania",
    "rankings": 39,
    "radius": 5,
    "fillKey": "purple"
  },
  {
    "city": "Youngstown",
    "includes": 0,
    "latitude": 41.017082,
    "longitude": -80.802854,
    "state": "Ohio",
    "rankings": 40,
    "radius": 5,
    "fillKey": "purple"
  },
  {
    "city": "Toledo",
    "includes": 0,
    "latitude": 41.720684,
    "longitude": -83.569359,
    "state": "Ohio",
    "rankings": 41,
    "radius": 5,
    "fillKey": "purple"
  },
  {
    "city": "Bloomington",
    "includes": "Normal",
    "latitude": 39.07881,
    "longitude": -86.435094,
    "state": "Illinois",
    "rankings": 42,
    "radius": 5,
    "fillKey": "purple"
  },
  {
    "city": "Rochester",
    "includes": 0,
    "latitude": 44.075285,
    "longitude": -92.516916,
    "state": "Minnesota",
    "rankings": 43,
    "radius": 5,
    "fillKey": "purple"
  },
  {
    "city": "Peoria",
    "includes": 0,
    "latitude": 40.693137,
    "longitude": -89.589847,
    "state": "Illinois",
    "rankings": 44,
    "radius": 5,
    "fillKey": "purple"
  },
  {
    "city": "Sioux Falls",
    "includes": 0,
    "latitude": 43.546358,
    "longitude": -96.69063,
    "state": "South Dakota",
    "rankings": 45,
    "radius": 5,
    "fillKey": "purple"
  },
  {
    "city": "Quad Cities",
    "includes": "Davenport, Bettendorf, Rock Island, East Moline and Moline",
    "latitude": 41.516667,
    "longitude": -90.533333,
    "state": "Iowa",
    "rankings": 46,
    "radius": 5,
    "fillKey": "purple"
  },
  {
    "city": "Bowling Green",
    "includes": 0,
    "latitude": 37.017407,
    "longitude": -86.451752,
    "state": "Kentucky",
    "rankings": 47,
    "radius": 5,
    "fillKey": "purple"
  },
  {
    "city": "Cedar Rapids",
    "includes": 0,
    "latitude": 41.976612,
    "longitude": -91.657578,
    "state": "Iowa",
    "rankings": 48,
    "radius": 5,
    "fillKey": "purple"
  },
  {
    "city": "Flint",
    "includes": 0,
    "latitude": 42.965926,
    "longitude": -83.780835,
    "state": "Michigan",
    "rankings": 49,
    "radius": 5,
    "fillKey": "purple"
  },
  {
    "city": "Rockford",
    "includes": 0,
    "latitude": 42.33342,
    "longitude": -89.157198,
    "state": "Illinois",
    "rankings": 50,
    "radius": 5,
    "fillKey": "purple"
  },
  {
    "city": "Springfield",
    "includes": 0,
    "latitude": 37.25807,
    "longitude": -93.343673,
    "state": "Illinois",
    "rankings": 51,
    "radius": 5,
    "fillKey": "purple"
  },
  {
    "city": "Topeka",
    "includes": 0,
    "latitude": 38.988075,
    "longitude": -95.780662,
    "state": "Kansas",
    "rankings": 52,
    "radius": 5,
    "fillKey": "purple"
  },
  {
    "city": "Wheeling",
    "includes": 0,
    "latitude": 40.102703,
    "longitude": -80.647599,
    "state": "West Virginia",
    "rankings": 53,
    "radius": 5,
    "fillKey": "purple"
  }
]</t>
  </si>
  <si>
    <t>[
  {
    "city": "Chicago",
    "includes": "Evanston, Aurora, Joliet, Elgin, Naperville",
    "latitude": "Illinois",
    "longitude": 41.928881,
    "state": -87.81381,
    "rankings": 1,
    "radius": 17.67,
    "fillKey": "green"
  },
  {
    "city": "Minneapolis",
    "includes": "Saint Paul",
    "latitude": "Minnesota",
    "longitude": 44.979265,
    "state": -93.273024,
    "rankings": 2,
    "radius": 17,
    "fillKey": "green"
  },
  {
    "city": "Pittsburgh",
    "includes": 0,
    "latitude": "Pennsylvania",
    "longitude": 40.434436,
    "state": -80.024817,
    "rankings": 3,
    "radius": 16.67,
    "fillKey": "green"
  },
  {
    "city": "Cincinnati",
    "includes": "Covington, KY",
    "latitude": "Ohio",
    "longitude": 39.166759,
    "state": -84.53822,
    "rankings": 4,
    "radius": 16.33,
    "fillKey": "green"
  },
  {
    "city": "Cleveland",
    "includes": "Akron",
    "latitude": "Ohio",
    "longitude": 41.523401,
    "state": -81.599648,
    "rankings": 5,
    "radius": 16,
    "fillKey": "green"
  },
  {
    "city": "Indianapolis",
    "includes": "Fishers, Carmel, Noblesville, Westfield, Zionsville",
    "latitude": "Indiana",
    "longitude": 39.775092,
    "state": -86.13216,
    "rankings": 6,
    "radius": 15.67,
    "fillKey": "green"
  },
  {
    "city": "Milwaukee",
    "includes": 0,
    "latitude": "Wisconsin",
    "longitude": 43.011264,
    "state": -87.958409,
    "rankings": 7,
    "radius": 15.33,
    "fillKey": "green"
  },
  {
    "city": "Columbus",
    "includes": 0,
    "latitude": "Ohio",
    "longitude": 40.040113,
    "state": -82.897222,
    "rankings": 8,
    "radius": 15,
    "fillKey": "green"
  },
  {
    "city": "Ann Arbor",
    "includes": 0,
    "latitude": "Michigan",
    "longitude": 42.266638,
    "state": -83.849042,
    "rankings": 9,
    "radius": 14.67,
    "fillKey": "green"
  },
  {
    "city": "Louisvillle",
    "includes": 0,
    "latitude": "Kentucky",
    "longitude": 38.188962,
    "state": -85.676819,
    "rankings": 10,
    "radius": 14.33,
    "fillKey": "green"
  },
  {
    "city": "Omaha",
    "includes": 0,
    "latitude": "Nebraska",
    "longitude": 41.291736,
    "state": -96.171104,
    "rankings": 11,
    "radius": 14,
    "fillKey": "blue"
  },
  {
    "city": "South Bend",
    "includes": "Elkhart",
    "latitude": "Indiana",
    "longitude": 41.673383,
    "state": -86.251654,
    "rankings": 12,
    "radius": 13.67,
    "fillKey": "blue"
  },
  {
    "city": "Madison",
    "includes": 0,
    "latitude": "Wisconsin",
    "longitude": 43.06956,
    "state": -89.423861,
    "rankings": 13,
    "radius": 13.33,
    "fillKey": "blue"
  },
  {
    "city": "Grand Rapids",
    "includes": 0,
    "latitude": "Michigan",
    "longitude": 42.984226,
    "state": -85.629101,
    "rankings": 14,
    "radius": 13,
    "fillKey": "blue"
  },
  {
    "city": "Kansas City",
    "includes": "Olathe, Kansas City, Independence, Overland Park",
    "latitude": "Missouri",
    "longitude": 39.102404,
    "state": -94.598583,
    "rankings": 15,
    "radius": 12.67,
    "fillKey": "blue"
  },
  {
    "city": "Wichita",
    "includes": 0,
    "latitude": "Kansas",
    "longitude": 37.651974,
    "state": -97.258997,
    "rankings": 16,
    "radius": 12.33,
    "fillKey": "blue"
  },
  {
    "city": "Fargo",
    "includes": 0,
    "latitude": "North Dakota",
    "longitude": 46.92536,
    "state": -96.990615,
    "rankings": 17,
    "radius": 12,
    "fillKey": "blue"
  },
  {
    "city": "Iowa City",
    "includes": 0,
    "latitude": "Iowa",
    "longitude": 41.648207,
    "state": -91.541579,
    "rankings": 18,
    "radius": 11.67,
    "fillKey": "blue"
  },
  {
    "city": "Dayton",
    "includes": 0,
    "latitude": "Ohio",
    "longitude": 39.750471,
    "state": -84.268593,
    "rankings": 19,
    "radius": 11.33,
    "fillKey": "blue"
  },
  {
    "city": "Ames",
    "includes": 0,
    "latitude": "Iowa",
    "longitude": 42.037879,
    "state": -93.600254,
    "rankings": 20,
    "radius": 11,
    "fillKey": "blue"
  },
  {
    "city": "Youngstown",
    "includes": 0,
    "latitude": "Ohio",
    "longitude": 41.017082,
    "state": -80.802854,
    "rankings": 21,
    "radius": 10.67,
    "fillKey": "blue"
  },
  {
    "city": "Quad Cities",
    "includes": "Davenport, Bettendorf, Rock Island, East Moline and Moline",
    "latitude": "Iowa",
    "longitude": 41.516667,
    "state": -90.533333,
    "rankings": 22,
    "radius": 10.33,
    "fillKey": "blue"
  },
  {
    "city": "Champaign",
    "includes": "Urbana",
    "latitude": "Illinois",
    "longitude": 40.101777,
    "state": -88.197166,
    "rankings": 23,
    "radius": 10,
    "fillKey": "blue"
  },
  {
    "city": "Lafayette",
    "includes": "West Lafayette",
    "latitude": "Indiana",
    "longitude": 40.39905,
    "state": -86.830286,
    "rankings": 24,
    "radius": 9.67,
    "fillKey": "blue"
  },
  {
    "city": "Green Bay",
    "includes": 0,
    "latitude": "Wisconsin",
    "longitude": 44.494385,
    "state": -87.976051,
    "rankings": 25,
    "radius": 9.33,
    "fillKey": "blue"
  },
  {
    "city": "Erie",
    "includes": 0,
    "latitude": "Pennsylvania",
    "longitude": 42.087337,
    "state": -80.087341,
    "rankings": 26,
    "radius": 9,
    "fillKey": "purple"
  },
  {
    "city": "Lexington",
    "includes": 0,
    "latitude": "Kentucky",
    "longitude": 38.016674,
    "state": -84.486043,
    "rankings": 27,
    "radius": 8.67,
    "fillKey": "purple"
  },
  {
    "city": "Wheeling",
    "includes": 0,
    "latitude": "West Virginia",
    "longitude": 40.102703,
    "state": -80.647599,
    "rankings": 28,
    "radius": 8.33,
    "fillKey": "purple"
  },
  {
    "city": "Detroit",
    "includes": "Warren, Sterling Heights, Troy and Livonia",
    "latitude": "Michigan",
    "longitude": 42.239933,
    "state": -83.150823,
    "rankings": 29,
    "radius": 8,
    "fillKey": "purple"
  },
  {
    "city": "Springfield",
    "includes": 0,
    "latitude": "Missouri",
    "longitude": 39.820839,
    "state": -89.598978,
    "rankings": 30,
    "radius": 7.67,
    "fillKey": "purple"
  },
  {
    "city": "Peoria",
    "includes": 0,
    "latitude": "Illinois",
    "longitude": 40.693137,
    "state": -89.589847,
    "rankings": 31,
    "radius": 7.33,
    "fillKey": "purple"
  },
  {
    "city": "Eau Claire",
    "includes": 0,
    "latitude": "Wisconsin",
    "longitude": 44.75653,
    "state": -91.473097,
    "rankings": 32,
    "radius": 7,
    "fillKey": "purple"
  },
  {
    "city": "Sioux Falls",
    "includes": 0,
    "latitude": "South Dakota",
    "longitude": 43.546358,
    "state": -96.69063,
    "rankings": 33,
    "radius": 6.67,
    "fillKey": "purple"
  },
  {
    "city": "State College",
    "includes": 0,
    "latitude": "Pennsylvania",
    "longitude": 40.881935,
    "state": -77.867822,
    "rankings": 34,
    "radius": 6.33,
    "fillKey": "purple"
  },
  {
    "city": "Bloomington",
    "includes": "Normal",
    "latitude": "Illinois",
    "longitude": 40.462041,
    "state": -88.850396,
    "rankings": 35,
    "radius": 6,
    "fillKey": "purple"
  },
  {
    "city": "Flint",
    "includes": 0,
    "latitude": "Michigan",
    "longitude": 42.965926,
    "state": -83.780835,
    "rankings": 36,
    "radius": 5.67,
    "fillKey": "purple"
  },
  {
    "city": "Lincoln",
    "includes": 0,
    "latitude": "Nebraska",
    "longitude": 40.865142,
    "state": -96.823133,
    "rankings": 37,
    "radius": 5.33,
    "fillKey": "purple"
  },
  {
    "city": "Athens",
    "includes": 0,
    "latitude": "Ohio",
    "longitude": 39.339279,
    "state": -82.013803,
    "rankings": 38,
    "radius": 5,
    "fillKey": "purple"
  },
  {
    "city": "St. Louis",
    "includes": 0,
    "latitude": "Missouri",
    "longitude": 38.631501,
    "state": -90.19231,
    "rankings": 39,
    "radius": 5,
    "fillKey": "purple"
  },
  {
    "city": "Duluth",
    "includes": 0,
    "latitude": "Minesota",
    "longitude": 47.005566,
    "state": -92.001934,
    "rankings": 40,
    "radius": 5,
    "fillKey": "purple"
  },
  {
    "city": "Rochester",
    "includes": 0,
    "latitude": "Minnesota",
    "longitude": 44.075285,
    "state": -92.516916,
    "rankings": 41,
    "radius": 5,
    "fillKey": "purple"
  },
  {
    "city": "Fort Wayne",
    "includes": 0,
    "latitude": "Indiana",
    "longitude": 41.093763,
    "state": -85.070713,
    "rankings": 42,
    "radius": 5,
    "fillKey": "purple"
  },
  {
    "city": "Evansville",
    "includes": 0,
    "latitude": "Indiana",
    "longitude": 37.997128,
    "state": -87.574963,
    "rankings": 43,
    "radius": 5,
    "fillKey": "purple"
  },
  {
    "city": "Columbia",
    "includes": 0,
    "latitude": "Missouri",
    "longitude": 38.894165,
    "state": -92.274145,
    "rankings": 44,
    "radius": 5,
    "fillKey": "purple"
  },
  {
    "city": "Toledo",
    "includes": 0,
    "latitude": "Ohio",
    "longitude": 41.720684,
    "state": -83.569359,
    "rankings": 45,
    "radius": 5,
    "fillKey": "purple"
  },
  {
    "city": "Bloomington",
    "includes": 0,
    "latitude": "Indiana",
    "longitude": 39.07881,
    "state": -86.435094,
    "rankings": 46,
    "radius": 5,
    "fillKey": "purple"
  },
  {
    "city": "Des Moines",
    "includes": 0,
    "latitude": "Iowa",
    "longitude": 41.672687,
    "state": -93.572173,
    "rankings": 47,
    "radius": 5,
    "fillKey": "purple"
  },
  {
    "city": "Cedar Rapids",
    "includes": 0,
    "latitude": "Iowa",
    "longitude": 41.976612,
    "state": -91.657578,
    "rankings": 48,
    "radius": 5,
    "fillKey": "purple"
  },
  {
    "city": "Lansing",
    "includes": "East Lansing",
    "latitude": "Michigan",
    "longitude": 42.599184,
    "state": -84.371973,
    "rankings": 49,
    "radius": 5,
    "fillKey": "purple"
  },
  {
    "city": "Rockford",
    "includes": 0,
    "latitude": "Illinois",
    "longitude": 42.33342,
    "state": -89.157198,
    "rankings": 50,
    "radius": 5,
    "fillKey": "purple"
  },
  {
    "city": "Springfield",
    "includes": 0,
    "latitude": "Illinois",
    "longitude": 37.25807,
    "state": -93.343673,
    "rankings": 51,
    "radius": 5,
    "fillKey": "purple"
  },
  {
    "city": "Topeka",
    "includes": 0,
    "latitude": "Kansas",
    "longitude": 38.988075,
    "state": -95.780662,
    "rankings": 52,
    "radius": 5,
    "fillKey": "purple"
  },
  {
    "city": "Bowling Green",
    "includes": 0,
    "latitude": "Kentucky",
    "longitude": 37.017407,
    "state": -86.451752,
    "rankings": 53,
    "radius": 5,
    "fillKey": "purple"
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</si>
</sst>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168" fontId="0" fillId="0" borderId="0" xfId="0" applyNumberFormat="1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2" fillId="2" borderId="0" xfId="0" applyFont="1" applyFill="1" applyAlignment="1">
      <alignment wrapText="1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B6" sqref="B6:D6"/>
    </sheetView>
  </sheetViews>
  <sheetFormatPr baseColWidth="10" defaultRowHeight="16" x14ac:dyDescent="0.2"/>
  <sheetData>
    <row r="1" spans="1:11" x14ac:dyDescent="0.2">
      <c r="B1" t="s">
        <v>0</v>
      </c>
      <c r="C1" t="s">
        <v>75</v>
      </c>
      <c r="D1" t="s">
        <v>1</v>
      </c>
      <c r="E1" t="s">
        <v>2</v>
      </c>
      <c r="F1" t="s">
        <v>69</v>
      </c>
      <c r="G1" t="s">
        <v>70</v>
      </c>
      <c r="H1" t="s">
        <v>76</v>
      </c>
      <c r="I1" t="s">
        <v>71</v>
      </c>
      <c r="J1" t="s">
        <v>72</v>
      </c>
      <c r="K1" t="s">
        <v>73</v>
      </c>
    </row>
    <row r="2" spans="1:11" x14ac:dyDescent="0.2">
      <c r="A2" t="str">
        <f>B2&amp;" "&amp;D2</f>
        <v>Chicago Illinois</v>
      </c>
      <c r="B2" t="s">
        <v>74</v>
      </c>
      <c r="C2" s="1" t="s">
        <v>86</v>
      </c>
      <c r="D2" t="s">
        <v>27</v>
      </c>
      <c r="E2">
        <v>0</v>
      </c>
      <c r="F2">
        <v>41.928880999999997</v>
      </c>
      <c r="G2">
        <v>-87.813810000000004</v>
      </c>
      <c r="H2">
        <f>E2+1</f>
        <v>1</v>
      </c>
      <c r="I2">
        <f>COUNTA($H$2:$H$54)-H2+1</f>
        <v>53</v>
      </c>
      <c r="J2" s="2">
        <f>IF(I2/3&lt;=5,5,I2/3)</f>
        <v>17.666666666666668</v>
      </c>
      <c r="K2" t="str">
        <f t="shared" ref="K2:K11" si="0">IF(H2&lt;=10,"green",IF(AND(H2&gt;10,H2&lt;=25),"blue", IF(H2&gt;25,"purple","")))</f>
        <v>green</v>
      </c>
    </row>
    <row r="3" spans="1:11" x14ac:dyDescent="0.2">
      <c r="A3" t="str">
        <f t="shared" ref="A3:A55" si="1">B3&amp;" "&amp;D3</f>
        <v>Minneapolis Minnesota</v>
      </c>
      <c r="B3" t="s">
        <v>3</v>
      </c>
      <c r="C3" t="s">
        <v>78</v>
      </c>
      <c r="D3" t="s">
        <v>4</v>
      </c>
      <c r="E3">
        <v>1</v>
      </c>
      <c r="F3">
        <v>44.979264999999998</v>
      </c>
      <c r="G3">
        <v>-93.273024000000007</v>
      </c>
      <c r="H3">
        <f>E3+1</f>
        <v>2</v>
      </c>
      <c r="I3">
        <f t="shared" ref="I3:I54" si="2">COUNTA($H$2:$H$54)-H3+1</f>
        <v>52</v>
      </c>
      <c r="J3" s="2">
        <f t="shared" ref="J3:J54" si="3">IF(I3/3&lt;=5,5,I3/3)</f>
        <v>17.333333333333332</v>
      </c>
      <c r="K3" t="str">
        <f t="shared" si="0"/>
        <v>green</v>
      </c>
    </row>
    <row r="4" spans="1:11" x14ac:dyDescent="0.2">
      <c r="A4" t="str">
        <f t="shared" si="1"/>
        <v>Pittsburgh Pennsylvania</v>
      </c>
      <c r="B4" t="s">
        <v>5</v>
      </c>
      <c r="C4" t="s">
        <v>89</v>
      </c>
      <c r="D4" t="s">
        <v>6</v>
      </c>
      <c r="E4">
        <v>2</v>
      </c>
      <c r="F4">
        <v>40.434435999999998</v>
      </c>
      <c r="G4">
        <v>-80.024816999999999</v>
      </c>
      <c r="H4">
        <f>E4+1</f>
        <v>3</v>
      </c>
      <c r="I4">
        <f t="shared" si="2"/>
        <v>51</v>
      </c>
      <c r="J4" s="2">
        <f t="shared" si="3"/>
        <v>17</v>
      </c>
      <c r="K4" t="str">
        <f t="shared" si="0"/>
        <v>green</v>
      </c>
    </row>
    <row r="5" spans="1:11" x14ac:dyDescent="0.2">
      <c r="A5" t="str">
        <f t="shared" si="1"/>
        <v>Cincinnati Ohio</v>
      </c>
      <c r="B5" t="s">
        <v>7</v>
      </c>
      <c r="C5" t="s">
        <v>87</v>
      </c>
      <c r="D5" t="s">
        <v>8</v>
      </c>
      <c r="E5">
        <v>3</v>
      </c>
      <c r="F5">
        <v>39.166758999999999</v>
      </c>
      <c r="G5">
        <v>-84.538219999999995</v>
      </c>
      <c r="H5">
        <f>E5+1</f>
        <v>4</v>
      </c>
      <c r="I5">
        <f t="shared" si="2"/>
        <v>50</v>
      </c>
      <c r="J5" s="2">
        <f t="shared" si="3"/>
        <v>16.666666666666668</v>
      </c>
      <c r="K5" t="str">
        <f t="shared" si="0"/>
        <v>green</v>
      </c>
    </row>
    <row r="6" spans="1:11" x14ac:dyDescent="0.2">
      <c r="A6" t="str">
        <f>B6&amp;" "&amp;D6</f>
        <v>Cleveland Ohio</v>
      </c>
      <c r="B6" t="s">
        <v>9</v>
      </c>
      <c r="C6" t="s">
        <v>88</v>
      </c>
      <c r="D6" t="s">
        <v>8</v>
      </c>
      <c r="E6">
        <v>4</v>
      </c>
      <c r="F6">
        <v>41.523401</v>
      </c>
      <c r="G6">
        <v>-81.599648000000002</v>
      </c>
      <c r="H6">
        <f>E6+1</f>
        <v>5</v>
      </c>
      <c r="I6">
        <f t="shared" si="2"/>
        <v>49</v>
      </c>
      <c r="J6" s="2">
        <f t="shared" si="3"/>
        <v>16.333333333333332</v>
      </c>
      <c r="K6" t="str">
        <f t="shared" si="0"/>
        <v>green</v>
      </c>
    </row>
    <row r="7" spans="1:11" x14ac:dyDescent="0.2">
      <c r="A7" t="str">
        <f t="shared" si="1"/>
        <v>St. Louis  Missouri</v>
      </c>
      <c r="B7" t="s">
        <v>10</v>
      </c>
      <c r="C7">
        <v>0</v>
      </c>
      <c r="D7" t="s">
        <v>11</v>
      </c>
      <c r="E7">
        <v>5</v>
      </c>
      <c r="F7">
        <v>38.631501</v>
      </c>
      <c r="G7">
        <v>-90.192310000000006</v>
      </c>
      <c r="H7">
        <f>E7+1</f>
        <v>6</v>
      </c>
      <c r="I7">
        <f t="shared" si="2"/>
        <v>48</v>
      </c>
      <c r="J7" s="2">
        <f t="shared" si="3"/>
        <v>16</v>
      </c>
      <c r="K7" t="str">
        <f t="shared" si="0"/>
        <v>green</v>
      </c>
    </row>
    <row r="8" spans="1:11" x14ac:dyDescent="0.2">
      <c r="A8" t="str">
        <f t="shared" si="1"/>
        <v>Columbus Ohio</v>
      </c>
      <c r="B8" t="s">
        <v>12</v>
      </c>
      <c r="C8">
        <v>0</v>
      </c>
      <c r="D8" t="s">
        <v>8</v>
      </c>
      <c r="E8">
        <v>6</v>
      </c>
      <c r="F8">
        <v>40.040112999999998</v>
      </c>
      <c r="G8">
        <v>-82.897221999999999</v>
      </c>
      <c r="H8">
        <f>E8+1</f>
        <v>7</v>
      </c>
      <c r="I8">
        <f t="shared" si="2"/>
        <v>47</v>
      </c>
      <c r="J8" s="2">
        <f t="shared" si="3"/>
        <v>15.666666666666666</v>
      </c>
      <c r="K8" t="str">
        <f t="shared" si="0"/>
        <v>green</v>
      </c>
    </row>
    <row r="9" spans="1:11" x14ac:dyDescent="0.2">
      <c r="A9" t="str">
        <f t="shared" si="1"/>
        <v>Indianapolis Indiana</v>
      </c>
      <c r="B9" t="s">
        <v>13</v>
      </c>
      <c r="C9" t="s">
        <v>90</v>
      </c>
      <c r="D9" t="s">
        <v>14</v>
      </c>
      <c r="E9">
        <v>7</v>
      </c>
      <c r="F9">
        <v>39.775092000000001</v>
      </c>
      <c r="G9">
        <v>-86.132159999999999</v>
      </c>
      <c r="H9">
        <f>E9+1</f>
        <v>8</v>
      </c>
      <c r="I9">
        <f t="shared" si="2"/>
        <v>46</v>
      </c>
      <c r="J9" s="2">
        <f t="shared" si="3"/>
        <v>15.333333333333334</v>
      </c>
      <c r="K9" t="str">
        <f t="shared" si="0"/>
        <v>green</v>
      </c>
    </row>
    <row r="10" spans="1:11" x14ac:dyDescent="0.2">
      <c r="A10" t="str">
        <f t="shared" si="1"/>
        <v>Madison Wisconsin</v>
      </c>
      <c r="B10" t="s">
        <v>15</v>
      </c>
      <c r="C10">
        <v>0</v>
      </c>
      <c r="D10" t="s">
        <v>16</v>
      </c>
      <c r="E10">
        <v>8</v>
      </c>
      <c r="F10">
        <v>43.069560000000003</v>
      </c>
      <c r="G10">
        <v>-89.423861000000002</v>
      </c>
      <c r="H10">
        <f>E10+1</f>
        <v>9</v>
      </c>
      <c r="I10">
        <f t="shared" si="2"/>
        <v>45</v>
      </c>
      <c r="J10" s="2">
        <f t="shared" si="3"/>
        <v>15</v>
      </c>
      <c r="K10" t="str">
        <f t="shared" si="0"/>
        <v>green</v>
      </c>
    </row>
    <row r="11" spans="1:11" x14ac:dyDescent="0.2">
      <c r="A11" t="str">
        <f t="shared" si="1"/>
        <v>Milwaukee Wisconsin</v>
      </c>
      <c r="B11" t="s">
        <v>17</v>
      </c>
      <c r="C11">
        <v>0</v>
      </c>
      <c r="D11" t="s">
        <v>16</v>
      </c>
      <c r="E11">
        <v>9</v>
      </c>
      <c r="F11">
        <v>43.011263999999997</v>
      </c>
      <c r="G11">
        <v>-87.958409000000003</v>
      </c>
      <c r="H11">
        <f>E11+1</f>
        <v>10</v>
      </c>
      <c r="I11">
        <f t="shared" si="2"/>
        <v>44</v>
      </c>
      <c r="J11" s="2">
        <f t="shared" si="3"/>
        <v>14.666666666666666</v>
      </c>
      <c r="K11" t="str">
        <f t="shared" si="0"/>
        <v>green</v>
      </c>
    </row>
    <row r="12" spans="1:11" x14ac:dyDescent="0.2">
      <c r="A12" t="str">
        <f t="shared" si="1"/>
        <v>Ann Arbor Michigan</v>
      </c>
      <c r="B12" t="s">
        <v>18</v>
      </c>
      <c r="C12">
        <v>0</v>
      </c>
      <c r="D12" t="s">
        <v>19</v>
      </c>
      <c r="E12">
        <v>10</v>
      </c>
      <c r="F12">
        <v>42.266638</v>
      </c>
      <c r="G12">
        <v>-83.849041999999997</v>
      </c>
      <c r="H12">
        <f>E12+1</f>
        <v>11</v>
      </c>
      <c r="I12">
        <f t="shared" si="2"/>
        <v>43</v>
      </c>
      <c r="J12" s="2">
        <f t="shared" si="3"/>
        <v>14.333333333333334</v>
      </c>
      <c r="K12" t="str">
        <f>IF(H12&lt;=10,"green",IF(AND(H12&gt;10,H12&lt;=25),"blue", IF(H12&gt;25,"purple","")))</f>
        <v>blue</v>
      </c>
    </row>
    <row r="13" spans="1:11" x14ac:dyDescent="0.2">
      <c r="A13" t="str">
        <f t="shared" si="1"/>
        <v>Kansas City Missouri</v>
      </c>
      <c r="B13" t="s">
        <v>20</v>
      </c>
      <c r="C13" t="s">
        <v>91</v>
      </c>
      <c r="D13" t="s">
        <v>11</v>
      </c>
      <c r="E13">
        <v>11</v>
      </c>
      <c r="F13">
        <v>39.102404</v>
      </c>
      <c r="G13">
        <v>-94.598583000000005</v>
      </c>
      <c r="H13">
        <f>E13+1</f>
        <v>12</v>
      </c>
      <c r="I13">
        <f t="shared" si="2"/>
        <v>42</v>
      </c>
      <c r="J13" s="2">
        <f t="shared" si="3"/>
        <v>14</v>
      </c>
      <c r="K13" t="str">
        <f t="shared" ref="K13:K54" si="4">IF(H13&lt;=10,"green",IF(AND(H13&gt;10,H13&lt;=25),"blue", IF(H13&gt;25,"purple","")))</f>
        <v>blue</v>
      </c>
    </row>
    <row r="14" spans="1:11" x14ac:dyDescent="0.2">
      <c r="A14" t="str">
        <f t="shared" si="1"/>
        <v>Omaha Nebraska</v>
      </c>
      <c r="B14" t="s">
        <v>21</v>
      </c>
      <c r="C14">
        <v>0</v>
      </c>
      <c r="D14" t="s">
        <v>22</v>
      </c>
      <c r="E14">
        <v>12</v>
      </c>
      <c r="F14">
        <v>41.291736</v>
      </c>
      <c r="G14">
        <v>-96.171104</v>
      </c>
      <c r="H14">
        <f>E14+1</f>
        <v>13</v>
      </c>
      <c r="I14">
        <f t="shared" si="2"/>
        <v>41</v>
      </c>
      <c r="J14" s="2">
        <f t="shared" si="3"/>
        <v>13.666666666666666</v>
      </c>
      <c r="K14" t="str">
        <f t="shared" si="4"/>
        <v>blue</v>
      </c>
    </row>
    <row r="15" spans="1:11" x14ac:dyDescent="0.2">
      <c r="A15" t="str">
        <f t="shared" si="1"/>
        <v>Detroit Michigan</v>
      </c>
      <c r="B15" t="s">
        <v>23</v>
      </c>
      <c r="C15" t="s">
        <v>92</v>
      </c>
      <c r="D15" t="s">
        <v>19</v>
      </c>
      <c r="E15">
        <v>13</v>
      </c>
      <c r="F15">
        <v>42.239933000000001</v>
      </c>
      <c r="G15">
        <v>-83.150823000000003</v>
      </c>
      <c r="H15">
        <f>E15+1</f>
        <v>14</v>
      </c>
      <c r="I15">
        <f t="shared" si="2"/>
        <v>40</v>
      </c>
      <c r="J15" s="2">
        <f t="shared" si="3"/>
        <v>13.333333333333334</v>
      </c>
      <c r="K15" t="str">
        <f t="shared" si="4"/>
        <v>blue</v>
      </c>
    </row>
    <row r="16" spans="1:11" x14ac:dyDescent="0.2">
      <c r="A16" t="str">
        <f t="shared" si="1"/>
        <v>Louisvillle Kentucky</v>
      </c>
      <c r="B16" t="s">
        <v>24</v>
      </c>
      <c r="C16">
        <v>0</v>
      </c>
      <c r="D16" t="s">
        <v>25</v>
      </c>
      <c r="E16">
        <v>14</v>
      </c>
      <c r="F16">
        <v>38.188961999999997</v>
      </c>
      <c r="G16">
        <v>-85.676818999999995</v>
      </c>
      <c r="H16">
        <f>E16+1</f>
        <v>15</v>
      </c>
      <c r="I16">
        <f t="shared" si="2"/>
        <v>39</v>
      </c>
      <c r="J16" s="2">
        <f t="shared" si="3"/>
        <v>13</v>
      </c>
      <c r="K16" t="str">
        <f t="shared" si="4"/>
        <v>blue</v>
      </c>
    </row>
    <row r="17" spans="1:11" x14ac:dyDescent="0.2">
      <c r="A17" t="str">
        <f t="shared" si="1"/>
        <v>Champaign Illinois</v>
      </c>
      <c r="B17" t="s">
        <v>26</v>
      </c>
      <c r="C17" t="s">
        <v>93</v>
      </c>
      <c r="D17" t="s">
        <v>27</v>
      </c>
      <c r="E17">
        <v>15</v>
      </c>
      <c r="F17">
        <v>40.101776999999998</v>
      </c>
      <c r="G17">
        <v>-88.197165999999996</v>
      </c>
      <c r="H17">
        <f>E17+1</f>
        <v>16</v>
      </c>
      <c r="I17">
        <f t="shared" si="2"/>
        <v>38</v>
      </c>
      <c r="J17" s="2">
        <f t="shared" si="3"/>
        <v>12.666666666666666</v>
      </c>
      <c r="K17" t="str">
        <f t="shared" si="4"/>
        <v>blue</v>
      </c>
    </row>
    <row r="18" spans="1:11" x14ac:dyDescent="0.2">
      <c r="A18" t="str">
        <f t="shared" si="1"/>
        <v>Grand Rapids Michigan</v>
      </c>
      <c r="B18" t="s">
        <v>28</v>
      </c>
      <c r="C18">
        <v>0</v>
      </c>
      <c r="D18" t="s">
        <v>19</v>
      </c>
      <c r="E18">
        <v>16</v>
      </c>
      <c r="F18">
        <v>42.984226</v>
      </c>
      <c r="G18">
        <v>-85.629101000000006</v>
      </c>
      <c r="H18">
        <f>E18+1</f>
        <v>17</v>
      </c>
      <c r="I18">
        <f t="shared" si="2"/>
        <v>37</v>
      </c>
      <c r="J18" s="2">
        <f t="shared" si="3"/>
        <v>12.333333333333334</v>
      </c>
      <c r="K18" t="str">
        <f t="shared" si="4"/>
        <v>blue</v>
      </c>
    </row>
    <row r="19" spans="1:11" x14ac:dyDescent="0.2">
      <c r="A19" t="str">
        <f t="shared" si="1"/>
        <v>Lincoln Nebraska</v>
      </c>
      <c r="B19" t="s">
        <v>29</v>
      </c>
      <c r="C19">
        <v>0</v>
      </c>
      <c r="D19" t="s">
        <v>22</v>
      </c>
      <c r="E19">
        <v>17</v>
      </c>
      <c r="F19">
        <v>40.865141999999999</v>
      </c>
      <c r="G19">
        <v>-96.823132999999999</v>
      </c>
      <c r="H19">
        <f>E19+1</f>
        <v>18</v>
      </c>
      <c r="I19">
        <f t="shared" si="2"/>
        <v>36</v>
      </c>
      <c r="J19" s="2">
        <f t="shared" si="3"/>
        <v>12</v>
      </c>
      <c r="K19" t="str">
        <f t="shared" si="4"/>
        <v>blue</v>
      </c>
    </row>
    <row r="20" spans="1:11" x14ac:dyDescent="0.2">
      <c r="A20" t="str">
        <f t="shared" si="1"/>
        <v>Lexington Kentucky</v>
      </c>
      <c r="B20" t="s">
        <v>30</v>
      </c>
      <c r="C20">
        <v>0</v>
      </c>
      <c r="D20" t="s">
        <v>25</v>
      </c>
      <c r="E20">
        <v>18</v>
      </c>
      <c r="F20">
        <v>38.016674000000002</v>
      </c>
      <c r="G20">
        <v>-84.486042999999995</v>
      </c>
      <c r="H20">
        <f>E20+1</f>
        <v>19</v>
      </c>
      <c r="I20">
        <f t="shared" si="2"/>
        <v>35</v>
      </c>
      <c r="J20" s="2">
        <f t="shared" si="3"/>
        <v>11.666666666666666</v>
      </c>
      <c r="K20" t="str">
        <f t="shared" si="4"/>
        <v>blue</v>
      </c>
    </row>
    <row r="21" spans="1:11" x14ac:dyDescent="0.2">
      <c r="A21" t="str">
        <f t="shared" si="1"/>
        <v>Lafayette Indiana</v>
      </c>
      <c r="B21" t="s">
        <v>31</v>
      </c>
      <c r="C21" t="s">
        <v>94</v>
      </c>
      <c r="D21" t="s">
        <v>14</v>
      </c>
      <c r="E21">
        <v>19</v>
      </c>
      <c r="F21">
        <v>40.399050000000003</v>
      </c>
      <c r="G21">
        <v>-86.830286000000001</v>
      </c>
      <c r="H21">
        <f>E21+1</f>
        <v>20</v>
      </c>
      <c r="I21">
        <f t="shared" si="2"/>
        <v>34</v>
      </c>
      <c r="J21" s="2">
        <f t="shared" si="3"/>
        <v>11.333333333333334</v>
      </c>
      <c r="K21" t="str">
        <f t="shared" si="4"/>
        <v>blue</v>
      </c>
    </row>
    <row r="22" spans="1:11" x14ac:dyDescent="0.2">
      <c r="A22" t="str">
        <f t="shared" si="1"/>
        <v>Dayton Ohio</v>
      </c>
      <c r="B22" t="s">
        <v>32</v>
      </c>
      <c r="C22">
        <v>0</v>
      </c>
      <c r="D22" t="s">
        <v>8</v>
      </c>
      <c r="E22">
        <v>20</v>
      </c>
      <c r="F22">
        <v>39.750470999999997</v>
      </c>
      <c r="G22">
        <v>-84.268592999999996</v>
      </c>
      <c r="H22">
        <f>E22+1</f>
        <v>21</v>
      </c>
      <c r="I22">
        <f t="shared" si="2"/>
        <v>33</v>
      </c>
      <c r="J22" s="2">
        <f t="shared" si="3"/>
        <v>11</v>
      </c>
      <c r="K22" t="str">
        <f t="shared" si="4"/>
        <v>blue</v>
      </c>
    </row>
    <row r="23" spans="1:11" x14ac:dyDescent="0.2">
      <c r="A23" t="str">
        <f t="shared" si="1"/>
        <v>Fargo North Dakota</v>
      </c>
      <c r="B23" t="s">
        <v>33</v>
      </c>
      <c r="C23">
        <v>0</v>
      </c>
      <c r="D23" t="s">
        <v>34</v>
      </c>
      <c r="E23">
        <v>21</v>
      </c>
      <c r="F23">
        <v>46.925359999999998</v>
      </c>
      <c r="G23">
        <v>-96.990615000000005</v>
      </c>
      <c r="H23">
        <f>E23+1</f>
        <v>22</v>
      </c>
      <c r="I23">
        <f t="shared" si="2"/>
        <v>32</v>
      </c>
      <c r="J23" s="2">
        <f t="shared" si="3"/>
        <v>10.666666666666666</v>
      </c>
      <c r="K23" t="str">
        <f t="shared" si="4"/>
        <v>blue</v>
      </c>
    </row>
    <row r="24" spans="1:11" x14ac:dyDescent="0.2">
      <c r="A24" t="str">
        <f t="shared" si="1"/>
        <v>South Bend Indiana</v>
      </c>
      <c r="B24" t="s">
        <v>35</v>
      </c>
      <c r="C24" t="s">
        <v>89</v>
      </c>
      <c r="D24" t="s">
        <v>14</v>
      </c>
      <c r="E24">
        <v>22</v>
      </c>
      <c r="F24">
        <v>41.673383000000001</v>
      </c>
      <c r="G24">
        <v>-86.251654000000002</v>
      </c>
      <c r="H24">
        <f>E24+1</f>
        <v>23</v>
      </c>
      <c r="I24">
        <f t="shared" si="2"/>
        <v>31</v>
      </c>
      <c r="J24" s="2">
        <f t="shared" si="3"/>
        <v>10.333333333333334</v>
      </c>
      <c r="K24" t="str">
        <f t="shared" si="4"/>
        <v>blue</v>
      </c>
    </row>
    <row r="25" spans="1:11" x14ac:dyDescent="0.2">
      <c r="A25" t="str">
        <f t="shared" si="1"/>
        <v>Bloomington Indiana</v>
      </c>
      <c r="B25" t="s">
        <v>36</v>
      </c>
      <c r="C25">
        <v>0</v>
      </c>
      <c r="D25" t="s">
        <v>14</v>
      </c>
      <c r="E25">
        <v>23</v>
      </c>
      <c r="F25">
        <v>40.462040999999999</v>
      </c>
      <c r="G25">
        <v>-88.850396000000003</v>
      </c>
      <c r="H25">
        <f>E25+1</f>
        <v>24</v>
      </c>
      <c r="I25">
        <f t="shared" si="2"/>
        <v>30</v>
      </c>
      <c r="J25" s="2">
        <f t="shared" si="3"/>
        <v>10</v>
      </c>
      <c r="K25" t="str">
        <f t="shared" si="4"/>
        <v>blue</v>
      </c>
    </row>
    <row r="26" spans="1:11" x14ac:dyDescent="0.2">
      <c r="A26" t="str">
        <f t="shared" si="1"/>
        <v>Wichita Kansas</v>
      </c>
      <c r="B26" t="s">
        <v>37</v>
      </c>
      <c r="C26">
        <v>0</v>
      </c>
      <c r="D26" t="s">
        <v>38</v>
      </c>
      <c r="E26">
        <v>24</v>
      </c>
      <c r="F26">
        <v>37.651974000000003</v>
      </c>
      <c r="G26">
        <v>-97.258996999999994</v>
      </c>
      <c r="H26">
        <f>E26+1</f>
        <v>25</v>
      </c>
      <c r="I26">
        <f t="shared" si="2"/>
        <v>29</v>
      </c>
      <c r="J26" s="2">
        <f t="shared" si="3"/>
        <v>9.6666666666666661</v>
      </c>
      <c r="K26" t="str">
        <f t="shared" si="4"/>
        <v>blue</v>
      </c>
    </row>
    <row r="27" spans="1:11" x14ac:dyDescent="0.2">
      <c r="A27" t="str">
        <f t="shared" si="1"/>
        <v>Des Moines Iowa</v>
      </c>
      <c r="B27" t="s">
        <v>39</v>
      </c>
      <c r="C27">
        <v>0</v>
      </c>
      <c r="D27" t="s">
        <v>40</v>
      </c>
      <c r="E27">
        <v>25</v>
      </c>
      <c r="F27">
        <v>41.672687000000003</v>
      </c>
      <c r="G27">
        <v>-93.572173000000006</v>
      </c>
      <c r="H27">
        <f>E27+1</f>
        <v>26</v>
      </c>
      <c r="I27">
        <f t="shared" si="2"/>
        <v>28</v>
      </c>
      <c r="J27" s="2">
        <f t="shared" si="3"/>
        <v>9.3333333333333339</v>
      </c>
      <c r="K27" t="str">
        <f t="shared" si="4"/>
        <v>purple</v>
      </c>
    </row>
    <row r="28" spans="1:11" x14ac:dyDescent="0.2">
      <c r="A28" t="str">
        <f t="shared" si="1"/>
        <v>Iowa City Iowa</v>
      </c>
      <c r="B28" t="s">
        <v>41</v>
      </c>
      <c r="C28">
        <v>0</v>
      </c>
      <c r="D28" t="s">
        <v>40</v>
      </c>
      <c r="E28">
        <v>26</v>
      </c>
      <c r="F28">
        <v>41.648206999999999</v>
      </c>
      <c r="G28">
        <v>-91.541578999999999</v>
      </c>
      <c r="H28">
        <f>E28+1</f>
        <v>27</v>
      </c>
      <c r="I28">
        <f t="shared" si="2"/>
        <v>27</v>
      </c>
      <c r="J28" s="2">
        <f t="shared" si="3"/>
        <v>9</v>
      </c>
      <c r="K28" t="str">
        <f t="shared" si="4"/>
        <v>purple</v>
      </c>
    </row>
    <row r="29" spans="1:11" x14ac:dyDescent="0.2">
      <c r="A29" t="str">
        <f t="shared" si="1"/>
        <v>Fort Wayne Indiana</v>
      </c>
      <c r="B29" t="s">
        <v>42</v>
      </c>
      <c r="C29">
        <v>0</v>
      </c>
      <c r="D29" t="s">
        <v>14</v>
      </c>
      <c r="E29">
        <v>27</v>
      </c>
      <c r="F29">
        <v>41.093763000000003</v>
      </c>
      <c r="G29">
        <v>-85.070712999999998</v>
      </c>
      <c r="H29">
        <f>E29+1</f>
        <v>28</v>
      </c>
      <c r="I29">
        <f t="shared" si="2"/>
        <v>26</v>
      </c>
      <c r="J29" s="2">
        <f t="shared" si="3"/>
        <v>8.6666666666666661</v>
      </c>
      <c r="K29" t="str">
        <f t="shared" si="4"/>
        <v>purple</v>
      </c>
    </row>
    <row r="30" spans="1:11" x14ac:dyDescent="0.2">
      <c r="A30" t="str">
        <f t="shared" si="1"/>
        <v>Athens Ohio</v>
      </c>
      <c r="B30" t="s">
        <v>43</v>
      </c>
      <c r="C30">
        <v>0</v>
      </c>
      <c r="D30" t="s">
        <v>8</v>
      </c>
      <c r="E30">
        <v>28</v>
      </c>
      <c r="F30">
        <v>39.339278999999998</v>
      </c>
      <c r="G30">
        <v>-82.013802999999996</v>
      </c>
      <c r="H30">
        <f>E30+1</f>
        <v>29</v>
      </c>
      <c r="I30">
        <f t="shared" si="2"/>
        <v>25</v>
      </c>
      <c r="J30" s="2">
        <f t="shared" si="3"/>
        <v>8.3333333333333339</v>
      </c>
      <c r="K30" t="str">
        <f t="shared" si="4"/>
        <v>purple</v>
      </c>
    </row>
    <row r="31" spans="1:11" x14ac:dyDescent="0.2">
      <c r="A31" t="str">
        <f t="shared" si="1"/>
        <v>State College Pennsylvania</v>
      </c>
      <c r="B31" t="s">
        <v>44</v>
      </c>
      <c r="C31">
        <v>0</v>
      </c>
      <c r="D31" t="s">
        <v>6</v>
      </c>
      <c r="E31">
        <v>29</v>
      </c>
      <c r="F31">
        <v>40.881934999999999</v>
      </c>
      <c r="G31">
        <v>-77.867822000000004</v>
      </c>
      <c r="H31">
        <f>E31+1</f>
        <v>30</v>
      </c>
      <c r="I31">
        <f t="shared" si="2"/>
        <v>24</v>
      </c>
      <c r="J31" s="2">
        <f t="shared" si="3"/>
        <v>8</v>
      </c>
      <c r="K31" t="str">
        <f t="shared" si="4"/>
        <v>purple</v>
      </c>
    </row>
    <row r="32" spans="1:11" x14ac:dyDescent="0.2">
      <c r="A32" t="str">
        <f t="shared" si="1"/>
        <v>Lansing Michigan</v>
      </c>
      <c r="B32" t="s">
        <v>45</v>
      </c>
      <c r="C32" t="s">
        <v>95</v>
      </c>
      <c r="D32" t="s">
        <v>19</v>
      </c>
      <c r="E32">
        <v>30</v>
      </c>
      <c r="F32">
        <v>42.599184000000001</v>
      </c>
      <c r="G32">
        <v>-84.371972999999997</v>
      </c>
      <c r="H32">
        <f>E32+1</f>
        <v>31</v>
      </c>
      <c r="I32">
        <f t="shared" si="2"/>
        <v>23</v>
      </c>
      <c r="J32" s="2">
        <f t="shared" si="3"/>
        <v>7.666666666666667</v>
      </c>
      <c r="K32" t="str">
        <f t="shared" si="4"/>
        <v>purple</v>
      </c>
    </row>
    <row r="33" spans="1:11" x14ac:dyDescent="0.2">
      <c r="A33" t="str">
        <f t="shared" si="1"/>
        <v>Ames  Iowa</v>
      </c>
      <c r="B33" t="s">
        <v>46</v>
      </c>
      <c r="C33">
        <v>0</v>
      </c>
      <c r="D33" t="s">
        <v>40</v>
      </c>
      <c r="E33">
        <v>31</v>
      </c>
      <c r="F33">
        <v>42.037878999999997</v>
      </c>
      <c r="G33">
        <v>-93.600254000000007</v>
      </c>
      <c r="H33">
        <f>E33+1</f>
        <v>32</v>
      </c>
      <c r="I33">
        <f t="shared" si="2"/>
        <v>22</v>
      </c>
      <c r="J33" s="2">
        <f t="shared" si="3"/>
        <v>7.333333333333333</v>
      </c>
      <c r="K33" t="str">
        <f t="shared" si="4"/>
        <v>purple</v>
      </c>
    </row>
    <row r="34" spans="1:11" x14ac:dyDescent="0.2">
      <c r="A34" t="str">
        <f t="shared" si="1"/>
        <v>Evansville Indiana</v>
      </c>
      <c r="B34" t="s">
        <v>47</v>
      </c>
      <c r="C34">
        <v>0</v>
      </c>
      <c r="D34" t="s">
        <v>14</v>
      </c>
      <c r="E34">
        <v>32</v>
      </c>
      <c r="F34">
        <v>37.997127999999996</v>
      </c>
      <c r="G34">
        <v>-87.574962999999997</v>
      </c>
      <c r="H34">
        <f>E34+1</f>
        <v>33</v>
      </c>
      <c r="I34">
        <f t="shared" si="2"/>
        <v>21</v>
      </c>
      <c r="J34" s="2">
        <f t="shared" si="3"/>
        <v>7</v>
      </c>
      <c r="K34" t="str">
        <f t="shared" si="4"/>
        <v>purple</v>
      </c>
    </row>
    <row r="35" spans="1:11" x14ac:dyDescent="0.2">
      <c r="A35" t="str">
        <f t="shared" si="1"/>
        <v>Duluth  Minesota</v>
      </c>
      <c r="B35" t="s">
        <v>48</v>
      </c>
      <c r="C35">
        <v>0</v>
      </c>
      <c r="D35" t="s">
        <v>49</v>
      </c>
      <c r="E35">
        <v>33</v>
      </c>
      <c r="F35">
        <v>47.005566000000002</v>
      </c>
      <c r="G35">
        <v>-92.001934000000006</v>
      </c>
      <c r="H35">
        <f>E35+1</f>
        <v>34</v>
      </c>
      <c r="I35">
        <f t="shared" si="2"/>
        <v>20</v>
      </c>
      <c r="J35" s="2">
        <f t="shared" si="3"/>
        <v>6.666666666666667</v>
      </c>
      <c r="K35" t="str">
        <f t="shared" si="4"/>
        <v>purple</v>
      </c>
    </row>
    <row r="36" spans="1:11" x14ac:dyDescent="0.2">
      <c r="A36" t="str">
        <f t="shared" si="1"/>
        <v>Green Bay Wisconsin</v>
      </c>
      <c r="B36" t="s">
        <v>50</v>
      </c>
      <c r="C36">
        <v>0</v>
      </c>
      <c r="D36" t="s">
        <v>16</v>
      </c>
      <c r="E36">
        <v>34</v>
      </c>
      <c r="F36">
        <v>44.494385000000001</v>
      </c>
      <c r="G36">
        <v>-87.976050999999998</v>
      </c>
      <c r="H36">
        <f>E36+1</f>
        <v>35</v>
      </c>
      <c r="I36">
        <f t="shared" si="2"/>
        <v>19</v>
      </c>
      <c r="J36" s="2">
        <f t="shared" si="3"/>
        <v>6.333333333333333</v>
      </c>
      <c r="K36" t="str">
        <f t="shared" si="4"/>
        <v>purple</v>
      </c>
    </row>
    <row r="37" spans="1:11" x14ac:dyDescent="0.2">
      <c r="A37" t="str">
        <f t="shared" si="1"/>
        <v>Columbia Missouri</v>
      </c>
      <c r="B37" t="s">
        <v>51</v>
      </c>
      <c r="C37">
        <v>0</v>
      </c>
      <c r="D37" t="s">
        <v>11</v>
      </c>
      <c r="E37">
        <v>35</v>
      </c>
      <c r="F37">
        <v>38.894165000000001</v>
      </c>
      <c r="G37">
        <v>-92.274145000000004</v>
      </c>
      <c r="H37">
        <f>E37+1</f>
        <v>36</v>
      </c>
      <c r="I37">
        <f t="shared" si="2"/>
        <v>18</v>
      </c>
      <c r="J37" s="2">
        <f t="shared" si="3"/>
        <v>6</v>
      </c>
      <c r="K37" t="str">
        <f t="shared" si="4"/>
        <v>purple</v>
      </c>
    </row>
    <row r="38" spans="1:11" x14ac:dyDescent="0.2">
      <c r="A38" t="str">
        <f t="shared" si="1"/>
        <v>Eau Claire Wisconsin</v>
      </c>
      <c r="B38" t="s">
        <v>52</v>
      </c>
      <c r="C38">
        <v>0</v>
      </c>
      <c r="D38" t="s">
        <v>16</v>
      </c>
      <c r="E38">
        <v>36</v>
      </c>
      <c r="F38">
        <v>44.756529999999998</v>
      </c>
      <c r="G38">
        <v>-91.473096999999996</v>
      </c>
      <c r="H38">
        <f>E38+1</f>
        <v>37</v>
      </c>
      <c r="I38">
        <f t="shared" si="2"/>
        <v>17</v>
      </c>
      <c r="J38" s="2">
        <f t="shared" si="3"/>
        <v>5.666666666666667</v>
      </c>
      <c r="K38" t="str">
        <f t="shared" si="4"/>
        <v>purple</v>
      </c>
    </row>
    <row r="39" spans="1:11" x14ac:dyDescent="0.2">
      <c r="A39" t="str">
        <f t="shared" si="1"/>
        <v>Springfield Missouri</v>
      </c>
      <c r="B39" t="s">
        <v>53</v>
      </c>
      <c r="C39">
        <v>0</v>
      </c>
      <c r="D39" t="s">
        <v>11</v>
      </c>
      <c r="E39">
        <v>37</v>
      </c>
      <c r="F39">
        <v>39.820838999999999</v>
      </c>
      <c r="G39">
        <v>-89.598978000000002</v>
      </c>
      <c r="H39">
        <f>E39+1</f>
        <v>38</v>
      </c>
      <c r="I39">
        <f t="shared" si="2"/>
        <v>16</v>
      </c>
      <c r="J39" s="2">
        <f t="shared" si="3"/>
        <v>5.333333333333333</v>
      </c>
      <c r="K39" t="str">
        <f t="shared" si="4"/>
        <v>purple</v>
      </c>
    </row>
    <row r="40" spans="1:11" x14ac:dyDescent="0.2">
      <c r="A40" t="str">
        <f t="shared" si="1"/>
        <v>Erie Pennsylvania</v>
      </c>
      <c r="B40" t="s">
        <v>54</v>
      </c>
      <c r="C40">
        <v>0</v>
      </c>
      <c r="D40" t="s">
        <v>6</v>
      </c>
      <c r="E40">
        <v>38</v>
      </c>
      <c r="F40">
        <v>42.087336999999998</v>
      </c>
      <c r="G40">
        <v>-80.087340999999995</v>
      </c>
      <c r="H40">
        <f>E40+1</f>
        <v>39</v>
      </c>
      <c r="I40">
        <f t="shared" si="2"/>
        <v>15</v>
      </c>
      <c r="J40" s="2">
        <f t="shared" si="3"/>
        <v>5</v>
      </c>
      <c r="K40" t="str">
        <f t="shared" si="4"/>
        <v>purple</v>
      </c>
    </row>
    <row r="41" spans="1:11" x14ac:dyDescent="0.2">
      <c r="A41" t="str">
        <f t="shared" si="1"/>
        <v>Youngstown Ohio</v>
      </c>
      <c r="B41" t="s">
        <v>55</v>
      </c>
      <c r="C41">
        <v>0</v>
      </c>
      <c r="D41" t="s">
        <v>8</v>
      </c>
      <c r="E41">
        <v>39</v>
      </c>
      <c r="F41">
        <v>41.017082000000002</v>
      </c>
      <c r="G41">
        <v>-80.802853999999996</v>
      </c>
      <c r="H41">
        <f>E41+1</f>
        <v>40</v>
      </c>
      <c r="I41">
        <f t="shared" si="2"/>
        <v>14</v>
      </c>
      <c r="J41" s="2">
        <f t="shared" si="3"/>
        <v>5</v>
      </c>
      <c r="K41" t="str">
        <f t="shared" si="4"/>
        <v>purple</v>
      </c>
    </row>
    <row r="42" spans="1:11" x14ac:dyDescent="0.2">
      <c r="A42" t="str">
        <f t="shared" si="1"/>
        <v>Toledo Ohio</v>
      </c>
      <c r="B42" t="s">
        <v>56</v>
      </c>
      <c r="C42">
        <v>0</v>
      </c>
      <c r="D42" t="s">
        <v>8</v>
      </c>
      <c r="E42">
        <v>40</v>
      </c>
      <c r="F42">
        <v>41.720683999999999</v>
      </c>
      <c r="G42">
        <v>-83.569359000000006</v>
      </c>
      <c r="H42">
        <f>E42+1</f>
        <v>41</v>
      </c>
      <c r="I42">
        <f t="shared" si="2"/>
        <v>13</v>
      </c>
      <c r="J42" s="2">
        <f t="shared" si="3"/>
        <v>5</v>
      </c>
      <c r="K42" t="str">
        <f t="shared" si="4"/>
        <v>purple</v>
      </c>
    </row>
    <row r="43" spans="1:11" x14ac:dyDescent="0.2">
      <c r="A43" t="str">
        <f t="shared" si="1"/>
        <v>Bloomington Illinois</v>
      </c>
      <c r="B43" t="s">
        <v>36</v>
      </c>
      <c r="C43" t="s">
        <v>79</v>
      </c>
      <c r="D43" t="s">
        <v>27</v>
      </c>
      <c r="E43">
        <v>41</v>
      </c>
      <c r="F43">
        <v>39.078809999999997</v>
      </c>
      <c r="G43">
        <v>-86.435094000000007</v>
      </c>
      <c r="H43">
        <f>E43+1</f>
        <v>42</v>
      </c>
      <c r="I43">
        <f t="shared" si="2"/>
        <v>12</v>
      </c>
      <c r="J43" s="2">
        <f t="shared" si="3"/>
        <v>5</v>
      </c>
      <c r="K43" t="str">
        <f t="shared" si="4"/>
        <v>purple</v>
      </c>
    </row>
    <row r="44" spans="1:11" x14ac:dyDescent="0.2">
      <c r="A44" t="str">
        <f t="shared" si="1"/>
        <v>Rochester Minnesota</v>
      </c>
      <c r="B44" t="s">
        <v>57</v>
      </c>
      <c r="C44">
        <v>0</v>
      </c>
      <c r="D44" t="s">
        <v>4</v>
      </c>
      <c r="E44">
        <v>42</v>
      </c>
      <c r="F44">
        <v>44.075285000000001</v>
      </c>
      <c r="G44">
        <v>-92.516915999999995</v>
      </c>
      <c r="H44">
        <f>E44+1</f>
        <v>43</v>
      </c>
      <c r="I44">
        <f t="shared" si="2"/>
        <v>11</v>
      </c>
      <c r="J44" s="2">
        <f t="shared" si="3"/>
        <v>5</v>
      </c>
      <c r="K44" t="str">
        <f t="shared" si="4"/>
        <v>purple</v>
      </c>
    </row>
    <row r="45" spans="1:11" x14ac:dyDescent="0.2">
      <c r="A45" t="str">
        <f t="shared" si="1"/>
        <v>Peoria Illinois</v>
      </c>
      <c r="B45" t="s">
        <v>58</v>
      </c>
      <c r="C45">
        <v>0</v>
      </c>
      <c r="D45" t="s">
        <v>27</v>
      </c>
      <c r="E45">
        <v>43</v>
      </c>
      <c r="F45">
        <v>40.693137</v>
      </c>
      <c r="G45">
        <v>-89.589847000000006</v>
      </c>
      <c r="H45">
        <f>E45+1</f>
        <v>44</v>
      </c>
      <c r="I45">
        <f t="shared" si="2"/>
        <v>10</v>
      </c>
      <c r="J45" s="2">
        <f t="shared" si="3"/>
        <v>5</v>
      </c>
      <c r="K45" t="str">
        <f t="shared" si="4"/>
        <v>purple</v>
      </c>
    </row>
    <row r="46" spans="1:11" x14ac:dyDescent="0.2">
      <c r="A46" t="str">
        <f t="shared" si="1"/>
        <v>Sioux Falls South Dakota</v>
      </c>
      <c r="B46" t="s">
        <v>59</v>
      </c>
      <c r="C46">
        <v>0</v>
      </c>
      <c r="D46" t="s">
        <v>60</v>
      </c>
      <c r="E46">
        <v>44</v>
      </c>
      <c r="F46">
        <v>43.546357999999998</v>
      </c>
      <c r="G46">
        <v>-96.690629999999999</v>
      </c>
      <c r="H46">
        <f>E46+1</f>
        <v>45</v>
      </c>
      <c r="I46">
        <f t="shared" si="2"/>
        <v>9</v>
      </c>
      <c r="J46" s="2">
        <f t="shared" si="3"/>
        <v>5</v>
      </c>
      <c r="K46" t="str">
        <f t="shared" si="4"/>
        <v>purple</v>
      </c>
    </row>
    <row r="47" spans="1:11" x14ac:dyDescent="0.2">
      <c r="A47" t="str">
        <f t="shared" si="1"/>
        <v>Quad Cities Iowa</v>
      </c>
      <c r="B47" t="s">
        <v>61</v>
      </c>
      <c r="C47" t="s">
        <v>96</v>
      </c>
      <c r="D47" t="s">
        <v>40</v>
      </c>
      <c r="E47">
        <v>45</v>
      </c>
      <c r="F47">
        <v>41.516666999999998</v>
      </c>
      <c r="G47">
        <v>-90.533332999999999</v>
      </c>
      <c r="H47">
        <f>E47+1</f>
        <v>46</v>
      </c>
      <c r="I47">
        <f t="shared" si="2"/>
        <v>8</v>
      </c>
      <c r="J47" s="2">
        <f t="shared" si="3"/>
        <v>5</v>
      </c>
      <c r="K47" t="str">
        <f t="shared" si="4"/>
        <v>purple</v>
      </c>
    </row>
    <row r="48" spans="1:11" x14ac:dyDescent="0.2">
      <c r="A48" t="str">
        <f t="shared" si="1"/>
        <v>Bowling Green Kentucky</v>
      </c>
      <c r="B48" t="s">
        <v>62</v>
      </c>
      <c r="C48">
        <v>0</v>
      </c>
      <c r="D48" t="s">
        <v>25</v>
      </c>
      <c r="E48">
        <v>46</v>
      </c>
      <c r="F48">
        <v>37.017406999999999</v>
      </c>
      <c r="G48">
        <v>-86.451751999999999</v>
      </c>
      <c r="H48">
        <f>E48+1</f>
        <v>47</v>
      </c>
      <c r="I48">
        <f t="shared" si="2"/>
        <v>7</v>
      </c>
      <c r="J48" s="2">
        <f t="shared" si="3"/>
        <v>5</v>
      </c>
      <c r="K48" t="str">
        <f t="shared" si="4"/>
        <v>purple</v>
      </c>
    </row>
    <row r="49" spans="1:11" x14ac:dyDescent="0.2">
      <c r="A49" t="str">
        <f t="shared" si="1"/>
        <v>Cedar Rapids Iowa</v>
      </c>
      <c r="B49" t="s">
        <v>63</v>
      </c>
      <c r="C49">
        <v>0</v>
      </c>
      <c r="D49" t="s">
        <v>40</v>
      </c>
      <c r="E49">
        <v>47</v>
      </c>
      <c r="F49">
        <v>41.976612000000003</v>
      </c>
      <c r="G49">
        <v>-91.657578000000001</v>
      </c>
      <c r="H49">
        <f>E49+1</f>
        <v>48</v>
      </c>
      <c r="I49">
        <f t="shared" si="2"/>
        <v>6</v>
      </c>
      <c r="J49" s="2">
        <f t="shared" si="3"/>
        <v>5</v>
      </c>
      <c r="K49" t="str">
        <f t="shared" si="4"/>
        <v>purple</v>
      </c>
    </row>
    <row r="50" spans="1:11" x14ac:dyDescent="0.2">
      <c r="A50" t="str">
        <f t="shared" si="1"/>
        <v>Flint Michigan</v>
      </c>
      <c r="B50" t="s">
        <v>64</v>
      </c>
      <c r="C50">
        <v>0</v>
      </c>
      <c r="D50" t="s">
        <v>19</v>
      </c>
      <c r="E50">
        <v>48</v>
      </c>
      <c r="F50">
        <v>42.965926000000003</v>
      </c>
      <c r="G50">
        <v>-83.780834999999996</v>
      </c>
      <c r="H50">
        <f>E50+1</f>
        <v>49</v>
      </c>
      <c r="I50">
        <f t="shared" si="2"/>
        <v>5</v>
      </c>
      <c r="J50" s="2">
        <f t="shared" si="3"/>
        <v>5</v>
      </c>
      <c r="K50" t="str">
        <f t="shared" si="4"/>
        <v>purple</v>
      </c>
    </row>
    <row r="51" spans="1:11" x14ac:dyDescent="0.2">
      <c r="A51" t="str">
        <f t="shared" si="1"/>
        <v>Rockford Illinois</v>
      </c>
      <c r="B51" t="s">
        <v>65</v>
      </c>
      <c r="C51">
        <v>0</v>
      </c>
      <c r="D51" t="s">
        <v>27</v>
      </c>
      <c r="E51">
        <v>49</v>
      </c>
      <c r="F51">
        <v>42.333419999999997</v>
      </c>
      <c r="G51">
        <v>-89.157197999999994</v>
      </c>
      <c r="H51">
        <f>E51+1</f>
        <v>50</v>
      </c>
      <c r="I51">
        <f t="shared" si="2"/>
        <v>4</v>
      </c>
      <c r="J51" s="2">
        <f t="shared" si="3"/>
        <v>5</v>
      </c>
      <c r="K51" t="str">
        <f t="shared" si="4"/>
        <v>purple</v>
      </c>
    </row>
    <row r="52" spans="1:11" x14ac:dyDescent="0.2">
      <c r="A52" t="str">
        <f t="shared" si="1"/>
        <v>Springfield Illinois</v>
      </c>
      <c r="B52" t="s">
        <v>53</v>
      </c>
      <c r="C52">
        <v>0</v>
      </c>
      <c r="D52" t="s">
        <v>27</v>
      </c>
      <c r="E52">
        <v>50</v>
      </c>
      <c r="F52">
        <v>37.258069999999996</v>
      </c>
      <c r="G52">
        <v>-93.343672999999995</v>
      </c>
      <c r="H52">
        <f>E52+1</f>
        <v>51</v>
      </c>
      <c r="I52">
        <f t="shared" si="2"/>
        <v>3</v>
      </c>
      <c r="J52" s="2">
        <f t="shared" si="3"/>
        <v>5</v>
      </c>
      <c r="K52" t="str">
        <f t="shared" si="4"/>
        <v>purple</v>
      </c>
    </row>
    <row r="53" spans="1:11" x14ac:dyDescent="0.2">
      <c r="A53" t="str">
        <f t="shared" si="1"/>
        <v>Topeka Kansas</v>
      </c>
      <c r="B53" t="s">
        <v>66</v>
      </c>
      <c r="C53">
        <v>0</v>
      </c>
      <c r="D53" t="s">
        <v>38</v>
      </c>
      <c r="E53">
        <v>51</v>
      </c>
      <c r="F53">
        <v>38.988075000000002</v>
      </c>
      <c r="G53">
        <v>-95.780662000000007</v>
      </c>
      <c r="H53">
        <f>E53+1</f>
        <v>52</v>
      </c>
      <c r="I53">
        <f t="shared" si="2"/>
        <v>2</v>
      </c>
      <c r="J53" s="2">
        <f t="shared" si="3"/>
        <v>5</v>
      </c>
      <c r="K53" t="str">
        <f t="shared" si="4"/>
        <v>purple</v>
      </c>
    </row>
    <row r="54" spans="1:11" x14ac:dyDescent="0.2">
      <c r="A54" t="str">
        <f t="shared" si="1"/>
        <v>Wheeling West Virginia</v>
      </c>
      <c r="B54" t="s">
        <v>67</v>
      </c>
      <c r="C54">
        <v>0</v>
      </c>
      <c r="D54" t="s">
        <v>68</v>
      </c>
      <c r="E54">
        <v>52</v>
      </c>
      <c r="F54">
        <v>40.102702999999998</v>
      </c>
      <c r="G54">
        <v>-80.647599</v>
      </c>
      <c r="H54">
        <f>E54+1</f>
        <v>53</v>
      </c>
      <c r="I54">
        <f t="shared" si="2"/>
        <v>1</v>
      </c>
      <c r="J54" s="2">
        <f t="shared" si="3"/>
        <v>5</v>
      </c>
      <c r="K54" t="str">
        <f t="shared" si="4"/>
        <v>purple</v>
      </c>
    </row>
    <row r="55" spans="1:11" x14ac:dyDescent="0.2">
      <c r="A55" t="str">
        <f t="shared" si="1"/>
        <v xml:space="preserve"> </v>
      </c>
      <c r="J55" s="2"/>
    </row>
  </sheetData>
  <sortState ref="B2:M53">
    <sortCondition ref="H2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" sqref="C1:C1048576"/>
    </sheetView>
  </sheetViews>
  <sheetFormatPr baseColWidth="10" defaultRowHeight="16" x14ac:dyDescent="0.2"/>
  <cols>
    <col min="2" max="2" width="57" bestFit="1" customWidth="1"/>
  </cols>
  <sheetData>
    <row r="1" spans="1:9" ht="24" customHeight="1" x14ac:dyDescent="0.2">
      <c r="A1" t="s">
        <v>84</v>
      </c>
      <c r="B1" t="s">
        <v>85</v>
      </c>
      <c r="C1" t="s">
        <v>80</v>
      </c>
      <c r="D1" t="str">
        <f>Overall!F1</f>
        <v>latitude</v>
      </c>
      <c r="E1" t="str">
        <f>Overall!G1</f>
        <v>longitude</v>
      </c>
      <c r="F1" t="s">
        <v>81</v>
      </c>
      <c r="G1" t="s">
        <v>82</v>
      </c>
      <c r="H1" t="s">
        <v>83</v>
      </c>
      <c r="I1" s="6" t="s">
        <v>98</v>
      </c>
    </row>
    <row r="2" spans="1:9" x14ac:dyDescent="0.2">
      <c r="A2" t="str">
        <f>Overall!B2</f>
        <v>Chicago</v>
      </c>
      <c r="B2" t="str">
        <f>Overall!C2</f>
        <v>Evanston, Aurora, Joliet, Elgin, Naperville</v>
      </c>
      <c r="C2" t="str">
        <f>Overall!D2</f>
        <v>Illinois</v>
      </c>
      <c r="D2">
        <f>Overall!F2</f>
        <v>41.928880999999997</v>
      </c>
      <c r="E2">
        <f>Overall!G2</f>
        <v>-87.813810000000004</v>
      </c>
      <c r="F2">
        <f>Overall!H2</f>
        <v>1</v>
      </c>
      <c r="G2" s="2">
        <f>Overall!J2</f>
        <v>17.666666666666668</v>
      </c>
      <c r="H2" t="str">
        <f>Overall!K2</f>
        <v>green</v>
      </c>
    </row>
    <row r="3" spans="1:9" x14ac:dyDescent="0.2">
      <c r="A3" t="str">
        <f>Overall!B3</f>
        <v>Minneapolis</v>
      </c>
      <c r="B3" t="str">
        <f>Overall!C3</f>
        <v>Saint Paul</v>
      </c>
      <c r="C3" t="str">
        <f>Overall!D3</f>
        <v>Minnesota</v>
      </c>
      <c r="D3">
        <f>Overall!F3</f>
        <v>44.979264999999998</v>
      </c>
      <c r="E3">
        <f>Overall!G3</f>
        <v>-93.273024000000007</v>
      </c>
      <c r="F3">
        <f>Overall!H3</f>
        <v>2</v>
      </c>
      <c r="G3" s="2">
        <f>Overall!J3</f>
        <v>17.333333333333332</v>
      </c>
      <c r="H3" t="str">
        <f>Overall!K3</f>
        <v>green</v>
      </c>
    </row>
    <row r="4" spans="1:9" x14ac:dyDescent="0.2">
      <c r="A4" t="str">
        <f>Overall!B4</f>
        <v>Pittsburgh</v>
      </c>
      <c r="B4" t="str">
        <f>Overall!C4</f>
        <v>Elkhart</v>
      </c>
      <c r="C4" t="str">
        <f>Overall!D4</f>
        <v>Pennsylvania</v>
      </c>
      <c r="D4">
        <f>Overall!F4</f>
        <v>40.434435999999998</v>
      </c>
      <c r="E4">
        <f>Overall!G4</f>
        <v>-80.024816999999999</v>
      </c>
      <c r="F4">
        <f>Overall!H4</f>
        <v>3</v>
      </c>
      <c r="G4" s="2">
        <f>Overall!J4</f>
        <v>17</v>
      </c>
      <c r="H4" t="str">
        <f>Overall!K4</f>
        <v>green</v>
      </c>
    </row>
    <row r="5" spans="1:9" x14ac:dyDescent="0.2">
      <c r="A5" t="str">
        <f>Overall!B5</f>
        <v>Cincinnati</v>
      </c>
      <c r="B5" t="str">
        <f>Overall!C5</f>
        <v>Covington, KY</v>
      </c>
      <c r="C5" t="str">
        <f>Overall!D5</f>
        <v>Ohio</v>
      </c>
      <c r="D5">
        <f>Overall!F5</f>
        <v>39.166758999999999</v>
      </c>
      <c r="E5">
        <f>Overall!G5</f>
        <v>-84.538219999999995</v>
      </c>
      <c r="F5">
        <f>Overall!H5</f>
        <v>4</v>
      </c>
      <c r="G5" s="2">
        <f>Overall!J5</f>
        <v>16.666666666666668</v>
      </c>
      <c r="H5" t="str">
        <f>Overall!K5</f>
        <v>green</v>
      </c>
    </row>
    <row r="6" spans="1:9" x14ac:dyDescent="0.2">
      <c r="A6" t="str">
        <f>Overall!B6</f>
        <v>Cleveland</v>
      </c>
      <c r="B6" t="str">
        <f>Overall!C6</f>
        <v>Akron</v>
      </c>
      <c r="C6" t="str">
        <f>Overall!D6</f>
        <v>Ohio</v>
      </c>
      <c r="D6">
        <f>Overall!F6</f>
        <v>41.523401</v>
      </c>
      <c r="E6">
        <f>Overall!G6</f>
        <v>-81.599648000000002</v>
      </c>
      <c r="F6">
        <f>Overall!H6</f>
        <v>5</v>
      </c>
      <c r="G6" s="2">
        <f>Overall!J6</f>
        <v>16.333333333333332</v>
      </c>
      <c r="H6" t="str">
        <f>Overall!K6</f>
        <v>green</v>
      </c>
    </row>
    <row r="7" spans="1:9" x14ac:dyDescent="0.2">
      <c r="A7" t="str">
        <f>Overall!B7</f>
        <v xml:space="preserve">St. Louis </v>
      </c>
      <c r="B7">
        <f>Overall!C7</f>
        <v>0</v>
      </c>
      <c r="C7" t="str">
        <f>Overall!D7</f>
        <v>Missouri</v>
      </c>
      <c r="D7">
        <f>Overall!F7</f>
        <v>38.631501</v>
      </c>
      <c r="E7">
        <f>Overall!G7</f>
        <v>-90.192310000000006</v>
      </c>
      <c r="F7">
        <f>Overall!H7</f>
        <v>6</v>
      </c>
      <c r="G7" s="2">
        <f>Overall!J7</f>
        <v>16</v>
      </c>
      <c r="H7" t="str">
        <f>Overall!K7</f>
        <v>green</v>
      </c>
    </row>
    <row r="8" spans="1:9" x14ac:dyDescent="0.2">
      <c r="A8" t="str">
        <f>Overall!B8</f>
        <v>Columbus</v>
      </c>
      <c r="B8">
        <f>Overall!C8</f>
        <v>0</v>
      </c>
      <c r="C8" t="str">
        <f>Overall!D8</f>
        <v>Ohio</v>
      </c>
      <c r="D8">
        <f>Overall!F8</f>
        <v>40.040112999999998</v>
      </c>
      <c r="E8">
        <f>Overall!G8</f>
        <v>-82.897221999999999</v>
      </c>
      <c r="F8">
        <f>Overall!H8</f>
        <v>7</v>
      </c>
      <c r="G8" s="2">
        <f>Overall!J8</f>
        <v>15.666666666666666</v>
      </c>
      <c r="H8" t="str">
        <f>Overall!K8</f>
        <v>green</v>
      </c>
    </row>
    <row r="9" spans="1:9" x14ac:dyDescent="0.2">
      <c r="A9" t="str">
        <f>Overall!B9</f>
        <v>Indianapolis</v>
      </c>
      <c r="B9" t="str">
        <f>Overall!C9</f>
        <v>Fishers, Carmel, Noblesville, Westfield, Zionsville</v>
      </c>
      <c r="C9" t="str">
        <f>Overall!D9</f>
        <v>Indiana</v>
      </c>
      <c r="D9">
        <f>Overall!F9</f>
        <v>39.775092000000001</v>
      </c>
      <c r="E9">
        <f>Overall!G9</f>
        <v>-86.132159999999999</v>
      </c>
      <c r="F9">
        <f>Overall!H9</f>
        <v>8</v>
      </c>
      <c r="G9" s="2">
        <f>Overall!J9</f>
        <v>15.333333333333334</v>
      </c>
      <c r="H9" t="str">
        <f>Overall!K9</f>
        <v>green</v>
      </c>
    </row>
    <row r="10" spans="1:9" x14ac:dyDescent="0.2">
      <c r="A10" t="str">
        <f>Overall!B10</f>
        <v>Madison</v>
      </c>
      <c r="B10">
        <f>Overall!C10</f>
        <v>0</v>
      </c>
      <c r="C10" t="str">
        <f>Overall!D10</f>
        <v>Wisconsin</v>
      </c>
      <c r="D10">
        <f>Overall!F10</f>
        <v>43.069560000000003</v>
      </c>
      <c r="E10">
        <f>Overall!G10</f>
        <v>-89.423861000000002</v>
      </c>
      <c r="F10">
        <f>Overall!H10</f>
        <v>9</v>
      </c>
      <c r="G10" s="2">
        <f>Overall!J10</f>
        <v>15</v>
      </c>
      <c r="H10" t="str">
        <f>Overall!K10</f>
        <v>green</v>
      </c>
    </row>
    <row r="11" spans="1:9" x14ac:dyDescent="0.2">
      <c r="A11" t="str">
        <f>Overall!B11</f>
        <v>Milwaukee</v>
      </c>
      <c r="B11">
        <f>Overall!C11</f>
        <v>0</v>
      </c>
      <c r="C11" t="str">
        <f>Overall!D11</f>
        <v>Wisconsin</v>
      </c>
      <c r="D11">
        <f>Overall!F11</f>
        <v>43.011263999999997</v>
      </c>
      <c r="E11">
        <f>Overall!G11</f>
        <v>-87.958409000000003</v>
      </c>
      <c r="F11">
        <f>Overall!H11</f>
        <v>10</v>
      </c>
      <c r="G11" s="2">
        <f>Overall!J11</f>
        <v>14.666666666666666</v>
      </c>
      <c r="H11" t="str">
        <f>Overall!K11</f>
        <v>green</v>
      </c>
    </row>
    <row r="12" spans="1:9" x14ac:dyDescent="0.2">
      <c r="A12" t="str">
        <f>Overall!B12</f>
        <v>Ann Arbor</v>
      </c>
      <c r="B12">
        <f>Overall!C12</f>
        <v>0</v>
      </c>
      <c r="C12" t="str">
        <f>Overall!D12</f>
        <v>Michigan</v>
      </c>
      <c r="D12">
        <f>Overall!F12</f>
        <v>42.266638</v>
      </c>
      <c r="E12">
        <f>Overall!G12</f>
        <v>-83.849041999999997</v>
      </c>
      <c r="F12">
        <f>Overall!H12</f>
        <v>11</v>
      </c>
      <c r="G12" s="2">
        <f>Overall!J12</f>
        <v>14.333333333333334</v>
      </c>
      <c r="H12" t="str">
        <f>Overall!K12</f>
        <v>blue</v>
      </c>
    </row>
    <row r="13" spans="1:9" x14ac:dyDescent="0.2">
      <c r="A13" t="str">
        <f>Overall!B13</f>
        <v>Kansas City</v>
      </c>
      <c r="B13" t="str">
        <f>Overall!C13</f>
        <v>Olathe, Kansas City, Independence, Overland Park</v>
      </c>
      <c r="C13" t="str">
        <f>Overall!D13</f>
        <v>Missouri</v>
      </c>
      <c r="D13">
        <f>Overall!F13</f>
        <v>39.102404</v>
      </c>
      <c r="E13">
        <f>Overall!G13</f>
        <v>-94.598583000000005</v>
      </c>
      <c r="F13">
        <f>Overall!H13</f>
        <v>12</v>
      </c>
      <c r="G13" s="2">
        <f>Overall!J13</f>
        <v>14</v>
      </c>
      <c r="H13" t="str">
        <f>Overall!K13</f>
        <v>blue</v>
      </c>
    </row>
    <row r="14" spans="1:9" x14ac:dyDescent="0.2">
      <c r="A14" t="str">
        <f>Overall!B14</f>
        <v>Omaha</v>
      </c>
      <c r="B14">
        <f>Overall!C14</f>
        <v>0</v>
      </c>
      <c r="C14" t="str">
        <f>Overall!D14</f>
        <v>Nebraska</v>
      </c>
      <c r="D14">
        <f>Overall!F14</f>
        <v>41.291736</v>
      </c>
      <c r="E14">
        <f>Overall!G14</f>
        <v>-96.171104</v>
      </c>
      <c r="F14">
        <f>Overall!H14</f>
        <v>13</v>
      </c>
      <c r="G14" s="2">
        <f>Overall!J14</f>
        <v>13.666666666666666</v>
      </c>
      <c r="H14" t="str">
        <f>Overall!K14</f>
        <v>blue</v>
      </c>
    </row>
    <row r="15" spans="1:9" x14ac:dyDescent="0.2">
      <c r="A15" t="str">
        <f>Overall!B15</f>
        <v>Detroit</v>
      </c>
      <c r="B15" t="str">
        <f>Overall!C15</f>
        <v>Warren, Sterling Heights, Troy and Livonia</v>
      </c>
      <c r="C15" t="str">
        <f>Overall!D15</f>
        <v>Michigan</v>
      </c>
      <c r="D15">
        <f>Overall!F15</f>
        <v>42.239933000000001</v>
      </c>
      <c r="E15">
        <f>Overall!G15</f>
        <v>-83.150823000000003</v>
      </c>
      <c r="F15">
        <f>Overall!H15</f>
        <v>14</v>
      </c>
      <c r="G15" s="2">
        <f>Overall!J15</f>
        <v>13.333333333333334</v>
      </c>
      <c r="H15" t="str">
        <f>Overall!K15</f>
        <v>blue</v>
      </c>
    </row>
    <row r="16" spans="1:9" x14ac:dyDescent="0.2">
      <c r="A16" t="str">
        <f>Overall!B16</f>
        <v>Louisvillle</v>
      </c>
      <c r="B16">
        <f>Overall!C16</f>
        <v>0</v>
      </c>
      <c r="C16" t="str">
        <f>Overall!D16</f>
        <v>Kentucky</v>
      </c>
      <c r="D16">
        <f>Overall!F16</f>
        <v>38.188961999999997</v>
      </c>
      <c r="E16">
        <f>Overall!G16</f>
        <v>-85.676818999999995</v>
      </c>
      <c r="F16">
        <f>Overall!H16</f>
        <v>15</v>
      </c>
      <c r="G16" s="2">
        <f>Overall!J16</f>
        <v>13</v>
      </c>
      <c r="H16" t="str">
        <f>Overall!K16</f>
        <v>blue</v>
      </c>
    </row>
    <row r="17" spans="1:8" x14ac:dyDescent="0.2">
      <c r="A17" t="str">
        <f>Overall!B17</f>
        <v>Champaign</v>
      </c>
      <c r="B17" t="str">
        <f>Overall!C17</f>
        <v>Urbana</v>
      </c>
      <c r="C17" t="str">
        <f>Overall!D17</f>
        <v>Illinois</v>
      </c>
      <c r="D17">
        <f>Overall!F17</f>
        <v>40.101776999999998</v>
      </c>
      <c r="E17">
        <f>Overall!G17</f>
        <v>-88.197165999999996</v>
      </c>
      <c r="F17">
        <f>Overall!H17</f>
        <v>16</v>
      </c>
      <c r="G17" s="2">
        <f>Overall!J17</f>
        <v>12.666666666666666</v>
      </c>
      <c r="H17" t="str">
        <f>Overall!K17</f>
        <v>blue</v>
      </c>
    </row>
    <row r="18" spans="1:8" x14ac:dyDescent="0.2">
      <c r="A18" t="str">
        <f>Overall!B18</f>
        <v>Grand Rapids</v>
      </c>
      <c r="B18">
        <f>Overall!C18</f>
        <v>0</v>
      </c>
      <c r="C18" t="str">
        <f>Overall!D18</f>
        <v>Michigan</v>
      </c>
      <c r="D18">
        <f>Overall!F18</f>
        <v>42.984226</v>
      </c>
      <c r="E18">
        <f>Overall!G18</f>
        <v>-85.629101000000006</v>
      </c>
      <c r="F18">
        <f>Overall!H18</f>
        <v>17</v>
      </c>
      <c r="G18" s="2">
        <f>Overall!J18</f>
        <v>12.333333333333334</v>
      </c>
      <c r="H18" t="str">
        <f>Overall!K18</f>
        <v>blue</v>
      </c>
    </row>
    <row r="19" spans="1:8" x14ac:dyDescent="0.2">
      <c r="A19" t="str">
        <f>Overall!B19</f>
        <v>Lincoln</v>
      </c>
      <c r="B19">
        <f>Overall!C19</f>
        <v>0</v>
      </c>
      <c r="C19" t="str">
        <f>Overall!D19</f>
        <v>Nebraska</v>
      </c>
      <c r="D19">
        <f>Overall!F19</f>
        <v>40.865141999999999</v>
      </c>
      <c r="E19">
        <f>Overall!G19</f>
        <v>-96.823132999999999</v>
      </c>
      <c r="F19">
        <f>Overall!H19</f>
        <v>18</v>
      </c>
      <c r="G19" s="2">
        <f>Overall!J19</f>
        <v>12</v>
      </c>
      <c r="H19" t="str">
        <f>Overall!K19</f>
        <v>blue</v>
      </c>
    </row>
    <row r="20" spans="1:8" x14ac:dyDescent="0.2">
      <c r="A20" t="str">
        <f>Overall!B20</f>
        <v>Lexington</v>
      </c>
      <c r="B20">
        <f>Overall!C20</f>
        <v>0</v>
      </c>
      <c r="C20" t="str">
        <f>Overall!D20</f>
        <v>Kentucky</v>
      </c>
      <c r="D20">
        <f>Overall!F20</f>
        <v>38.016674000000002</v>
      </c>
      <c r="E20">
        <f>Overall!G20</f>
        <v>-84.486042999999995</v>
      </c>
      <c r="F20">
        <f>Overall!H20</f>
        <v>19</v>
      </c>
      <c r="G20" s="2">
        <f>Overall!J20</f>
        <v>11.666666666666666</v>
      </c>
      <c r="H20" t="str">
        <f>Overall!K20</f>
        <v>blue</v>
      </c>
    </row>
    <row r="21" spans="1:8" x14ac:dyDescent="0.2">
      <c r="A21" t="str">
        <f>Overall!B21</f>
        <v>Lafayette</v>
      </c>
      <c r="B21" t="str">
        <f>Overall!C21</f>
        <v>West Lafayette</v>
      </c>
      <c r="C21" t="str">
        <f>Overall!D21</f>
        <v>Indiana</v>
      </c>
      <c r="D21">
        <f>Overall!F21</f>
        <v>40.399050000000003</v>
      </c>
      <c r="E21">
        <f>Overall!G21</f>
        <v>-86.830286000000001</v>
      </c>
      <c r="F21">
        <f>Overall!H21</f>
        <v>20</v>
      </c>
      <c r="G21" s="2">
        <f>Overall!J21</f>
        <v>11.333333333333334</v>
      </c>
      <c r="H21" t="str">
        <f>Overall!K21</f>
        <v>blue</v>
      </c>
    </row>
    <row r="22" spans="1:8" x14ac:dyDescent="0.2">
      <c r="A22" t="str">
        <f>Overall!B22</f>
        <v>Dayton</v>
      </c>
      <c r="B22">
        <f>Overall!C22</f>
        <v>0</v>
      </c>
      <c r="C22" t="str">
        <f>Overall!D22</f>
        <v>Ohio</v>
      </c>
      <c r="D22">
        <f>Overall!F22</f>
        <v>39.750470999999997</v>
      </c>
      <c r="E22">
        <f>Overall!G22</f>
        <v>-84.268592999999996</v>
      </c>
      <c r="F22">
        <f>Overall!H22</f>
        <v>21</v>
      </c>
      <c r="G22" s="2">
        <f>Overall!J22</f>
        <v>11</v>
      </c>
      <c r="H22" t="str">
        <f>Overall!K22</f>
        <v>blue</v>
      </c>
    </row>
    <row r="23" spans="1:8" x14ac:dyDescent="0.2">
      <c r="A23" t="str">
        <f>Overall!B23</f>
        <v>Fargo</v>
      </c>
      <c r="B23">
        <f>Overall!C23</f>
        <v>0</v>
      </c>
      <c r="C23" t="str">
        <f>Overall!D23</f>
        <v>North Dakota</v>
      </c>
      <c r="D23">
        <f>Overall!F23</f>
        <v>46.925359999999998</v>
      </c>
      <c r="E23">
        <f>Overall!G23</f>
        <v>-96.990615000000005</v>
      </c>
      <c r="F23">
        <f>Overall!H23</f>
        <v>22</v>
      </c>
      <c r="G23" s="2">
        <f>Overall!J23</f>
        <v>10.666666666666666</v>
      </c>
      <c r="H23" t="str">
        <f>Overall!K23</f>
        <v>blue</v>
      </c>
    </row>
    <row r="24" spans="1:8" x14ac:dyDescent="0.2">
      <c r="A24" t="str">
        <f>Overall!B24</f>
        <v>South Bend</v>
      </c>
      <c r="B24" t="str">
        <f>Overall!C24</f>
        <v>Elkhart</v>
      </c>
      <c r="C24" t="str">
        <f>Overall!D24</f>
        <v>Indiana</v>
      </c>
      <c r="D24">
        <f>Overall!F24</f>
        <v>41.673383000000001</v>
      </c>
      <c r="E24">
        <f>Overall!G24</f>
        <v>-86.251654000000002</v>
      </c>
      <c r="F24">
        <f>Overall!H24</f>
        <v>23</v>
      </c>
      <c r="G24" s="2">
        <f>Overall!J24</f>
        <v>10.333333333333334</v>
      </c>
      <c r="H24" t="str">
        <f>Overall!K24</f>
        <v>blue</v>
      </c>
    </row>
    <row r="25" spans="1:8" x14ac:dyDescent="0.2">
      <c r="A25" t="str">
        <f>Overall!B25</f>
        <v>Bloomington</v>
      </c>
      <c r="B25">
        <f>Overall!C25</f>
        <v>0</v>
      </c>
      <c r="C25" t="str">
        <f>Overall!D25</f>
        <v>Indiana</v>
      </c>
      <c r="D25">
        <f>Overall!F25</f>
        <v>40.462040999999999</v>
      </c>
      <c r="E25">
        <f>Overall!G25</f>
        <v>-88.850396000000003</v>
      </c>
      <c r="F25">
        <f>Overall!H25</f>
        <v>24</v>
      </c>
      <c r="G25" s="2">
        <f>Overall!J25</f>
        <v>10</v>
      </c>
      <c r="H25" t="str">
        <f>Overall!K25</f>
        <v>blue</v>
      </c>
    </row>
    <row r="26" spans="1:8" x14ac:dyDescent="0.2">
      <c r="A26" t="str">
        <f>Overall!B26</f>
        <v>Wichita</v>
      </c>
      <c r="B26">
        <f>Overall!C26</f>
        <v>0</v>
      </c>
      <c r="C26" t="str">
        <f>Overall!D26</f>
        <v>Kansas</v>
      </c>
      <c r="D26">
        <f>Overall!F26</f>
        <v>37.651974000000003</v>
      </c>
      <c r="E26">
        <f>Overall!G26</f>
        <v>-97.258996999999994</v>
      </c>
      <c r="F26">
        <f>Overall!H26</f>
        <v>25</v>
      </c>
      <c r="G26" s="2">
        <f>Overall!J26</f>
        <v>9.6666666666666661</v>
      </c>
      <c r="H26" t="str">
        <f>Overall!K26</f>
        <v>blue</v>
      </c>
    </row>
    <row r="27" spans="1:8" x14ac:dyDescent="0.2">
      <c r="A27" t="str">
        <f>Overall!B27</f>
        <v>Des Moines</v>
      </c>
      <c r="B27">
        <f>Overall!C27</f>
        <v>0</v>
      </c>
      <c r="C27" t="str">
        <f>Overall!D27</f>
        <v>Iowa</v>
      </c>
      <c r="D27">
        <f>Overall!F27</f>
        <v>41.672687000000003</v>
      </c>
      <c r="E27">
        <f>Overall!G27</f>
        <v>-93.572173000000006</v>
      </c>
      <c r="F27">
        <f>Overall!H27</f>
        <v>26</v>
      </c>
      <c r="G27" s="2">
        <f>Overall!J27</f>
        <v>9.3333333333333339</v>
      </c>
      <c r="H27" t="str">
        <f>Overall!K27</f>
        <v>purple</v>
      </c>
    </row>
    <row r="28" spans="1:8" x14ac:dyDescent="0.2">
      <c r="A28" t="str">
        <f>Overall!B28</f>
        <v>Iowa City</v>
      </c>
      <c r="B28">
        <f>Overall!C28</f>
        <v>0</v>
      </c>
      <c r="C28" t="str">
        <f>Overall!D28</f>
        <v>Iowa</v>
      </c>
      <c r="D28">
        <f>Overall!F28</f>
        <v>41.648206999999999</v>
      </c>
      <c r="E28">
        <f>Overall!G28</f>
        <v>-91.541578999999999</v>
      </c>
      <c r="F28">
        <f>Overall!H28</f>
        <v>27</v>
      </c>
      <c r="G28" s="2">
        <f>Overall!J28</f>
        <v>9</v>
      </c>
      <c r="H28" t="str">
        <f>Overall!K28</f>
        <v>purple</v>
      </c>
    </row>
    <row r="29" spans="1:8" x14ac:dyDescent="0.2">
      <c r="A29" t="str">
        <f>Overall!B29</f>
        <v>Fort Wayne</v>
      </c>
      <c r="B29">
        <f>Overall!C29</f>
        <v>0</v>
      </c>
      <c r="C29" t="str">
        <f>Overall!D29</f>
        <v>Indiana</v>
      </c>
      <c r="D29">
        <f>Overall!F29</f>
        <v>41.093763000000003</v>
      </c>
      <c r="E29">
        <f>Overall!G29</f>
        <v>-85.070712999999998</v>
      </c>
      <c r="F29">
        <f>Overall!H29</f>
        <v>28</v>
      </c>
      <c r="G29" s="2">
        <f>Overall!J29</f>
        <v>8.6666666666666661</v>
      </c>
      <c r="H29" t="str">
        <f>Overall!K29</f>
        <v>purple</v>
      </c>
    </row>
    <row r="30" spans="1:8" x14ac:dyDescent="0.2">
      <c r="A30" t="str">
        <f>Overall!B30</f>
        <v>Athens</v>
      </c>
      <c r="B30">
        <f>Overall!C30</f>
        <v>0</v>
      </c>
      <c r="C30" t="str">
        <f>Overall!D30</f>
        <v>Ohio</v>
      </c>
      <c r="D30">
        <f>Overall!F30</f>
        <v>39.339278999999998</v>
      </c>
      <c r="E30">
        <f>Overall!G30</f>
        <v>-82.013802999999996</v>
      </c>
      <c r="F30">
        <f>Overall!H30</f>
        <v>29</v>
      </c>
      <c r="G30" s="2">
        <f>Overall!J30</f>
        <v>8.3333333333333339</v>
      </c>
      <c r="H30" t="str">
        <f>Overall!K30</f>
        <v>purple</v>
      </c>
    </row>
    <row r="31" spans="1:8" x14ac:dyDescent="0.2">
      <c r="A31" t="str">
        <f>Overall!B31</f>
        <v>State College</v>
      </c>
      <c r="B31">
        <f>Overall!C31</f>
        <v>0</v>
      </c>
      <c r="C31" t="str">
        <f>Overall!D31</f>
        <v>Pennsylvania</v>
      </c>
      <c r="D31">
        <f>Overall!F31</f>
        <v>40.881934999999999</v>
      </c>
      <c r="E31">
        <f>Overall!G31</f>
        <v>-77.867822000000004</v>
      </c>
      <c r="F31">
        <f>Overall!H31</f>
        <v>30</v>
      </c>
      <c r="G31" s="2">
        <f>Overall!J31</f>
        <v>8</v>
      </c>
      <c r="H31" t="str">
        <f>Overall!K31</f>
        <v>purple</v>
      </c>
    </row>
    <row r="32" spans="1:8" x14ac:dyDescent="0.2">
      <c r="A32" t="str">
        <f>Overall!B32</f>
        <v>Lansing</v>
      </c>
      <c r="B32" t="str">
        <f>Overall!C32</f>
        <v>East Lansing</v>
      </c>
      <c r="C32" t="str">
        <f>Overall!D32</f>
        <v>Michigan</v>
      </c>
      <c r="D32">
        <f>Overall!F32</f>
        <v>42.599184000000001</v>
      </c>
      <c r="E32">
        <f>Overall!G32</f>
        <v>-84.371972999999997</v>
      </c>
      <c r="F32">
        <f>Overall!H32</f>
        <v>31</v>
      </c>
      <c r="G32" s="2">
        <f>Overall!J32</f>
        <v>7.666666666666667</v>
      </c>
      <c r="H32" t="str">
        <f>Overall!K32</f>
        <v>purple</v>
      </c>
    </row>
    <row r="33" spans="1:8" x14ac:dyDescent="0.2">
      <c r="A33" t="str">
        <f>Overall!B33</f>
        <v xml:space="preserve">Ames </v>
      </c>
      <c r="B33">
        <f>Overall!C33</f>
        <v>0</v>
      </c>
      <c r="C33" t="str">
        <f>Overall!D33</f>
        <v>Iowa</v>
      </c>
      <c r="D33">
        <f>Overall!F33</f>
        <v>42.037878999999997</v>
      </c>
      <c r="E33">
        <f>Overall!G33</f>
        <v>-93.600254000000007</v>
      </c>
      <c r="F33">
        <f>Overall!H33</f>
        <v>32</v>
      </c>
      <c r="G33" s="2">
        <f>Overall!J33</f>
        <v>7.333333333333333</v>
      </c>
      <c r="H33" t="str">
        <f>Overall!K33</f>
        <v>purple</v>
      </c>
    </row>
    <row r="34" spans="1:8" x14ac:dyDescent="0.2">
      <c r="A34" t="str">
        <f>Overall!B34</f>
        <v>Evansville</v>
      </c>
      <c r="B34">
        <f>Overall!C34</f>
        <v>0</v>
      </c>
      <c r="C34" t="str">
        <f>Overall!D34</f>
        <v>Indiana</v>
      </c>
      <c r="D34">
        <f>Overall!F34</f>
        <v>37.997127999999996</v>
      </c>
      <c r="E34">
        <f>Overall!G34</f>
        <v>-87.574962999999997</v>
      </c>
      <c r="F34">
        <f>Overall!H34</f>
        <v>33</v>
      </c>
      <c r="G34" s="2">
        <f>Overall!J34</f>
        <v>7</v>
      </c>
      <c r="H34" t="str">
        <f>Overall!K34</f>
        <v>purple</v>
      </c>
    </row>
    <row r="35" spans="1:8" x14ac:dyDescent="0.2">
      <c r="A35" t="str">
        <f>Overall!B35</f>
        <v xml:space="preserve">Duluth </v>
      </c>
      <c r="B35">
        <f>Overall!C35</f>
        <v>0</v>
      </c>
      <c r="C35" t="str">
        <f>Overall!D35</f>
        <v>Minesota</v>
      </c>
      <c r="D35">
        <f>Overall!F35</f>
        <v>47.005566000000002</v>
      </c>
      <c r="E35">
        <f>Overall!G35</f>
        <v>-92.001934000000006</v>
      </c>
      <c r="F35">
        <f>Overall!H35</f>
        <v>34</v>
      </c>
      <c r="G35" s="2">
        <f>Overall!J35</f>
        <v>6.666666666666667</v>
      </c>
      <c r="H35" t="str">
        <f>Overall!K35</f>
        <v>purple</v>
      </c>
    </row>
    <row r="36" spans="1:8" x14ac:dyDescent="0.2">
      <c r="A36" t="str">
        <f>Overall!B36</f>
        <v>Green Bay</v>
      </c>
      <c r="B36">
        <f>Overall!C36</f>
        <v>0</v>
      </c>
      <c r="C36" t="str">
        <f>Overall!D36</f>
        <v>Wisconsin</v>
      </c>
      <c r="D36">
        <f>Overall!F36</f>
        <v>44.494385000000001</v>
      </c>
      <c r="E36">
        <f>Overall!G36</f>
        <v>-87.976050999999998</v>
      </c>
      <c r="F36">
        <f>Overall!H36</f>
        <v>35</v>
      </c>
      <c r="G36" s="2">
        <f>Overall!J36</f>
        <v>6.333333333333333</v>
      </c>
      <c r="H36" t="str">
        <f>Overall!K36</f>
        <v>purple</v>
      </c>
    </row>
    <row r="37" spans="1:8" x14ac:dyDescent="0.2">
      <c r="A37" t="str">
        <f>Overall!B37</f>
        <v>Columbia</v>
      </c>
      <c r="B37">
        <f>Overall!C37</f>
        <v>0</v>
      </c>
      <c r="C37" t="str">
        <f>Overall!D37</f>
        <v>Missouri</v>
      </c>
      <c r="D37">
        <f>Overall!F37</f>
        <v>38.894165000000001</v>
      </c>
      <c r="E37">
        <f>Overall!G37</f>
        <v>-92.274145000000004</v>
      </c>
      <c r="F37">
        <f>Overall!H37</f>
        <v>36</v>
      </c>
      <c r="G37" s="2">
        <f>Overall!J37</f>
        <v>6</v>
      </c>
      <c r="H37" t="str">
        <f>Overall!K37</f>
        <v>purple</v>
      </c>
    </row>
    <row r="38" spans="1:8" x14ac:dyDescent="0.2">
      <c r="A38" t="str">
        <f>Overall!B38</f>
        <v>Eau Claire</v>
      </c>
      <c r="B38">
        <f>Overall!C38</f>
        <v>0</v>
      </c>
      <c r="C38" t="str">
        <f>Overall!D38</f>
        <v>Wisconsin</v>
      </c>
      <c r="D38">
        <f>Overall!F38</f>
        <v>44.756529999999998</v>
      </c>
      <c r="E38">
        <f>Overall!G38</f>
        <v>-91.473096999999996</v>
      </c>
      <c r="F38">
        <f>Overall!H38</f>
        <v>37</v>
      </c>
      <c r="G38" s="2">
        <f>Overall!J38</f>
        <v>5.666666666666667</v>
      </c>
      <c r="H38" t="str">
        <f>Overall!K38</f>
        <v>purple</v>
      </c>
    </row>
    <row r="39" spans="1:8" x14ac:dyDescent="0.2">
      <c r="A39" t="str">
        <f>Overall!B39</f>
        <v>Springfield</v>
      </c>
      <c r="B39">
        <f>Overall!C39</f>
        <v>0</v>
      </c>
      <c r="C39" t="str">
        <f>Overall!D39</f>
        <v>Missouri</v>
      </c>
      <c r="D39">
        <f>Overall!F39</f>
        <v>39.820838999999999</v>
      </c>
      <c r="E39">
        <f>Overall!G39</f>
        <v>-89.598978000000002</v>
      </c>
      <c r="F39">
        <f>Overall!H39</f>
        <v>38</v>
      </c>
      <c r="G39" s="2">
        <f>Overall!J39</f>
        <v>5.333333333333333</v>
      </c>
      <c r="H39" t="str">
        <f>Overall!K39</f>
        <v>purple</v>
      </c>
    </row>
    <row r="40" spans="1:8" x14ac:dyDescent="0.2">
      <c r="A40" t="str">
        <f>Overall!B40</f>
        <v>Erie</v>
      </c>
      <c r="B40">
        <f>Overall!C40</f>
        <v>0</v>
      </c>
      <c r="C40" t="str">
        <f>Overall!D40</f>
        <v>Pennsylvania</v>
      </c>
      <c r="D40">
        <f>Overall!F40</f>
        <v>42.087336999999998</v>
      </c>
      <c r="E40">
        <f>Overall!G40</f>
        <v>-80.087340999999995</v>
      </c>
      <c r="F40">
        <f>Overall!H40</f>
        <v>39</v>
      </c>
      <c r="G40" s="2">
        <f>Overall!J40</f>
        <v>5</v>
      </c>
      <c r="H40" t="str">
        <f>Overall!K40</f>
        <v>purple</v>
      </c>
    </row>
    <row r="41" spans="1:8" x14ac:dyDescent="0.2">
      <c r="A41" t="str">
        <f>Overall!B41</f>
        <v>Youngstown</v>
      </c>
      <c r="B41">
        <f>Overall!C41</f>
        <v>0</v>
      </c>
      <c r="C41" t="str">
        <f>Overall!D41</f>
        <v>Ohio</v>
      </c>
      <c r="D41">
        <f>Overall!F41</f>
        <v>41.017082000000002</v>
      </c>
      <c r="E41">
        <f>Overall!G41</f>
        <v>-80.802853999999996</v>
      </c>
      <c r="F41">
        <f>Overall!H41</f>
        <v>40</v>
      </c>
      <c r="G41" s="2">
        <f>Overall!J41</f>
        <v>5</v>
      </c>
      <c r="H41" t="str">
        <f>Overall!K41</f>
        <v>purple</v>
      </c>
    </row>
    <row r="42" spans="1:8" x14ac:dyDescent="0.2">
      <c r="A42" t="str">
        <f>Overall!B42</f>
        <v>Toledo</v>
      </c>
      <c r="B42">
        <f>Overall!C42</f>
        <v>0</v>
      </c>
      <c r="C42" t="str">
        <f>Overall!D42</f>
        <v>Ohio</v>
      </c>
      <c r="D42">
        <f>Overall!F42</f>
        <v>41.720683999999999</v>
      </c>
      <c r="E42">
        <f>Overall!G42</f>
        <v>-83.569359000000006</v>
      </c>
      <c r="F42">
        <f>Overall!H42</f>
        <v>41</v>
      </c>
      <c r="G42" s="2">
        <f>Overall!J42</f>
        <v>5</v>
      </c>
      <c r="H42" t="str">
        <f>Overall!K42</f>
        <v>purple</v>
      </c>
    </row>
    <row r="43" spans="1:8" x14ac:dyDescent="0.2">
      <c r="A43" t="str">
        <f>Overall!B43</f>
        <v>Bloomington</v>
      </c>
      <c r="B43" t="str">
        <f>Overall!C43</f>
        <v>Normal</v>
      </c>
      <c r="C43" t="str">
        <f>Overall!D43</f>
        <v>Illinois</v>
      </c>
      <c r="D43">
        <f>Overall!F43</f>
        <v>39.078809999999997</v>
      </c>
      <c r="E43">
        <f>Overall!G43</f>
        <v>-86.435094000000007</v>
      </c>
      <c r="F43">
        <f>Overall!H43</f>
        <v>42</v>
      </c>
      <c r="G43" s="2">
        <f>Overall!J43</f>
        <v>5</v>
      </c>
      <c r="H43" t="str">
        <f>Overall!K43</f>
        <v>purple</v>
      </c>
    </row>
    <row r="44" spans="1:8" x14ac:dyDescent="0.2">
      <c r="A44" t="str">
        <f>Overall!B44</f>
        <v>Rochester</v>
      </c>
      <c r="B44">
        <f>Overall!C44</f>
        <v>0</v>
      </c>
      <c r="C44" t="str">
        <f>Overall!D44</f>
        <v>Minnesota</v>
      </c>
      <c r="D44">
        <f>Overall!F44</f>
        <v>44.075285000000001</v>
      </c>
      <c r="E44">
        <f>Overall!G44</f>
        <v>-92.516915999999995</v>
      </c>
      <c r="F44">
        <f>Overall!H44</f>
        <v>43</v>
      </c>
      <c r="G44" s="2">
        <f>Overall!J44</f>
        <v>5</v>
      </c>
      <c r="H44" t="str">
        <f>Overall!K44</f>
        <v>purple</v>
      </c>
    </row>
    <row r="45" spans="1:8" x14ac:dyDescent="0.2">
      <c r="A45" t="str">
        <f>Overall!B45</f>
        <v>Peoria</v>
      </c>
      <c r="B45">
        <f>Overall!C45</f>
        <v>0</v>
      </c>
      <c r="C45" t="str">
        <f>Overall!D45</f>
        <v>Illinois</v>
      </c>
      <c r="D45">
        <f>Overall!F45</f>
        <v>40.693137</v>
      </c>
      <c r="E45">
        <f>Overall!G45</f>
        <v>-89.589847000000006</v>
      </c>
      <c r="F45">
        <f>Overall!H45</f>
        <v>44</v>
      </c>
      <c r="G45" s="2">
        <f>Overall!J45</f>
        <v>5</v>
      </c>
      <c r="H45" t="str">
        <f>Overall!K45</f>
        <v>purple</v>
      </c>
    </row>
    <row r="46" spans="1:8" x14ac:dyDescent="0.2">
      <c r="A46" t="str">
        <f>Overall!B46</f>
        <v>Sioux Falls</v>
      </c>
      <c r="B46">
        <f>Overall!C46</f>
        <v>0</v>
      </c>
      <c r="C46" t="str">
        <f>Overall!D46</f>
        <v>South Dakota</v>
      </c>
      <c r="D46">
        <f>Overall!F46</f>
        <v>43.546357999999998</v>
      </c>
      <c r="E46">
        <f>Overall!G46</f>
        <v>-96.690629999999999</v>
      </c>
      <c r="F46">
        <f>Overall!H46</f>
        <v>45</v>
      </c>
      <c r="G46" s="2">
        <f>Overall!J46</f>
        <v>5</v>
      </c>
      <c r="H46" t="str">
        <f>Overall!K46</f>
        <v>purple</v>
      </c>
    </row>
    <row r="47" spans="1:8" x14ac:dyDescent="0.2">
      <c r="A47" t="str">
        <f>Overall!B47</f>
        <v>Quad Cities</v>
      </c>
      <c r="B47" t="str">
        <f>Overall!C47</f>
        <v>Davenport, Bettendorf, Rock Island, East Moline and Moline</v>
      </c>
      <c r="C47" t="str">
        <f>Overall!D47</f>
        <v>Iowa</v>
      </c>
      <c r="D47">
        <f>Overall!F47</f>
        <v>41.516666999999998</v>
      </c>
      <c r="E47">
        <f>Overall!G47</f>
        <v>-90.533332999999999</v>
      </c>
      <c r="F47">
        <f>Overall!H47</f>
        <v>46</v>
      </c>
      <c r="G47" s="2">
        <f>Overall!J47</f>
        <v>5</v>
      </c>
      <c r="H47" t="str">
        <f>Overall!K47</f>
        <v>purple</v>
      </c>
    </row>
    <row r="48" spans="1:8" x14ac:dyDescent="0.2">
      <c r="A48" t="str">
        <f>Overall!B48</f>
        <v>Bowling Green</v>
      </c>
      <c r="B48">
        <f>Overall!C48</f>
        <v>0</v>
      </c>
      <c r="C48" t="str">
        <f>Overall!D48</f>
        <v>Kentucky</v>
      </c>
      <c r="D48">
        <f>Overall!F48</f>
        <v>37.017406999999999</v>
      </c>
      <c r="E48">
        <f>Overall!G48</f>
        <v>-86.451751999999999</v>
      </c>
      <c r="F48">
        <f>Overall!H48</f>
        <v>47</v>
      </c>
      <c r="G48" s="2">
        <f>Overall!J48</f>
        <v>5</v>
      </c>
      <c r="H48" t="str">
        <f>Overall!K48</f>
        <v>purple</v>
      </c>
    </row>
    <row r="49" spans="1:8" x14ac:dyDescent="0.2">
      <c r="A49" t="str">
        <f>Overall!B49</f>
        <v>Cedar Rapids</v>
      </c>
      <c r="B49">
        <f>Overall!C49</f>
        <v>0</v>
      </c>
      <c r="C49" t="str">
        <f>Overall!D49</f>
        <v>Iowa</v>
      </c>
      <c r="D49">
        <f>Overall!F49</f>
        <v>41.976612000000003</v>
      </c>
      <c r="E49">
        <f>Overall!G49</f>
        <v>-91.657578000000001</v>
      </c>
      <c r="F49">
        <f>Overall!H49</f>
        <v>48</v>
      </c>
      <c r="G49" s="2">
        <f>Overall!J49</f>
        <v>5</v>
      </c>
      <c r="H49" t="str">
        <f>Overall!K49</f>
        <v>purple</v>
      </c>
    </row>
    <row r="50" spans="1:8" x14ac:dyDescent="0.2">
      <c r="A50" t="str">
        <f>Overall!B50</f>
        <v>Flint</v>
      </c>
      <c r="B50">
        <f>Overall!C50</f>
        <v>0</v>
      </c>
      <c r="C50" t="str">
        <f>Overall!D50</f>
        <v>Michigan</v>
      </c>
      <c r="D50">
        <f>Overall!F50</f>
        <v>42.965926000000003</v>
      </c>
      <c r="E50">
        <f>Overall!G50</f>
        <v>-83.780834999999996</v>
      </c>
      <c r="F50">
        <f>Overall!H50</f>
        <v>49</v>
      </c>
      <c r="G50" s="2">
        <f>Overall!J50</f>
        <v>5</v>
      </c>
      <c r="H50" t="str">
        <f>Overall!K50</f>
        <v>purple</v>
      </c>
    </row>
    <row r="51" spans="1:8" x14ac:dyDescent="0.2">
      <c r="A51" t="str">
        <f>Overall!B51</f>
        <v>Rockford</v>
      </c>
      <c r="B51">
        <f>Overall!C51</f>
        <v>0</v>
      </c>
      <c r="C51" t="str">
        <f>Overall!D51</f>
        <v>Illinois</v>
      </c>
      <c r="D51">
        <f>Overall!F51</f>
        <v>42.333419999999997</v>
      </c>
      <c r="E51">
        <f>Overall!G51</f>
        <v>-89.157197999999994</v>
      </c>
      <c r="F51">
        <f>Overall!H51</f>
        <v>50</v>
      </c>
      <c r="G51" s="2">
        <f>Overall!J51</f>
        <v>5</v>
      </c>
      <c r="H51" t="str">
        <f>Overall!K51</f>
        <v>purple</v>
      </c>
    </row>
    <row r="52" spans="1:8" x14ac:dyDescent="0.2">
      <c r="A52" t="str">
        <f>Overall!B52</f>
        <v>Springfield</v>
      </c>
      <c r="B52">
        <f>Overall!C52</f>
        <v>0</v>
      </c>
      <c r="C52" t="str">
        <f>Overall!D52</f>
        <v>Illinois</v>
      </c>
      <c r="D52">
        <f>Overall!F52</f>
        <v>37.258069999999996</v>
      </c>
      <c r="E52">
        <f>Overall!G52</f>
        <v>-93.343672999999995</v>
      </c>
      <c r="F52">
        <f>Overall!H52</f>
        <v>51</v>
      </c>
      <c r="G52" s="2">
        <f>Overall!J52</f>
        <v>5</v>
      </c>
      <c r="H52" t="str">
        <f>Overall!K52</f>
        <v>purple</v>
      </c>
    </row>
    <row r="53" spans="1:8" x14ac:dyDescent="0.2">
      <c r="A53" t="str">
        <f>Overall!B53</f>
        <v>Topeka</v>
      </c>
      <c r="B53">
        <f>Overall!C53</f>
        <v>0</v>
      </c>
      <c r="C53" t="str">
        <f>Overall!D53</f>
        <v>Kansas</v>
      </c>
      <c r="D53">
        <f>Overall!F53</f>
        <v>38.988075000000002</v>
      </c>
      <c r="E53">
        <f>Overall!G53</f>
        <v>-95.780662000000007</v>
      </c>
      <c r="F53">
        <f>Overall!H53</f>
        <v>52</v>
      </c>
      <c r="G53" s="2">
        <f>Overall!J53</f>
        <v>5</v>
      </c>
      <c r="H53" t="str">
        <f>Overall!K53</f>
        <v>purple</v>
      </c>
    </row>
    <row r="54" spans="1:8" x14ac:dyDescent="0.2">
      <c r="A54" t="str">
        <f>Overall!B54</f>
        <v>Wheeling</v>
      </c>
      <c r="B54">
        <f>Overall!C54</f>
        <v>0</v>
      </c>
      <c r="C54" t="str">
        <f>Overall!D54</f>
        <v>West Virginia</v>
      </c>
      <c r="D54">
        <f>Overall!F54</f>
        <v>40.102702999999998</v>
      </c>
      <c r="E54">
        <f>Overall!G54</f>
        <v>-80.647599</v>
      </c>
      <c r="F54">
        <f>Overall!H54</f>
        <v>53</v>
      </c>
      <c r="G54" s="2">
        <f>Overall!J54</f>
        <v>5</v>
      </c>
      <c r="H54" t="str">
        <f>Overall!K54</f>
        <v>purple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B7" sqref="B7"/>
    </sheetView>
  </sheetViews>
  <sheetFormatPr baseColWidth="10" defaultRowHeight="16" x14ac:dyDescent="0.2"/>
  <sheetData>
    <row r="1" spans="1:10" x14ac:dyDescent="0.2">
      <c r="A1" t="s">
        <v>0</v>
      </c>
      <c r="B1" t="s">
        <v>75</v>
      </c>
      <c r="C1" t="s">
        <v>1</v>
      </c>
      <c r="D1" t="s">
        <v>2</v>
      </c>
      <c r="E1" t="s">
        <v>69</v>
      </c>
      <c r="F1" t="s">
        <v>70</v>
      </c>
      <c r="G1" t="s">
        <v>76</v>
      </c>
      <c r="H1" t="s">
        <v>71</v>
      </c>
      <c r="I1" t="s">
        <v>72</v>
      </c>
      <c r="J1" t="s">
        <v>73</v>
      </c>
    </row>
    <row r="2" spans="1:10" x14ac:dyDescent="0.2">
      <c r="A2" t="s">
        <v>74</v>
      </c>
      <c r="B2" s="1" t="s">
        <v>86</v>
      </c>
      <c r="C2" t="s">
        <v>27</v>
      </c>
      <c r="D2">
        <v>0</v>
      </c>
      <c r="E2">
        <v>41.928880999999997</v>
      </c>
      <c r="F2">
        <v>-87.813810000000004</v>
      </c>
      <c r="G2">
        <f>D2+1</f>
        <v>1</v>
      </c>
      <c r="H2">
        <f>COUNTA($G$2:$G$54)-G2+1</f>
        <v>53</v>
      </c>
      <c r="I2" s="2">
        <f>IF(H2/3&lt;=5,5,H2/3)</f>
        <v>17.666666666666668</v>
      </c>
      <c r="J2" t="str">
        <f>IF(G2&lt;=10,"green",IF(AND(G2&gt;10,G2&lt;=25),"blue", IF(G2&gt;25,"purple","")))</f>
        <v>green</v>
      </c>
    </row>
    <row r="3" spans="1:10" x14ac:dyDescent="0.2">
      <c r="A3" t="s">
        <v>3</v>
      </c>
      <c r="B3" t="s">
        <v>78</v>
      </c>
      <c r="C3" t="s">
        <v>4</v>
      </c>
      <c r="D3">
        <v>1</v>
      </c>
      <c r="E3">
        <v>44.979264999999998</v>
      </c>
      <c r="F3">
        <v>-93.273024000000007</v>
      </c>
      <c r="G3">
        <f>D3+1</f>
        <v>2</v>
      </c>
      <c r="H3">
        <f>COUNTA($G$2:$G$53)-G3+1</f>
        <v>51</v>
      </c>
      <c r="I3" s="2">
        <f>IF(H3/3&lt;=5,5,H3/3)</f>
        <v>17</v>
      </c>
      <c r="J3" t="str">
        <f>IF(G3&lt;=10,"green",IF(AND(G3&gt;10,G3&lt;=25),"blue", IF(G3&gt;25,"purple","")))</f>
        <v>green</v>
      </c>
    </row>
    <row r="4" spans="1:10" x14ac:dyDescent="0.2">
      <c r="A4" t="s">
        <v>5</v>
      </c>
      <c r="B4">
        <v>0</v>
      </c>
      <c r="C4" t="s">
        <v>6</v>
      </c>
      <c r="D4">
        <v>2</v>
      </c>
      <c r="E4">
        <v>40.434435999999998</v>
      </c>
      <c r="F4">
        <v>-80.024816999999999</v>
      </c>
      <c r="G4">
        <f>D4+1</f>
        <v>3</v>
      </c>
      <c r="H4">
        <f>COUNTA($G$2:$G$53)-G4+1</f>
        <v>50</v>
      </c>
      <c r="I4" s="2">
        <f>IF(H4/3&lt;=5,5,H4/3)</f>
        <v>16.666666666666668</v>
      </c>
      <c r="J4" t="str">
        <f>IF(G4&lt;=10,"green",IF(AND(G4&gt;10,G4&lt;=25),"blue", IF(G4&gt;25,"purple","")))</f>
        <v>green</v>
      </c>
    </row>
    <row r="5" spans="1:10" x14ac:dyDescent="0.2">
      <c r="A5" t="s">
        <v>7</v>
      </c>
      <c r="B5" t="s">
        <v>87</v>
      </c>
      <c r="C5" t="s">
        <v>8</v>
      </c>
      <c r="D5">
        <v>3</v>
      </c>
      <c r="E5">
        <v>39.166758999999999</v>
      </c>
      <c r="F5">
        <v>-84.538219999999995</v>
      </c>
      <c r="G5">
        <f>D5+1</f>
        <v>4</v>
      </c>
      <c r="H5">
        <f>COUNTA($G$2:$G$53)-G5+1</f>
        <v>49</v>
      </c>
      <c r="I5" s="2">
        <f>IF(H5/3&lt;=5,5,H5/3)</f>
        <v>16.333333333333332</v>
      </c>
      <c r="J5" t="str">
        <f>IF(G5&lt;=10,"green",IF(AND(G5&gt;10,G5&lt;=25),"blue", IF(G5&gt;25,"purple","")))</f>
        <v>green</v>
      </c>
    </row>
    <row r="6" spans="1:10" x14ac:dyDescent="0.2">
      <c r="A6" t="s">
        <v>9</v>
      </c>
      <c r="B6" t="s">
        <v>88</v>
      </c>
      <c r="C6" t="s">
        <v>8</v>
      </c>
      <c r="D6">
        <v>4</v>
      </c>
      <c r="E6">
        <v>41.523401</v>
      </c>
      <c r="F6">
        <v>-81.599648000000002</v>
      </c>
      <c r="G6">
        <f>D6+1</f>
        <v>5</v>
      </c>
      <c r="H6">
        <f>COUNTA($G$2:$G$53)-G6+1</f>
        <v>48</v>
      </c>
      <c r="I6" s="2">
        <f>IF(H6/3&lt;=5,5,H6/3)</f>
        <v>16</v>
      </c>
      <c r="J6" t="str">
        <f>IF(G6&lt;=10,"green",IF(AND(G6&gt;10,G6&lt;=25),"blue", IF(G6&gt;25,"purple","")))</f>
        <v>green</v>
      </c>
    </row>
    <row r="7" spans="1:10" x14ac:dyDescent="0.2">
      <c r="A7" t="s">
        <v>13</v>
      </c>
      <c r="B7" t="s">
        <v>90</v>
      </c>
      <c r="C7" t="s">
        <v>14</v>
      </c>
      <c r="D7">
        <v>5</v>
      </c>
      <c r="E7">
        <v>39.775092000000001</v>
      </c>
      <c r="F7">
        <v>-86.132159999999999</v>
      </c>
      <c r="G7">
        <f>D7+1</f>
        <v>6</v>
      </c>
      <c r="H7">
        <f>COUNTA($G$2:$G$53)-G7+1</f>
        <v>47</v>
      </c>
      <c r="I7" s="2">
        <f>IF(H7/3&lt;=5,5,H7/3)</f>
        <v>15.666666666666666</v>
      </c>
      <c r="J7" t="str">
        <f>IF(G7&lt;=10,"green",IF(AND(G7&gt;10,G7&lt;=25),"blue", IF(G7&gt;25,"purple","")))</f>
        <v>green</v>
      </c>
    </row>
    <row r="8" spans="1:10" x14ac:dyDescent="0.2">
      <c r="A8" t="s">
        <v>17</v>
      </c>
      <c r="B8">
        <v>0</v>
      </c>
      <c r="C8" t="s">
        <v>16</v>
      </c>
      <c r="D8">
        <v>6</v>
      </c>
      <c r="E8">
        <v>43.011263999999997</v>
      </c>
      <c r="F8">
        <v>-87.958409000000003</v>
      </c>
      <c r="G8">
        <f>D8+1</f>
        <v>7</v>
      </c>
      <c r="H8">
        <f>COUNTA($G$2:$G$53)-G8+1</f>
        <v>46</v>
      </c>
      <c r="I8" s="2">
        <f>IF(H8/3&lt;=5,5,H8/3)</f>
        <v>15.333333333333334</v>
      </c>
      <c r="J8" t="str">
        <f>IF(G8&lt;=10,"green",IF(AND(G8&gt;10,G8&lt;=25),"blue", IF(G8&gt;25,"purple","")))</f>
        <v>green</v>
      </c>
    </row>
    <row r="9" spans="1:10" x14ac:dyDescent="0.2">
      <c r="A9" t="s">
        <v>12</v>
      </c>
      <c r="B9">
        <v>0</v>
      </c>
      <c r="C9" t="s">
        <v>8</v>
      </c>
      <c r="D9">
        <v>7</v>
      </c>
      <c r="E9">
        <v>40.040112999999998</v>
      </c>
      <c r="F9">
        <v>-82.897221999999999</v>
      </c>
      <c r="G9">
        <f>D9+1</f>
        <v>8</v>
      </c>
      <c r="H9">
        <f>COUNTA($G$2:$G$53)-G9+1</f>
        <v>45</v>
      </c>
      <c r="I9" s="2">
        <f>IF(H9/3&lt;=5,5,H9/3)</f>
        <v>15</v>
      </c>
      <c r="J9" t="str">
        <f>IF(G9&lt;=10,"green",IF(AND(G9&gt;10,G9&lt;=25),"blue", IF(G9&gt;25,"purple","")))</f>
        <v>green</v>
      </c>
    </row>
    <row r="10" spans="1:10" x14ac:dyDescent="0.2">
      <c r="A10" t="s">
        <v>18</v>
      </c>
      <c r="B10">
        <v>0</v>
      </c>
      <c r="C10" t="s">
        <v>19</v>
      </c>
      <c r="D10">
        <v>8</v>
      </c>
      <c r="E10">
        <v>42.266638</v>
      </c>
      <c r="F10">
        <v>-83.849041999999997</v>
      </c>
      <c r="G10">
        <f>D10+1</f>
        <v>9</v>
      </c>
      <c r="H10">
        <f>COUNTA($G$2:$G$53)-G10+1</f>
        <v>44</v>
      </c>
      <c r="I10" s="2">
        <f>IF(H10/3&lt;=5,5,H10/3)</f>
        <v>14.666666666666666</v>
      </c>
      <c r="J10" t="str">
        <f>IF(G10&lt;=10,"green",IF(AND(G10&gt;10,G10&lt;=25),"blue", IF(G10&gt;25,"purple","")))</f>
        <v>green</v>
      </c>
    </row>
    <row r="11" spans="1:10" x14ac:dyDescent="0.2">
      <c r="A11" t="s">
        <v>24</v>
      </c>
      <c r="B11">
        <v>0</v>
      </c>
      <c r="C11" t="s">
        <v>25</v>
      </c>
      <c r="D11">
        <v>9</v>
      </c>
      <c r="E11">
        <v>38.188961999999997</v>
      </c>
      <c r="F11">
        <v>-85.676818999999995</v>
      </c>
      <c r="G11">
        <f>D11+1</f>
        <v>10</v>
      </c>
      <c r="H11">
        <f>COUNTA($G$2:$G$53)-G11+1</f>
        <v>43</v>
      </c>
      <c r="I11" s="2">
        <f>IF(H11/3&lt;=5,5,H11/3)</f>
        <v>14.333333333333334</v>
      </c>
      <c r="J11" t="str">
        <f>IF(G11&lt;=10,"green",IF(AND(G11&gt;10,G11&lt;=25),"blue", IF(G11&gt;25,"purple","")))</f>
        <v>green</v>
      </c>
    </row>
    <row r="12" spans="1:10" x14ac:dyDescent="0.2">
      <c r="A12" t="s">
        <v>21</v>
      </c>
      <c r="B12">
        <v>0</v>
      </c>
      <c r="C12" t="s">
        <v>22</v>
      </c>
      <c r="D12">
        <v>10</v>
      </c>
      <c r="E12">
        <v>41.291736</v>
      </c>
      <c r="F12">
        <v>-96.171104</v>
      </c>
      <c r="G12">
        <f>D12+1</f>
        <v>11</v>
      </c>
      <c r="H12">
        <f>COUNTA($G$2:$G$53)-G12+1</f>
        <v>42</v>
      </c>
      <c r="I12" s="2">
        <f>IF(H12/3&lt;=5,5,H12/3)</f>
        <v>14</v>
      </c>
      <c r="J12" t="str">
        <f>IF(G12&lt;=10,"green",IF(AND(G12&gt;10,G12&lt;=25),"blue", IF(G12&gt;25,"purple","")))</f>
        <v>blue</v>
      </c>
    </row>
    <row r="13" spans="1:10" x14ac:dyDescent="0.2">
      <c r="A13" t="s">
        <v>35</v>
      </c>
      <c r="B13" t="s">
        <v>89</v>
      </c>
      <c r="C13" t="s">
        <v>14</v>
      </c>
      <c r="D13">
        <v>11</v>
      </c>
      <c r="E13">
        <v>41.673383000000001</v>
      </c>
      <c r="F13">
        <v>-86.251654000000002</v>
      </c>
      <c r="G13">
        <f>D13+1</f>
        <v>12</v>
      </c>
      <c r="H13">
        <f>COUNTA($G$2:$G$53)-G13+1</f>
        <v>41</v>
      </c>
      <c r="I13" s="2">
        <f>IF(H13/3&lt;=5,5,H13/3)</f>
        <v>13.666666666666666</v>
      </c>
      <c r="J13" t="str">
        <f>IF(G13&lt;=10,"green",IF(AND(G13&gt;10,G13&lt;=25),"blue", IF(G13&gt;25,"purple","")))</f>
        <v>blue</v>
      </c>
    </row>
    <row r="14" spans="1:10" x14ac:dyDescent="0.2">
      <c r="A14" t="s">
        <v>15</v>
      </c>
      <c r="B14">
        <v>0</v>
      </c>
      <c r="C14" t="s">
        <v>16</v>
      </c>
      <c r="D14">
        <v>12</v>
      </c>
      <c r="E14">
        <v>43.069560000000003</v>
      </c>
      <c r="F14">
        <v>-89.423861000000002</v>
      </c>
      <c r="G14">
        <f>D14+1</f>
        <v>13</v>
      </c>
      <c r="H14">
        <f>COUNTA($G$2:$G$53)-G14+1</f>
        <v>40</v>
      </c>
      <c r="I14" s="2">
        <f>IF(H14/3&lt;=5,5,H14/3)</f>
        <v>13.333333333333334</v>
      </c>
      <c r="J14" t="str">
        <f>IF(G14&lt;=10,"green",IF(AND(G14&gt;10,G14&lt;=25),"blue", IF(G14&gt;25,"purple","")))</f>
        <v>blue</v>
      </c>
    </row>
    <row r="15" spans="1:10" x14ac:dyDescent="0.2">
      <c r="A15" t="s">
        <v>28</v>
      </c>
      <c r="B15">
        <v>0</v>
      </c>
      <c r="C15" t="s">
        <v>19</v>
      </c>
      <c r="D15">
        <v>13</v>
      </c>
      <c r="E15">
        <v>42.984226</v>
      </c>
      <c r="F15">
        <v>-85.629101000000006</v>
      </c>
      <c r="G15">
        <f>D15+1</f>
        <v>14</v>
      </c>
      <c r="H15">
        <f>COUNTA($G$2:$G$53)-G15+1</f>
        <v>39</v>
      </c>
      <c r="I15" s="2">
        <f>IF(H15/3&lt;=5,5,H15/3)</f>
        <v>13</v>
      </c>
      <c r="J15" t="str">
        <f>IF(G15&lt;=10,"green",IF(AND(G15&gt;10,G15&lt;=25),"blue", IF(G15&gt;25,"purple","")))</f>
        <v>blue</v>
      </c>
    </row>
    <row r="16" spans="1:10" x14ac:dyDescent="0.2">
      <c r="A16" t="s">
        <v>20</v>
      </c>
      <c r="B16" t="s">
        <v>91</v>
      </c>
      <c r="C16" t="s">
        <v>11</v>
      </c>
      <c r="D16">
        <v>14</v>
      </c>
      <c r="E16">
        <v>39.102404</v>
      </c>
      <c r="F16">
        <v>-94.598583000000005</v>
      </c>
      <c r="G16">
        <f>D16+1</f>
        <v>15</v>
      </c>
      <c r="H16">
        <f>COUNTA($G$2:$G$53)-G16+1</f>
        <v>38</v>
      </c>
      <c r="I16" s="2">
        <f>IF(H16/3&lt;=5,5,H16/3)</f>
        <v>12.666666666666666</v>
      </c>
      <c r="J16" t="str">
        <f>IF(G16&lt;=10,"green",IF(AND(G16&gt;10,G16&lt;=25),"blue", IF(G16&gt;25,"purple","")))</f>
        <v>blue</v>
      </c>
    </row>
    <row r="17" spans="1:10" x14ac:dyDescent="0.2">
      <c r="A17" t="s">
        <v>37</v>
      </c>
      <c r="B17">
        <v>0</v>
      </c>
      <c r="C17" t="s">
        <v>38</v>
      </c>
      <c r="D17">
        <v>15</v>
      </c>
      <c r="E17">
        <v>37.651974000000003</v>
      </c>
      <c r="F17">
        <v>-97.258996999999994</v>
      </c>
      <c r="G17">
        <f>D17+1</f>
        <v>16</v>
      </c>
      <c r="H17">
        <f>COUNTA($G$2:$G$53)-G17+1</f>
        <v>37</v>
      </c>
      <c r="I17" s="2">
        <f>IF(H17/3&lt;=5,5,H17/3)</f>
        <v>12.333333333333334</v>
      </c>
      <c r="J17" t="str">
        <f>IF(G17&lt;=10,"green",IF(AND(G17&gt;10,G17&lt;=25),"blue", IF(G17&gt;25,"purple","")))</f>
        <v>blue</v>
      </c>
    </row>
    <row r="18" spans="1:10" x14ac:dyDescent="0.2">
      <c r="A18" t="s">
        <v>33</v>
      </c>
      <c r="B18">
        <v>0</v>
      </c>
      <c r="C18" t="s">
        <v>34</v>
      </c>
      <c r="D18">
        <v>16</v>
      </c>
      <c r="E18">
        <v>46.925359999999998</v>
      </c>
      <c r="F18">
        <v>-96.990615000000005</v>
      </c>
      <c r="G18">
        <f>D18+1</f>
        <v>17</v>
      </c>
      <c r="H18">
        <f>COUNTA($G$2:$G$53)-G18+1</f>
        <v>36</v>
      </c>
      <c r="I18" s="2">
        <f>IF(H18/3&lt;=5,5,H18/3)</f>
        <v>12</v>
      </c>
      <c r="J18" t="str">
        <f>IF(G18&lt;=10,"green",IF(AND(G18&gt;10,G18&lt;=25),"blue", IF(G18&gt;25,"purple","")))</f>
        <v>blue</v>
      </c>
    </row>
    <row r="19" spans="1:10" x14ac:dyDescent="0.2">
      <c r="A19" t="s">
        <v>41</v>
      </c>
      <c r="B19">
        <v>0</v>
      </c>
      <c r="C19" t="s">
        <v>40</v>
      </c>
      <c r="D19">
        <v>17</v>
      </c>
      <c r="E19">
        <v>41.648206999999999</v>
      </c>
      <c r="F19">
        <v>-91.541578999999999</v>
      </c>
      <c r="G19">
        <f>D19+1</f>
        <v>18</v>
      </c>
      <c r="H19">
        <f>COUNTA($G$2:$G$53)-G19+1</f>
        <v>35</v>
      </c>
      <c r="I19" s="2">
        <f>IF(H19/3&lt;=5,5,H19/3)</f>
        <v>11.666666666666666</v>
      </c>
      <c r="J19" t="str">
        <f>IF(G19&lt;=10,"green",IF(AND(G19&gt;10,G19&lt;=25),"blue", IF(G19&gt;25,"purple","")))</f>
        <v>blue</v>
      </c>
    </row>
    <row r="20" spans="1:10" x14ac:dyDescent="0.2">
      <c r="A20" t="s">
        <v>32</v>
      </c>
      <c r="B20">
        <v>0</v>
      </c>
      <c r="C20" t="s">
        <v>8</v>
      </c>
      <c r="D20">
        <v>18</v>
      </c>
      <c r="E20">
        <v>39.750470999999997</v>
      </c>
      <c r="F20">
        <v>-84.268592999999996</v>
      </c>
      <c r="G20">
        <f>D20+1</f>
        <v>19</v>
      </c>
      <c r="H20">
        <f>COUNTA($G$2:$G$53)-G20+1</f>
        <v>34</v>
      </c>
      <c r="I20" s="2">
        <f>IF(H20/3&lt;=5,5,H20/3)</f>
        <v>11.333333333333334</v>
      </c>
      <c r="J20" t="str">
        <f>IF(G20&lt;=10,"green",IF(AND(G20&gt;10,G20&lt;=25),"blue", IF(G20&gt;25,"purple","")))</f>
        <v>blue</v>
      </c>
    </row>
    <row r="21" spans="1:10" x14ac:dyDescent="0.2">
      <c r="A21" t="s">
        <v>46</v>
      </c>
      <c r="B21" s="4">
        <v>0</v>
      </c>
      <c r="C21" t="s">
        <v>40</v>
      </c>
      <c r="D21">
        <v>19</v>
      </c>
      <c r="E21">
        <v>42.037878999999997</v>
      </c>
      <c r="F21">
        <v>-93.600254000000007</v>
      </c>
      <c r="G21">
        <f>D21+1</f>
        <v>20</v>
      </c>
      <c r="H21">
        <f>COUNTA($G$2:$G$53)-G21+1</f>
        <v>33</v>
      </c>
      <c r="I21" s="2">
        <f>IF(H21/3&lt;=5,5,H21/3)</f>
        <v>11</v>
      </c>
      <c r="J21" t="str">
        <f>IF(G21&lt;=10,"green",IF(AND(G21&gt;10,G21&lt;=25),"blue", IF(G21&gt;25,"purple","")))</f>
        <v>blue</v>
      </c>
    </row>
    <row r="22" spans="1:10" x14ac:dyDescent="0.2">
      <c r="A22" t="s">
        <v>55</v>
      </c>
      <c r="B22">
        <v>0</v>
      </c>
      <c r="C22" t="s">
        <v>8</v>
      </c>
      <c r="D22">
        <v>20</v>
      </c>
      <c r="E22">
        <v>41.017082000000002</v>
      </c>
      <c r="F22">
        <v>-80.802853999999996</v>
      </c>
      <c r="G22">
        <f>D22+1</f>
        <v>21</v>
      </c>
      <c r="H22">
        <f>COUNTA($G$2:$G$53)-G22+1</f>
        <v>32</v>
      </c>
      <c r="I22" s="2">
        <f>IF(H22/3&lt;=5,5,H22/3)</f>
        <v>10.666666666666666</v>
      </c>
      <c r="J22" t="str">
        <f>IF(G22&lt;=10,"green",IF(AND(G22&gt;10,G22&lt;=25),"blue", IF(G22&gt;25,"purple","")))</f>
        <v>blue</v>
      </c>
    </row>
    <row r="23" spans="1:10" x14ac:dyDescent="0.2">
      <c r="A23" t="s">
        <v>61</v>
      </c>
      <c r="B23" t="s">
        <v>96</v>
      </c>
      <c r="C23" t="s">
        <v>40</v>
      </c>
      <c r="D23">
        <v>21</v>
      </c>
      <c r="E23">
        <v>41.516666999999998</v>
      </c>
      <c r="F23">
        <v>-90.533332999999999</v>
      </c>
      <c r="G23">
        <f>D23+1</f>
        <v>22</v>
      </c>
      <c r="H23">
        <f>COUNTA($G$2:$G$53)-G23+1</f>
        <v>31</v>
      </c>
      <c r="I23" s="2">
        <f>IF(H23/3&lt;=5,5,H23/3)</f>
        <v>10.333333333333334</v>
      </c>
      <c r="J23" t="str">
        <f>IF(G23&lt;=10,"green",IF(AND(G23&gt;10,G23&lt;=25),"blue", IF(G23&gt;25,"purple","")))</f>
        <v>blue</v>
      </c>
    </row>
    <row r="24" spans="1:10" x14ac:dyDescent="0.2">
      <c r="A24" t="s">
        <v>26</v>
      </c>
      <c r="B24" t="s">
        <v>93</v>
      </c>
      <c r="C24" t="s">
        <v>27</v>
      </c>
      <c r="D24">
        <v>22</v>
      </c>
      <c r="E24">
        <v>40.101776999999998</v>
      </c>
      <c r="F24">
        <v>-88.197165999999996</v>
      </c>
      <c r="G24">
        <f>D24+1</f>
        <v>23</v>
      </c>
      <c r="H24">
        <f>COUNTA($G$2:$G$53)-G24+1</f>
        <v>30</v>
      </c>
      <c r="I24" s="2">
        <f>IF(H24/3&lt;=5,5,H24/3)</f>
        <v>10</v>
      </c>
      <c r="J24" t="str">
        <f>IF(G24&lt;=10,"green",IF(AND(G24&gt;10,G24&lt;=25),"blue", IF(G24&gt;25,"purple","")))</f>
        <v>blue</v>
      </c>
    </row>
    <row r="25" spans="1:10" x14ac:dyDescent="0.2">
      <c r="A25" t="s">
        <v>31</v>
      </c>
      <c r="B25" t="s">
        <v>94</v>
      </c>
      <c r="C25" t="s">
        <v>14</v>
      </c>
      <c r="D25">
        <v>23</v>
      </c>
      <c r="E25">
        <v>40.399050000000003</v>
      </c>
      <c r="F25">
        <v>-86.830286000000001</v>
      </c>
      <c r="G25">
        <f>D25+1</f>
        <v>24</v>
      </c>
      <c r="H25">
        <f>COUNTA($G$2:$G$53)-G25+1</f>
        <v>29</v>
      </c>
      <c r="I25" s="2">
        <f>IF(H25/3&lt;=5,5,H25/3)</f>
        <v>9.6666666666666661</v>
      </c>
      <c r="J25" t="str">
        <f>IF(G25&lt;=10,"green",IF(AND(G25&gt;10,G25&lt;=25),"blue", IF(G25&gt;25,"purple","")))</f>
        <v>blue</v>
      </c>
    </row>
    <row r="26" spans="1:10" x14ac:dyDescent="0.2">
      <c r="A26" t="s">
        <v>50</v>
      </c>
      <c r="B26">
        <v>0</v>
      </c>
      <c r="C26" t="s">
        <v>16</v>
      </c>
      <c r="D26">
        <v>24</v>
      </c>
      <c r="E26">
        <v>44.494385000000001</v>
      </c>
      <c r="F26">
        <v>-87.976050999999998</v>
      </c>
      <c r="G26">
        <f>D26+1</f>
        <v>25</v>
      </c>
      <c r="H26">
        <f>COUNTA($G$2:$G$53)-G26+1</f>
        <v>28</v>
      </c>
      <c r="I26" s="2">
        <f>IF(H26/3&lt;=5,5,H26/3)</f>
        <v>9.3333333333333339</v>
      </c>
      <c r="J26" t="str">
        <f>IF(G26&lt;=10,"green",IF(AND(G26&gt;10,G26&lt;=25),"blue", IF(G26&gt;25,"purple","")))</f>
        <v>blue</v>
      </c>
    </row>
    <row r="27" spans="1:10" x14ac:dyDescent="0.2">
      <c r="A27" t="s">
        <v>54</v>
      </c>
      <c r="B27">
        <v>0</v>
      </c>
      <c r="C27" t="s">
        <v>6</v>
      </c>
      <c r="D27">
        <v>25</v>
      </c>
      <c r="E27">
        <v>42.087336999999998</v>
      </c>
      <c r="F27">
        <v>-80.087340999999995</v>
      </c>
      <c r="G27">
        <f>D27+1</f>
        <v>26</v>
      </c>
      <c r="H27">
        <f>COUNTA($G$2:$G$53)-G27+1</f>
        <v>27</v>
      </c>
      <c r="I27" s="2">
        <f>IF(H27/3&lt;=5,5,H27/3)</f>
        <v>9</v>
      </c>
      <c r="J27" t="str">
        <f>IF(G27&lt;=10,"green",IF(AND(G27&gt;10,G27&lt;=25),"blue", IF(G27&gt;25,"purple","")))</f>
        <v>purple</v>
      </c>
    </row>
    <row r="28" spans="1:10" x14ac:dyDescent="0.2">
      <c r="A28" t="s">
        <v>30</v>
      </c>
      <c r="B28">
        <v>0</v>
      </c>
      <c r="C28" t="s">
        <v>25</v>
      </c>
      <c r="D28">
        <v>26</v>
      </c>
      <c r="E28">
        <v>38.016674000000002</v>
      </c>
      <c r="F28">
        <v>-84.486042999999995</v>
      </c>
      <c r="G28">
        <f>D28+1</f>
        <v>27</v>
      </c>
      <c r="H28">
        <f>COUNTA($G$2:$G$53)-G28+1</f>
        <v>26</v>
      </c>
      <c r="I28" s="2">
        <f>IF(H28/3&lt;=5,5,H28/3)</f>
        <v>8.6666666666666661</v>
      </c>
      <c r="J28" t="str">
        <f>IF(G28&lt;=10,"green",IF(AND(G28&gt;10,G28&lt;=25),"blue", IF(G28&gt;25,"purple","")))</f>
        <v>purple</v>
      </c>
    </row>
    <row r="29" spans="1:10" x14ac:dyDescent="0.2">
      <c r="A29" t="s">
        <v>67</v>
      </c>
      <c r="B29">
        <v>0</v>
      </c>
      <c r="C29" t="s">
        <v>68</v>
      </c>
      <c r="D29">
        <v>27</v>
      </c>
      <c r="E29">
        <v>40.102702999999998</v>
      </c>
      <c r="F29">
        <v>-80.647599</v>
      </c>
      <c r="G29">
        <f>D29+1</f>
        <v>28</v>
      </c>
      <c r="H29">
        <f>COUNTA($G$2:$G$53)-G29+1</f>
        <v>25</v>
      </c>
      <c r="I29" s="2">
        <f>IF(H29/3&lt;=5,5,H29/3)</f>
        <v>8.3333333333333339</v>
      </c>
      <c r="J29" t="str">
        <f>IF(G29&lt;=10,"green",IF(AND(G29&gt;10,G29&lt;=25),"blue", IF(G29&gt;25,"purple","")))</f>
        <v>purple</v>
      </c>
    </row>
    <row r="30" spans="1:10" x14ac:dyDescent="0.2">
      <c r="A30" t="s">
        <v>23</v>
      </c>
      <c r="B30" t="s">
        <v>92</v>
      </c>
      <c r="C30" t="s">
        <v>19</v>
      </c>
      <c r="D30">
        <v>28</v>
      </c>
      <c r="E30">
        <v>42.239933000000001</v>
      </c>
      <c r="F30">
        <v>-83.150823000000003</v>
      </c>
      <c r="G30">
        <f>D30+1</f>
        <v>29</v>
      </c>
      <c r="H30">
        <f>COUNTA($G$2:$G$53)-G30+1</f>
        <v>24</v>
      </c>
      <c r="I30" s="2">
        <f>IF(H30/3&lt;=5,5,H30/3)</f>
        <v>8</v>
      </c>
      <c r="J30" t="str">
        <f>IF(G30&lt;=10,"green",IF(AND(G30&gt;10,G30&lt;=25),"blue", IF(G30&gt;25,"purple","")))</f>
        <v>purple</v>
      </c>
    </row>
    <row r="31" spans="1:10" x14ac:dyDescent="0.2">
      <c r="A31" t="s">
        <v>53</v>
      </c>
      <c r="B31">
        <v>0</v>
      </c>
      <c r="C31" t="s">
        <v>11</v>
      </c>
      <c r="D31">
        <v>29</v>
      </c>
      <c r="E31">
        <v>39.820838999999999</v>
      </c>
      <c r="F31">
        <v>-89.598978000000002</v>
      </c>
      <c r="G31">
        <f>D31+1</f>
        <v>30</v>
      </c>
      <c r="H31">
        <f>COUNTA($G$2:$G$53)-G31+1</f>
        <v>23</v>
      </c>
      <c r="I31" s="2">
        <f>IF(H31/3&lt;=5,5,H31/3)</f>
        <v>7.666666666666667</v>
      </c>
      <c r="J31" t="str">
        <f>IF(G31&lt;=10,"green",IF(AND(G31&gt;10,G31&lt;=25),"blue", IF(G31&gt;25,"purple","")))</f>
        <v>purple</v>
      </c>
    </row>
    <row r="32" spans="1:10" x14ac:dyDescent="0.2">
      <c r="A32" t="s">
        <v>58</v>
      </c>
      <c r="B32">
        <v>0</v>
      </c>
      <c r="C32" t="s">
        <v>27</v>
      </c>
      <c r="D32">
        <v>30</v>
      </c>
      <c r="E32">
        <v>40.693137</v>
      </c>
      <c r="F32">
        <v>-89.589847000000006</v>
      </c>
      <c r="G32">
        <f>D32+1</f>
        <v>31</v>
      </c>
      <c r="H32">
        <f>COUNTA($G$2:$G$53)-G32+1</f>
        <v>22</v>
      </c>
      <c r="I32" s="2">
        <f>IF(H32/3&lt;=5,5,H32/3)</f>
        <v>7.333333333333333</v>
      </c>
      <c r="J32" t="str">
        <f>IF(G32&lt;=10,"green",IF(AND(G32&gt;10,G32&lt;=25),"blue", IF(G32&gt;25,"purple","")))</f>
        <v>purple</v>
      </c>
    </row>
    <row r="33" spans="1:10" x14ac:dyDescent="0.2">
      <c r="A33" t="s">
        <v>52</v>
      </c>
      <c r="B33">
        <v>0</v>
      </c>
      <c r="C33" t="s">
        <v>16</v>
      </c>
      <c r="D33">
        <v>31</v>
      </c>
      <c r="E33">
        <v>44.756529999999998</v>
      </c>
      <c r="F33">
        <v>-91.473096999999996</v>
      </c>
      <c r="G33">
        <f>D33+1</f>
        <v>32</v>
      </c>
      <c r="H33">
        <f>COUNTA($G$2:$G$53)-G33+1</f>
        <v>21</v>
      </c>
      <c r="I33" s="2">
        <f>IF(H33/3&lt;=5,5,H33/3)</f>
        <v>7</v>
      </c>
      <c r="J33" t="str">
        <f>IF(G33&lt;=10,"green",IF(AND(G33&gt;10,G33&lt;=25),"blue", IF(G33&gt;25,"purple","")))</f>
        <v>purple</v>
      </c>
    </row>
    <row r="34" spans="1:10" x14ac:dyDescent="0.2">
      <c r="A34" t="s">
        <v>59</v>
      </c>
      <c r="B34">
        <v>0</v>
      </c>
      <c r="C34" t="s">
        <v>60</v>
      </c>
      <c r="D34">
        <v>32</v>
      </c>
      <c r="E34">
        <v>43.546357999999998</v>
      </c>
      <c r="F34">
        <v>-96.690629999999999</v>
      </c>
      <c r="G34">
        <f>D34+1</f>
        <v>33</v>
      </c>
      <c r="H34">
        <f>COUNTA($G$2:$G$53)-G34+1</f>
        <v>20</v>
      </c>
      <c r="I34" s="2">
        <f>IF(H34/3&lt;=5,5,H34/3)</f>
        <v>6.666666666666667</v>
      </c>
      <c r="J34" t="str">
        <f>IF(G34&lt;=10,"green",IF(AND(G34&gt;10,G34&lt;=25),"blue", IF(G34&gt;25,"purple","")))</f>
        <v>purple</v>
      </c>
    </row>
    <row r="35" spans="1:10" x14ac:dyDescent="0.2">
      <c r="A35" t="s">
        <v>44</v>
      </c>
      <c r="B35">
        <v>0</v>
      </c>
      <c r="C35" t="s">
        <v>6</v>
      </c>
      <c r="D35">
        <v>33</v>
      </c>
      <c r="E35">
        <v>40.881934999999999</v>
      </c>
      <c r="F35">
        <v>-77.867822000000004</v>
      </c>
      <c r="G35">
        <f>D35+1</f>
        <v>34</v>
      </c>
      <c r="H35">
        <f>COUNTA($G$2:$G$53)-G35+1</f>
        <v>19</v>
      </c>
      <c r="I35" s="2">
        <f>IF(H35/3&lt;=5,5,H35/3)</f>
        <v>6.333333333333333</v>
      </c>
      <c r="J35" t="str">
        <f>IF(G35&lt;=10,"green",IF(AND(G35&gt;10,G35&lt;=25),"blue", IF(G35&gt;25,"purple","")))</f>
        <v>purple</v>
      </c>
    </row>
    <row r="36" spans="1:10" x14ac:dyDescent="0.2">
      <c r="A36" t="s">
        <v>36</v>
      </c>
      <c r="B36" t="s">
        <v>79</v>
      </c>
      <c r="C36" t="s">
        <v>27</v>
      </c>
      <c r="D36">
        <v>34</v>
      </c>
      <c r="E36">
        <v>40.462040999999999</v>
      </c>
      <c r="F36">
        <v>-88.850396000000003</v>
      </c>
      <c r="G36">
        <f>D36+1</f>
        <v>35</v>
      </c>
      <c r="H36">
        <f>COUNTA($G$2:$G$53)-G36+1</f>
        <v>18</v>
      </c>
      <c r="I36" s="2">
        <f>IF(H36/3&lt;=5,5,H36/3)</f>
        <v>6</v>
      </c>
      <c r="J36" t="str">
        <f>IF(G36&lt;=10,"green",IF(AND(G36&gt;10,G36&lt;=25),"blue", IF(G36&gt;25,"purple","")))</f>
        <v>purple</v>
      </c>
    </row>
    <row r="37" spans="1:10" x14ac:dyDescent="0.2">
      <c r="A37" t="s">
        <v>64</v>
      </c>
      <c r="B37">
        <v>0</v>
      </c>
      <c r="C37" t="s">
        <v>19</v>
      </c>
      <c r="D37">
        <v>35</v>
      </c>
      <c r="E37">
        <v>42.965926000000003</v>
      </c>
      <c r="F37">
        <v>-83.780834999999996</v>
      </c>
      <c r="G37">
        <f>D37+1</f>
        <v>36</v>
      </c>
      <c r="H37">
        <f>COUNTA($G$2:$G$53)-G37+1</f>
        <v>17</v>
      </c>
      <c r="I37" s="2">
        <f>IF(H37/3&lt;=5,5,H37/3)</f>
        <v>5.666666666666667</v>
      </c>
      <c r="J37" t="str">
        <f>IF(G37&lt;=10,"green",IF(AND(G37&gt;10,G37&lt;=25),"blue", IF(G37&gt;25,"purple","")))</f>
        <v>purple</v>
      </c>
    </row>
    <row r="38" spans="1:10" x14ac:dyDescent="0.2">
      <c r="A38" t="s">
        <v>29</v>
      </c>
      <c r="B38">
        <v>0</v>
      </c>
      <c r="C38" t="s">
        <v>22</v>
      </c>
      <c r="D38">
        <v>36</v>
      </c>
      <c r="E38">
        <v>40.865141999999999</v>
      </c>
      <c r="F38">
        <v>-96.823132999999999</v>
      </c>
      <c r="G38">
        <f>D38+1</f>
        <v>37</v>
      </c>
      <c r="H38">
        <f>COUNTA($G$2:$G$53)-G38+1</f>
        <v>16</v>
      </c>
      <c r="I38" s="2">
        <f>IF(H38/3&lt;=5,5,H38/3)</f>
        <v>5.333333333333333</v>
      </c>
      <c r="J38" t="str">
        <f>IF(G38&lt;=10,"green",IF(AND(G38&gt;10,G38&lt;=25),"blue", IF(G38&gt;25,"purple","")))</f>
        <v>purple</v>
      </c>
    </row>
    <row r="39" spans="1:10" x14ac:dyDescent="0.2">
      <c r="A39" t="s">
        <v>43</v>
      </c>
      <c r="B39">
        <v>0</v>
      </c>
      <c r="C39" t="s">
        <v>8</v>
      </c>
      <c r="D39">
        <v>37</v>
      </c>
      <c r="E39">
        <v>39.339278999999998</v>
      </c>
      <c r="F39">
        <v>-82.013802999999996</v>
      </c>
      <c r="G39">
        <f>D39+1</f>
        <v>38</v>
      </c>
      <c r="H39">
        <f>COUNTA($G$2:$G$53)-G39+1</f>
        <v>15</v>
      </c>
      <c r="I39" s="2">
        <f>IF(H39/3&lt;=5,5,H39/3)</f>
        <v>5</v>
      </c>
      <c r="J39" t="str">
        <f>IF(G39&lt;=10,"green",IF(AND(G39&gt;10,G39&lt;=25),"blue", IF(G39&gt;25,"purple","")))</f>
        <v>purple</v>
      </c>
    </row>
    <row r="40" spans="1:10" x14ac:dyDescent="0.2">
      <c r="A40" t="s">
        <v>10</v>
      </c>
      <c r="B40">
        <v>0</v>
      </c>
      <c r="C40" t="s">
        <v>11</v>
      </c>
      <c r="D40">
        <v>38</v>
      </c>
      <c r="E40">
        <v>38.631501</v>
      </c>
      <c r="F40">
        <v>-90.192310000000006</v>
      </c>
      <c r="G40">
        <f>D40+1</f>
        <v>39</v>
      </c>
      <c r="H40">
        <f>COUNTA($G$2:$G$53)-G40+1</f>
        <v>14</v>
      </c>
      <c r="I40" s="2">
        <f>IF(H40/3&lt;=5,5,H40/3)</f>
        <v>5</v>
      </c>
      <c r="J40" t="str">
        <f>IF(G40&lt;=10,"green",IF(AND(G40&gt;10,G40&lt;=25),"blue", IF(G40&gt;25,"purple","")))</f>
        <v>purple</v>
      </c>
    </row>
    <row r="41" spans="1:10" x14ac:dyDescent="0.2">
      <c r="A41" t="s">
        <v>48</v>
      </c>
      <c r="B41">
        <v>0</v>
      </c>
      <c r="C41" t="s">
        <v>49</v>
      </c>
      <c r="D41">
        <v>39</v>
      </c>
      <c r="E41">
        <v>47.005566000000002</v>
      </c>
      <c r="F41">
        <v>-92.001934000000006</v>
      </c>
      <c r="G41">
        <f>D41+1</f>
        <v>40</v>
      </c>
      <c r="H41">
        <f>COUNTA($G$2:$G$53)-G41+1</f>
        <v>13</v>
      </c>
      <c r="I41" s="2">
        <f>IF(H41/3&lt;=5,5,H41/3)</f>
        <v>5</v>
      </c>
      <c r="J41" t="str">
        <f>IF(G41&lt;=10,"green",IF(AND(G41&gt;10,G41&lt;=25),"blue", IF(G41&gt;25,"purple","")))</f>
        <v>purple</v>
      </c>
    </row>
    <row r="42" spans="1:10" x14ac:dyDescent="0.2">
      <c r="A42" t="s">
        <v>57</v>
      </c>
      <c r="B42">
        <v>0</v>
      </c>
      <c r="C42" t="s">
        <v>4</v>
      </c>
      <c r="D42">
        <v>40</v>
      </c>
      <c r="E42">
        <v>44.075285000000001</v>
      </c>
      <c r="F42">
        <v>-92.516915999999995</v>
      </c>
      <c r="G42">
        <f>D42+1</f>
        <v>41</v>
      </c>
      <c r="H42">
        <f>COUNTA($G$2:$G$53)-G42+1</f>
        <v>12</v>
      </c>
      <c r="I42" s="2">
        <f>IF(H42/3&lt;=5,5,H42/3)</f>
        <v>5</v>
      </c>
      <c r="J42" t="str">
        <f>IF(G42&lt;=10,"green",IF(AND(G42&gt;10,G42&lt;=25),"blue", IF(G42&gt;25,"purple","")))</f>
        <v>purple</v>
      </c>
    </row>
    <row r="43" spans="1:10" x14ac:dyDescent="0.2">
      <c r="A43" t="s">
        <v>42</v>
      </c>
      <c r="B43">
        <v>0</v>
      </c>
      <c r="C43" t="s">
        <v>14</v>
      </c>
      <c r="D43">
        <v>41</v>
      </c>
      <c r="E43">
        <v>41.093763000000003</v>
      </c>
      <c r="F43">
        <v>-85.070712999999998</v>
      </c>
      <c r="G43">
        <f>D43+1</f>
        <v>42</v>
      </c>
      <c r="H43">
        <f>COUNTA($G$2:$G$53)-G43+1</f>
        <v>11</v>
      </c>
      <c r="I43" s="2">
        <f>IF(H43/3&lt;=5,5,H43/3)</f>
        <v>5</v>
      </c>
      <c r="J43" t="str">
        <f>IF(G43&lt;=10,"green",IF(AND(G43&gt;10,G43&lt;=25),"blue", IF(G43&gt;25,"purple","")))</f>
        <v>purple</v>
      </c>
    </row>
    <row r="44" spans="1:10" x14ac:dyDescent="0.2">
      <c r="A44" t="s">
        <v>47</v>
      </c>
      <c r="B44">
        <v>0</v>
      </c>
      <c r="C44" t="s">
        <v>14</v>
      </c>
      <c r="D44">
        <v>42</v>
      </c>
      <c r="E44">
        <v>37.997127999999996</v>
      </c>
      <c r="F44">
        <v>-87.574962999999997</v>
      </c>
      <c r="G44">
        <f>D44+1</f>
        <v>43</v>
      </c>
      <c r="H44">
        <f>COUNTA($G$2:$G$53)-G44+1</f>
        <v>10</v>
      </c>
      <c r="I44" s="2">
        <f>IF(H44/3&lt;=5,5,H44/3)</f>
        <v>5</v>
      </c>
      <c r="J44" t="str">
        <f>IF(G44&lt;=10,"green",IF(AND(G44&gt;10,G44&lt;=25),"blue", IF(G44&gt;25,"purple","")))</f>
        <v>purple</v>
      </c>
    </row>
    <row r="45" spans="1:10" x14ac:dyDescent="0.2">
      <c r="A45" t="s">
        <v>51</v>
      </c>
      <c r="B45">
        <v>0</v>
      </c>
      <c r="C45" t="s">
        <v>11</v>
      </c>
      <c r="D45">
        <v>43</v>
      </c>
      <c r="E45">
        <v>38.894165000000001</v>
      </c>
      <c r="F45">
        <v>-92.274145000000004</v>
      </c>
      <c r="G45">
        <f>D45+1</f>
        <v>44</v>
      </c>
      <c r="H45">
        <f>COUNTA($G$2:$G$53)-G45+1</f>
        <v>9</v>
      </c>
      <c r="I45" s="2">
        <f>IF(H45/3&lt;=5,5,H45/3)</f>
        <v>5</v>
      </c>
      <c r="J45" t="str">
        <f>IF(G45&lt;=10,"green",IF(AND(G45&gt;10,G45&lt;=25),"blue", IF(G45&gt;25,"purple","")))</f>
        <v>purple</v>
      </c>
    </row>
    <row r="46" spans="1:10" x14ac:dyDescent="0.2">
      <c r="A46" t="s">
        <v>56</v>
      </c>
      <c r="B46">
        <v>0</v>
      </c>
      <c r="C46" t="s">
        <v>8</v>
      </c>
      <c r="D46">
        <v>44</v>
      </c>
      <c r="E46">
        <v>41.720683999999999</v>
      </c>
      <c r="F46">
        <v>-83.569359000000006</v>
      </c>
      <c r="G46">
        <f>D46+1</f>
        <v>45</v>
      </c>
      <c r="H46">
        <f>COUNTA($G$2:$G$53)-G46+1</f>
        <v>8</v>
      </c>
      <c r="I46" s="2">
        <f>IF(H46/3&lt;=5,5,H46/3)</f>
        <v>5</v>
      </c>
      <c r="J46" t="str">
        <f>IF(G46&lt;=10,"green",IF(AND(G46&gt;10,G46&lt;=25),"blue", IF(G46&gt;25,"purple","")))</f>
        <v>purple</v>
      </c>
    </row>
    <row r="47" spans="1:10" x14ac:dyDescent="0.2">
      <c r="A47" t="s">
        <v>36</v>
      </c>
      <c r="B47">
        <v>0</v>
      </c>
      <c r="C47" t="s">
        <v>14</v>
      </c>
      <c r="D47">
        <v>45</v>
      </c>
      <c r="E47">
        <v>39.078809999999997</v>
      </c>
      <c r="F47">
        <v>-86.435094000000007</v>
      </c>
      <c r="G47">
        <f>D47+1</f>
        <v>46</v>
      </c>
      <c r="H47">
        <f>COUNTA($G$2:$G$53)-G47+1</f>
        <v>7</v>
      </c>
      <c r="I47" s="2">
        <f>IF(H47/3&lt;=5,5,H47/3)</f>
        <v>5</v>
      </c>
      <c r="J47" t="str">
        <f>IF(G47&lt;=10,"green",IF(AND(G47&gt;10,G47&lt;=25),"blue", IF(G47&gt;25,"purple","")))</f>
        <v>purple</v>
      </c>
    </row>
    <row r="48" spans="1:10" x14ac:dyDescent="0.2">
      <c r="A48" t="s">
        <v>39</v>
      </c>
      <c r="B48">
        <v>0</v>
      </c>
      <c r="C48" t="s">
        <v>40</v>
      </c>
      <c r="D48">
        <v>46</v>
      </c>
      <c r="E48">
        <v>41.672687000000003</v>
      </c>
      <c r="F48">
        <v>-93.572173000000006</v>
      </c>
      <c r="G48">
        <f>D48+1</f>
        <v>47</v>
      </c>
      <c r="H48">
        <f>COUNTA($G$2:$G$53)-G48+1</f>
        <v>6</v>
      </c>
      <c r="I48" s="2">
        <f>IF(H48/3&lt;=5,5,H48/3)</f>
        <v>5</v>
      </c>
      <c r="J48" t="str">
        <f>IF(G48&lt;=10,"green",IF(AND(G48&gt;10,G48&lt;=25),"blue", IF(G48&gt;25,"purple","")))</f>
        <v>purple</v>
      </c>
    </row>
    <row r="49" spans="1:10" x14ac:dyDescent="0.2">
      <c r="A49" t="s">
        <v>63</v>
      </c>
      <c r="B49">
        <v>0</v>
      </c>
      <c r="C49" t="s">
        <v>40</v>
      </c>
      <c r="D49">
        <v>47</v>
      </c>
      <c r="E49">
        <v>41.976612000000003</v>
      </c>
      <c r="F49">
        <v>-91.657578000000001</v>
      </c>
      <c r="G49">
        <f>D49+1</f>
        <v>48</v>
      </c>
      <c r="H49">
        <f>COUNTA($G$2:$G$53)-G49+1</f>
        <v>5</v>
      </c>
      <c r="I49" s="2">
        <f>IF(H49/3&lt;=5,5,H49/3)</f>
        <v>5</v>
      </c>
      <c r="J49" t="str">
        <f>IF(G49&lt;=10,"green",IF(AND(G49&gt;10,G49&lt;=25),"blue", IF(G49&gt;25,"purple","")))</f>
        <v>purple</v>
      </c>
    </row>
    <row r="50" spans="1:10" x14ac:dyDescent="0.2">
      <c r="A50" t="s">
        <v>45</v>
      </c>
      <c r="B50" t="s">
        <v>95</v>
      </c>
      <c r="C50" t="s">
        <v>19</v>
      </c>
      <c r="D50">
        <v>48</v>
      </c>
      <c r="E50">
        <v>42.599184000000001</v>
      </c>
      <c r="F50">
        <v>-84.371972999999997</v>
      </c>
      <c r="G50">
        <f>D50+1</f>
        <v>49</v>
      </c>
      <c r="H50">
        <f>COUNTA($G$2:$G$53)-G50+1</f>
        <v>4</v>
      </c>
      <c r="I50" s="2">
        <f>IF(H50/3&lt;=5,5,H50/3)</f>
        <v>5</v>
      </c>
      <c r="J50" t="str">
        <f>IF(G50&lt;=10,"green",IF(AND(G50&gt;10,G50&lt;=25),"blue", IF(G50&gt;25,"purple","")))</f>
        <v>purple</v>
      </c>
    </row>
    <row r="51" spans="1:10" x14ac:dyDescent="0.2">
      <c r="A51" t="s">
        <v>65</v>
      </c>
      <c r="B51">
        <v>0</v>
      </c>
      <c r="C51" t="s">
        <v>27</v>
      </c>
      <c r="D51">
        <v>49</v>
      </c>
      <c r="E51">
        <v>42.333419999999997</v>
      </c>
      <c r="F51">
        <v>-89.157197999999994</v>
      </c>
      <c r="G51">
        <f>D51+1</f>
        <v>50</v>
      </c>
      <c r="H51">
        <f>COUNTA($G$2:$G$53)-G51+1</f>
        <v>3</v>
      </c>
      <c r="I51" s="2">
        <f>IF(H51/3&lt;=5,5,H51/3)</f>
        <v>5</v>
      </c>
      <c r="J51" t="str">
        <f>IF(G51&lt;=10,"green",IF(AND(G51&gt;10,G51&lt;=25),"blue", IF(G51&gt;25,"purple","")))</f>
        <v>purple</v>
      </c>
    </row>
    <row r="52" spans="1:10" x14ac:dyDescent="0.2">
      <c r="A52" t="s">
        <v>53</v>
      </c>
      <c r="B52">
        <v>0</v>
      </c>
      <c r="C52" t="s">
        <v>27</v>
      </c>
      <c r="D52">
        <v>50</v>
      </c>
      <c r="E52">
        <v>37.258069999999996</v>
      </c>
      <c r="F52">
        <v>-93.343672999999995</v>
      </c>
      <c r="G52">
        <f>D52+1</f>
        <v>51</v>
      </c>
      <c r="H52">
        <f>COUNTA($G$2:$G$53)-G52+1</f>
        <v>2</v>
      </c>
      <c r="I52" s="2">
        <f>IF(H52/3&lt;=5,5,H52/3)</f>
        <v>5</v>
      </c>
      <c r="J52" t="str">
        <f>IF(G52&lt;=10,"green",IF(AND(G52&gt;10,G52&lt;=25),"blue", IF(G52&gt;25,"purple","")))</f>
        <v>purple</v>
      </c>
    </row>
    <row r="53" spans="1:10" x14ac:dyDescent="0.2">
      <c r="A53" t="s">
        <v>66</v>
      </c>
      <c r="B53">
        <v>0</v>
      </c>
      <c r="C53" t="s">
        <v>38</v>
      </c>
      <c r="D53">
        <v>51</v>
      </c>
      <c r="E53">
        <v>38.988075000000002</v>
      </c>
      <c r="F53">
        <v>-95.780662000000007</v>
      </c>
      <c r="G53">
        <f>D53+1</f>
        <v>52</v>
      </c>
      <c r="H53">
        <f>COUNTA($G$2:$G$53)-G53+1</f>
        <v>1</v>
      </c>
      <c r="I53" s="2">
        <f>IF(H53/3&lt;=5,5,H53/3)</f>
        <v>5</v>
      </c>
      <c r="J53" t="str">
        <f>IF(G53&lt;=10,"green",IF(AND(G53&gt;10,G53&lt;=25),"blue", IF(G53&gt;25,"purple","")))</f>
        <v>purple</v>
      </c>
    </row>
    <row r="54" spans="1:10" x14ac:dyDescent="0.2">
      <c r="A54" t="s">
        <v>62</v>
      </c>
      <c r="B54" s="3">
        <v>0</v>
      </c>
      <c r="C54" t="s">
        <v>25</v>
      </c>
      <c r="D54">
        <v>52</v>
      </c>
      <c r="E54">
        <v>37.017406999999999</v>
      </c>
      <c r="F54">
        <v>-86.451751999999999</v>
      </c>
      <c r="G54">
        <f>D54+1</f>
        <v>53</v>
      </c>
      <c r="H54">
        <f>COUNTA($G$2:$G$53)-G54+1</f>
        <v>0</v>
      </c>
      <c r="I54" s="2">
        <f>IF(H54/3&lt;=5,5,H54/3)</f>
        <v>5</v>
      </c>
      <c r="J54" t="str">
        <f>IF(G54&lt;=10,"green",IF(AND(G54&gt;10,G54&lt;=25),"blue", IF(G54&gt;25,"purple","")))</f>
        <v>purple</v>
      </c>
    </row>
  </sheetData>
  <sortState ref="A2:J54">
    <sortCondition ref="G2:G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3" workbookViewId="0">
      <selection sqref="A1:H54"/>
    </sheetView>
  </sheetViews>
  <sheetFormatPr baseColWidth="10" defaultRowHeight="16" x14ac:dyDescent="0.2"/>
  <cols>
    <col min="1" max="1" width="13" bestFit="1" customWidth="1"/>
    <col min="2" max="2" width="49.83203125" bestFit="1" customWidth="1"/>
    <col min="3" max="3" width="12" bestFit="1" customWidth="1"/>
    <col min="4" max="4" width="10.1640625" bestFit="1" customWidth="1"/>
    <col min="5" max="5" width="10.6640625" bestFit="1" customWidth="1"/>
    <col min="6" max="6" width="8" bestFit="1" customWidth="1"/>
    <col min="7" max="7" width="6.83203125" style="5" bestFit="1" customWidth="1"/>
    <col min="8" max="8" width="6.33203125" bestFit="1" customWidth="1"/>
  </cols>
  <sheetData>
    <row r="1" spans="1:9" ht="29" customHeight="1" x14ac:dyDescent="0.2">
      <c r="A1" t="s">
        <v>84</v>
      </c>
      <c r="B1" t="s">
        <v>85</v>
      </c>
      <c r="C1" t="s">
        <v>80</v>
      </c>
      <c r="D1" t="str">
        <f>Overall!F1</f>
        <v>latitude</v>
      </c>
      <c r="E1" t="str">
        <f>Overall!G1</f>
        <v>longitude</v>
      </c>
      <c r="F1" t="s">
        <v>81</v>
      </c>
      <c r="G1" t="s">
        <v>82</v>
      </c>
      <c r="H1" t="s">
        <v>83</v>
      </c>
      <c r="I1" s="6" t="s">
        <v>99</v>
      </c>
    </row>
    <row r="2" spans="1:9" x14ac:dyDescent="0.2">
      <c r="A2" t="str">
        <f>'2_startup'!A2</f>
        <v>Chicago</v>
      </c>
      <c r="B2" t="str">
        <f>'2_startup'!B2</f>
        <v>Evanston, Aurora, Joliet, Elgin, Naperville</v>
      </c>
      <c r="C2" t="str">
        <f>'2_startup'!C2</f>
        <v>Illinois</v>
      </c>
      <c r="D2">
        <f>'2_startup'!E2</f>
        <v>41.928880999999997</v>
      </c>
      <c r="E2">
        <f>'2_startup'!F2</f>
        <v>-87.813810000000004</v>
      </c>
      <c r="F2">
        <f>'2_startup'!G2</f>
        <v>1</v>
      </c>
      <c r="G2" s="5">
        <f>'2_startup'!I2</f>
        <v>17.666666666666668</v>
      </c>
      <c r="H2" t="str">
        <f>'2_startup'!J2</f>
        <v>green</v>
      </c>
    </row>
    <row r="3" spans="1:9" x14ac:dyDescent="0.2">
      <c r="A3" t="str">
        <f>'2_startup'!A3</f>
        <v>Minneapolis</v>
      </c>
      <c r="B3" t="str">
        <f>'2_startup'!B3</f>
        <v>Saint Paul</v>
      </c>
      <c r="C3" t="str">
        <f>'2_startup'!C3</f>
        <v>Minnesota</v>
      </c>
      <c r="D3">
        <f>'2_startup'!E3</f>
        <v>44.979264999999998</v>
      </c>
      <c r="E3">
        <f>'2_startup'!F3</f>
        <v>-93.273024000000007</v>
      </c>
      <c r="F3">
        <f>'2_startup'!G3</f>
        <v>2</v>
      </c>
      <c r="G3" s="5">
        <f>'2_startup'!I3</f>
        <v>17</v>
      </c>
      <c r="H3" t="str">
        <f>'2_startup'!J3</f>
        <v>green</v>
      </c>
    </row>
    <row r="4" spans="1:9" x14ac:dyDescent="0.2">
      <c r="A4" t="str">
        <f>'2_startup'!A4</f>
        <v>Pittsburgh</v>
      </c>
      <c r="B4">
        <f>'2_startup'!B4</f>
        <v>0</v>
      </c>
      <c r="C4" t="str">
        <f>'2_startup'!C4</f>
        <v>Pennsylvania</v>
      </c>
      <c r="D4">
        <f>'2_startup'!E4</f>
        <v>40.434435999999998</v>
      </c>
      <c r="E4">
        <f>'2_startup'!F4</f>
        <v>-80.024816999999999</v>
      </c>
      <c r="F4">
        <f>'2_startup'!G4</f>
        <v>3</v>
      </c>
      <c r="G4" s="5">
        <f>'2_startup'!I4</f>
        <v>16.666666666666668</v>
      </c>
      <c r="H4" t="str">
        <f>'2_startup'!J4</f>
        <v>green</v>
      </c>
    </row>
    <row r="5" spans="1:9" x14ac:dyDescent="0.2">
      <c r="A5" t="str">
        <f>'2_startup'!A5</f>
        <v>Cincinnati</v>
      </c>
      <c r="B5" t="str">
        <f>'2_startup'!B5</f>
        <v>Covington, KY</v>
      </c>
      <c r="C5" t="str">
        <f>'2_startup'!C5</f>
        <v>Ohio</v>
      </c>
      <c r="D5">
        <f>'2_startup'!E5</f>
        <v>39.166758999999999</v>
      </c>
      <c r="E5">
        <f>'2_startup'!F5</f>
        <v>-84.538219999999995</v>
      </c>
      <c r="F5">
        <f>'2_startup'!G5</f>
        <v>4</v>
      </c>
      <c r="G5" s="5">
        <f>'2_startup'!I5</f>
        <v>16.333333333333332</v>
      </c>
      <c r="H5" t="str">
        <f>'2_startup'!J5</f>
        <v>green</v>
      </c>
    </row>
    <row r="6" spans="1:9" x14ac:dyDescent="0.2">
      <c r="A6" t="str">
        <f>'2_startup'!A6</f>
        <v>Cleveland</v>
      </c>
      <c r="B6" t="str">
        <f>'2_startup'!B6</f>
        <v>Akron</v>
      </c>
      <c r="C6" t="str">
        <f>'2_startup'!C6</f>
        <v>Ohio</v>
      </c>
      <c r="D6">
        <f>'2_startup'!E6</f>
        <v>41.523401</v>
      </c>
      <c r="E6">
        <f>'2_startup'!F6</f>
        <v>-81.599648000000002</v>
      </c>
      <c r="F6">
        <f>'2_startup'!G6</f>
        <v>5</v>
      </c>
      <c r="G6" s="5">
        <f>'2_startup'!I6</f>
        <v>16</v>
      </c>
      <c r="H6" t="str">
        <f>'2_startup'!J6</f>
        <v>green</v>
      </c>
    </row>
    <row r="7" spans="1:9" x14ac:dyDescent="0.2">
      <c r="A7" t="str">
        <f>'2_startup'!A7</f>
        <v>Indianapolis</v>
      </c>
      <c r="B7" t="str">
        <f>'2_startup'!B7</f>
        <v>Fishers, Carmel, Noblesville, Westfield, Zionsville</v>
      </c>
      <c r="C7" t="str">
        <f>'2_startup'!C7</f>
        <v>Indiana</v>
      </c>
      <c r="D7">
        <f>'2_startup'!E7</f>
        <v>39.775092000000001</v>
      </c>
      <c r="E7">
        <f>'2_startup'!F7</f>
        <v>-86.132159999999999</v>
      </c>
      <c r="F7">
        <f>'2_startup'!G7</f>
        <v>6</v>
      </c>
      <c r="G7" s="5">
        <f>'2_startup'!I7</f>
        <v>15.666666666666666</v>
      </c>
      <c r="H7" t="str">
        <f>'2_startup'!J7</f>
        <v>green</v>
      </c>
    </row>
    <row r="8" spans="1:9" x14ac:dyDescent="0.2">
      <c r="A8" t="str">
        <f>'2_startup'!A8</f>
        <v>Milwaukee</v>
      </c>
      <c r="B8">
        <f>'2_startup'!B8</f>
        <v>0</v>
      </c>
      <c r="C8" t="str">
        <f>'2_startup'!C8</f>
        <v>Wisconsin</v>
      </c>
      <c r="D8">
        <f>'2_startup'!E8</f>
        <v>43.011263999999997</v>
      </c>
      <c r="E8">
        <f>'2_startup'!F8</f>
        <v>-87.958409000000003</v>
      </c>
      <c r="F8">
        <f>'2_startup'!G8</f>
        <v>7</v>
      </c>
      <c r="G8" s="5">
        <f>'2_startup'!I8</f>
        <v>15.333333333333334</v>
      </c>
      <c r="H8" t="str">
        <f>'2_startup'!J8</f>
        <v>green</v>
      </c>
    </row>
    <row r="9" spans="1:9" x14ac:dyDescent="0.2">
      <c r="A9" t="str">
        <f>'2_startup'!A9</f>
        <v>Columbus</v>
      </c>
      <c r="B9">
        <f>'2_startup'!B9</f>
        <v>0</v>
      </c>
      <c r="C9" t="str">
        <f>'2_startup'!C9</f>
        <v>Ohio</v>
      </c>
      <c r="D9">
        <f>'2_startup'!E9</f>
        <v>40.040112999999998</v>
      </c>
      <c r="E9">
        <f>'2_startup'!F9</f>
        <v>-82.897221999999999</v>
      </c>
      <c r="F9">
        <f>'2_startup'!G9</f>
        <v>8</v>
      </c>
      <c r="G9" s="5">
        <f>'2_startup'!I9</f>
        <v>15</v>
      </c>
      <c r="H9" t="str">
        <f>'2_startup'!J9</f>
        <v>green</v>
      </c>
    </row>
    <row r="10" spans="1:9" x14ac:dyDescent="0.2">
      <c r="A10" t="str">
        <f>'2_startup'!A10</f>
        <v>Ann Arbor</v>
      </c>
      <c r="B10">
        <f>'2_startup'!B10</f>
        <v>0</v>
      </c>
      <c r="C10" t="str">
        <f>'2_startup'!C10</f>
        <v>Michigan</v>
      </c>
      <c r="D10">
        <f>'2_startup'!E10</f>
        <v>42.266638</v>
      </c>
      <c r="E10">
        <f>'2_startup'!F10</f>
        <v>-83.849041999999997</v>
      </c>
      <c r="F10">
        <f>'2_startup'!G10</f>
        <v>9</v>
      </c>
      <c r="G10" s="5">
        <f>'2_startup'!I10</f>
        <v>14.666666666666666</v>
      </c>
      <c r="H10" t="str">
        <f>'2_startup'!J10</f>
        <v>green</v>
      </c>
    </row>
    <row r="11" spans="1:9" x14ac:dyDescent="0.2">
      <c r="A11" t="str">
        <f>'2_startup'!A11</f>
        <v>Louisvillle</v>
      </c>
      <c r="B11">
        <f>'2_startup'!B11</f>
        <v>0</v>
      </c>
      <c r="C11" t="str">
        <f>'2_startup'!C11</f>
        <v>Kentucky</v>
      </c>
      <c r="D11">
        <f>'2_startup'!E11</f>
        <v>38.188961999999997</v>
      </c>
      <c r="E11">
        <f>'2_startup'!F11</f>
        <v>-85.676818999999995</v>
      </c>
      <c r="F11">
        <f>'2_startup'!G11</f>
        <v>10</v>
      </c>
      <c r="G11" s="5">
        <f>'2_startup'!I11</f>
        <v>14.333333333333334</v>
      </c>
      <c r="H11" t="str">
        <f>'2_startup'!J11</f>
        <v>green</v>
      </c>
    </row>
    <row r="12" spans="1:9" x14ac:dyDescent="0.2">
      <c r="A12" t="str">
        <f>'2_startup'!A12</f>
        <v>Omaha</v>
      </c>
      <c r="B12">
        <f>'2_startup'!B12</f>
        <v>0</v>
      </c>
      <c r="C12" t="str">
        <f>'2_startup'!C12</f>
        <v>Nebraska</v>
      </c>
      <c r="D12">
        <f>'2_startup'!E12</f>
        <v>41.291736</v>
      </c>
      <c r="E12">
        <f>'2_startup'!F12</f>
        <v>-96.171104</v>
      </c>
      <c r="F12">
        <f>'2_startup'!G12</f>
        <v>11</v>
      </c>
      <c r="G12" s="5">
        <f>'2_startup'!I12</f>
        <v>14</v>
      </c>
      <c r="H12" t="str">
        <f>'2_startup'!J12</f>
        <v>blue</v>
      </c>
    </row>
    <row r="13" spans="1:9" x14ac:dyDescent="0.2">
      <c r="A13" t="str">
        <f>'2_startup'!A13</f>
        <v>South Bend</v>
      </c>
      <c r="B13" t="str">
        <f>'2_startup'!B13</f>
        <v>Elkhart</v>
      </c>
      <c r="C13" t="str">
        <f>'2_startup'!C13</f>
        <v>Indiana</v>
      </c>
      <c r="D13">
        <f>'2_startup'!E13</f>
        <v>41.673383000000001</v>
      </c>
      <c r="E13">
        <f>'2_startup'!F13</f>
        <v>-86.251654000000002</v>
      </c>
      <c r="F13">
        <f>'2_startup'!G13</f>
        <v>12</v>
      </c>
      <c r="G13" s="5">
        <f>'2_startup'!I13</f>
        <v>13.666666666666666</v>
      </c>
      <c r="H13" t="str">
        <f>'2_startup'!J13</f>
        <v>blue</v>
      </c>
    </row>
    <row r="14" spans="1:9" x14ac:dyDescent="0.2">
      <c r="A14" t="str">
        <f>'2_startup'!A14</f>
        <v>Madison</v>
      </c>
      <c r="B14">
        <f>'2_startup'!B14</f>
        <v>0</v>
      </c>
      <c r="C14" t="str">
        <f>'2_startup'!C14</f>
        <v>Wisconsin</v>
      </c>
      <c r="D14">
        <f>'2_startup'!E14</f>
        <v>43.069560000000003</v>
      </c>
      <c r="E14">
        <f>'2_startup'!F14</f>
        <v>-89.423861000000002</v>
      </c>
      <c r="F14">
        <f>'2_startup'!G14</f>
        <v>13</v>
      </c>
      <c r="G14" s="5">
        <f>'2_startup'!I14</f>
        <v>13.333333333333334</v>
      </c>
      <c r="H14" t="str">
        <f>'2_startup'!J14</f>
        <v>blue</v>
      </c>
    </row>
    <row r="15" spans="1:9" x14ac:dyDescent="0.2">
      <c r="A15" t="str">
        <f>'2_startup'!A15</f>
        <v>Grand Rapids</v>
      </c>
      <c r="B15">
        <f>'2_startup'!B15</f>
        <v>0</v>
      </c>
      <c r="C15" t="str">
        <f>'2_startup'!C15</f>
        <v>Michigan</v>
      </c>
      <c r="D15">
        <f>'2_startup'!E15</f>
        <v>42.984226</v>
      </c>
      <c r="E15">
        <f>'2_startup'!F15</f>
        <v>-85.629101000000006</v>
      </c>
      <c r="F15">
        <f>'2_startup'!G15</f>
        <v>14</v>
      </c>
      <c r="G15" s="5">
        <f>'2_startup'!I15</f>
        <v>13</v>
      </c>
      <c r="H15" t="str">
        <f>'2_startup'!J15</f>
        <v>blue</v>
      </c>
    </row>
    <row r="16" spans="1:9" x14ac:dyDescent="0.2">
      <c r="A16" t="str">
        <f>'2_startup'!A16</f>
        <v>Kansas City</v>
      </c>
      <c r="B16" t="str">
        <f>'2_startup'!B16</f>
        <v>Olathe, Kansas City, Independence, Overland Park</v>
      </c>
      <c r="C16" t="str">
        <f>'2_startup'!C16</f>
        <v>Missouri</v>
      </c>
      <c r="D16">
        <f>'2_startup'!E16</f>
        <v>39.102404</v>
      </c>
      <c r="E16">
        <f>'2_startup'!F16</f>
        <v>-94.598583000000005</v>
      </c>
      <c r="F16">
        <f>'2_startup'!G16</f>
        <v>15</v>
      </c>
      <c r="G16" s="5">
        <f>'2_startup'!I16</f>
        <v>12.666666666666666</v>
      </c>
      <c r="H16" t="str">
        <f>'2_startup'!J16</f>
        <v>blue</v>
      </c>
    </row>
    <row r="17" spans="1:8" x14ac:dyDescent="0.2">
      <c r="A17" t="str">
        <f>'2_startup'!A17</f>
        <v>Wichita</v>
      </c>
      <c r="B17">
        <f>'2_startup'!B17</f>
        <v>0</v>
      </c>
      <c r="C17" t="str">
        <f>'2_startup'!C17</f>
        <v>Kansas</v>
      </c>
      <c r="D17">
        <f>'2_startup'!E17</f>
        <v>37.651974000000003</v>
      </c>
      <c r="E17">
        <f>'2_startup'!F17</f>
        <v>-97.258996999999994</v>
      </c>
      <c r="F17">
        <f>'2_startup'!G17</f>
        <v>16</v>
      </c>
      <c r="G17" s="5">
        <f>'2_startup'!I17</f>
        <v>12.333333333333334</v>
      </c>
      <c r="H17" t="str">
        <f>'2_startup'!J17</f>
        <v>blue</v>
      </c>
    </row>
    <row r="18" spans="1:8" x14ac:dyDescent="0.2">
      <c r="A18" t="str">
        <f>'2_startup'!A18</f>
        <v>Fargo</v>
      </c>
      <c r="B18">
        <f>'2_startup'!B18</f>
        <v>0</v>
      </c>
      <c r="C18" t="str">
        <f>'2_startup'!C18</f>
        <v>North Dakota</v>
      </c>
      <c r="D18">
        <f>'2_startup'!E18</f>
        <v>46.925359999999998</v>
      </c>
      <c r="E18">
        <f>'2_startup'!F18</f>
        <v>-96.990615000000005</v>
      </c>
      <c r="F18">
        <f>'2_startup'!G18</f>
        <v>17</v>
      </c>
      <c r="G18" s="5">
        <f>'2_startup'!I18</f>
        <v>12</v>
      </c>
      <c r="H18" t="str">
        <f>'2_startup'!J18</f>
        <v>blue</v>
      </c>
    </row>
    <row r="19" spans="1:8" x14ac:dyDescent="0.2">
      <c r="A19" t="str">
        <f>'2_startup'!A19</f>
        <v>Iowa City</v>
      </c>
      <c r="B19">
        <f>'2_startup'!B19</f>
        <v>0</v>
      </c>
      <c r="C19" t="str">
        <f>'2_startup'!C19</f>
        <v>Iowa</v>
      </c>
      <c r="D19">
        <f>'2_startup'!E19</f>
        <v>41.648206999999999</v>
      </c>
      <c r="E19">
        <f>'2_startup'!F19</f>
        <v>-91.541578999999999</v>
      </c>
      <c r="F19">
        <f>'2_startup'!G19</f>
        <v>18</v>
      </c>
      <c r="G19" s="5">
        <f>'2_startup'!I19</f>
        <v>11.666666666666666</v>
      </c>
      <c r="H19" t="str">
        <f>'2_startup'!J19</f>
        <v>blue</v>
      </c>
    </row>
    <row r="20" spans="1:8" x14ac:dyDescent="0.2">
      <c r="A20" t="str">
        <f>'2_startup'!A20</f>
        <v>Dayton</v>
      </c>
      <c r="B20">
        <f>'2_startup'!B20</f>
        <v>0</v>
      </c>
      <c r="C20" t="str">
        <f>'2_startup'!C20</f>
        <v>Ohio</v>
      </c>
      <c r="D20">
        <f>'2_startup'!E20</f>
        <v>39.750470999999997</v>
      </c>
      <c r="E20">
        <f>'2_startup'!F20</f>
        <v>-84.268592999999996</v>
      </c>
      <c r="F20">
        <f>'2_startup'!G20</f>
        <v>19</v>
      </c>
      <c r="G20" s="5">
        <f>'2_startup'!I20</f>
        <v>11.333333333333334</v>
      </c>
      <c r="H20" t="str">
        <f>'2_startup'!J20</f>
        <v>blue</v>
      </c>
    </row>
    <row r="21" spans="1:8" x14ac:dyDescent="0.2">
      <c r="A21" t="str">
        <f>'2_startup'!A21</f>
        <v xml:space="preserve">Ames </v>
      </c>
      <c r="B21">
        <f>'2_startup'!B21</f>
        <v>0</v>
      </c>
      <c r="C21" t="str">
        <f>'2_startup'!C21</f>
        <v>Iowa</v>
      </c>
      <c r="D21">
        <f>'2_startup'!E21</f>
        <v>42.037878999999997</v>
      </c>
      <c r="E21">
        <f>'2_startup'!F21</f>
        <v>-93.600254000000007</v>
      </c>
      <c r="F21">
        <f>'2_startup'!G21</f>
        <v>20</v>
      </c>
      <c r="G21" s="5">
        <f>'2_startup'!I21</f>
        <v>11</v>
      </c>
      <c r="H21" t="str">
        <f>'2_startup'!J21</f>
        <v>blue</v>
      </c>
    </row>
    <row r="22" spans="1:8" x14ac:dyDescent="0.2">
      <c r="A22" t="str">
        <f>'2_startup'!A22</f>
        <v>Youngstown</v>
      </c>
      <c r="B22">
        <f>'2_startup'!B22</f>
        <v>0</v>
      </c>
      <c r="C22" t="str">
        <f>'2_startup'!C22</f>
        <v>Ohio</v>
      </c>
      <c r="D22">
        <f>'2_startup'!E22</f>
        <v>41.017082000000002</v>
      </c>
      <c r="E22">
        <f>'2_startup'!F22</f>
        <v>-80.802853999999996</v>
      </c>
      <c r="F22">
        <f>'2_startup'!G22</f>
        <v>21</v>
      </c>
      <c r="G22" s="5">
        <f>'2_startup'!I22</f>
        <v>10.666666666666666</v>
      </c>
      <c r="H22" t="str">
        <f>'2_startup'!J22</f>
        <v>blue</v>
      </c>
    </row>
    <row r="23" spans="1:8" x14ac:dyDescent="0.2">
      <c r="A23" t="str">
        <f>'2_startup'!A23</f>
        <v>Quad Cities</v>
      </c>
      <c r="B23" t="str">
        <f>'2_startup'!B23</f>
        <v>Davenport, Bettendorf, Rock Island, East Moline and Moline</v>
      </c>
      <c r="C23" t="str">
        <f>'2_startup'!C23</f>
        <v>Iowa</v>
      </c>
      <c r="D23">
        <f>'2_startup'!E23</f>
        <v>41.516666999999998</v>
      </c>
      <c r="E23">
        <f>'2_startup'!F23</f>
        <v>-90.533332999999999</v>
      </c>
      <c r="F23">
        <f>'2_startup'!G23</f>
        <v>22</v>
      </c>
      <c r="G23" s="5">
        <f>'2_startup'!I23</f>
        <v>10.333333333333334</v>
      </c>
      <c r="H23" t="str">
        <f>'2_startup'!J23</f>
        <v>blue</v>
      </c>
    </row>
    <row r="24" spans="1:8" x14ac:dyDescent="0.2">
      <c r="A24" t="str">
        <f>'2_startup'!A24</f>
        <v>Champaign</v>
      </c>
      <c r="B24" t="str">
        <f>'2_startup'!B24</f>
        <v>Urbana</v>
      </c>
      <c r="C24" t="str">
        <f>'2_startup'!C24</f>
        <v>Illinois</v>
      </c>
      <c r="D24">
        <f>'2_startup'!E24</f>
        <v>40.101776999999998</v>
      </c>
      <c r="E24">
        <f>'2_startup'!F24</f>
        <v>-88.197165999999996</v>
      </c>
      <c r="F24">
        <f>'2_startup'!G24</f>
        <v>23</v>
      </c>
      <c r="G24" s="5">
        <f>'2_startup'!I24</f>
        <v>10</v>
      </c>
      <c r="H24" t="str">
        <f>'2_startup'!J24</f>
        <v>blue</v>
      </c>
    </row>
    <row r="25" spans="1:8" x14ac:dyDescent="0.2">
      <c r="A25" t="str">
        <f>'2_startup'!A25</f>
        <v>Lafayette</v>
      </c>
      <c r="B25" t="str">
        <f>'2_startup'!B25</f>
        <v>West Lafayette</v>
      </c>
      <c r="C25" t="str">
        <f>'2_startup'!C25</f>
        <v>Indiana</v>
      </c>
      <c r="D25">
        <f>'2_startup'!E25</f>
        <v>40.399050000000003</v>
      </c>
      <c r="E25">
        <f>'2_startup'!F25</f>
        <v>-86.830286000000001</v>
      </c>
      <c r="F25">
        <f>'2_startup'!G25</f>
        <v>24</v>
      </c>
      <c r="G25" s="5">
        <f>'2_startup'!I25</f>
        <v>9.6666666666666661</v>
      </c>
      <c r="H25" t="str">
        <f>'2_startup'!J25</f>
        <v>blue</v>
      </c>
    </row>
    <row r="26" spans="1:8" x14ac:dyDescent="0.2">
      <c r="A26" t="str">
        <f>'2_startup'!A26</f>
        <v>Green Bay</v>
      </c>
      <c r="B26">
        <f>'2_startup'!B26</f>
        <v>0</v>
      </c>
      <c r="C26" t="str">
        <f>'2_startup'!C26</f>
        <v>Wisconsin</v>
      </c>
      <c r="D26">
        <f>'2_startup'!E26</f>
        <v>44.494385000000001</v>
      </c>
      <c r="E26">
        <f>'2_startup'!F26</f>
        <v>-87.976050999999998</v>
      </c>
      <c r="F26">
        <f>'2_startup'!G26</f>
        <v>25</v>
      </c>
      <c r="G26" s="5">
        <f>'2_startup'!I26</f>
        <v>9.3333333333333339</v>
      </c>
      <c r="H26" t="str">
        <f>'2_startup'!J26</f>
        <v>blue</v>
      </c>
    </row>
    <row r="27" spans="1:8" x14ac:dyDescent="0.2">
      <c r="A27" t="str">
        <f>'2_startup'!A27</f>
        <v>Erie</v>
      </c>
      <c r="B27">
        <f>'2_startup'!B27</f>
        <v>0</v>
      </c>
      <c r="C27" t="str">
        <f>'2_startup'!C27</f>
        <v>Pennsylvania</v>
      </c>
      <c r="D27">
        <f>'2_startup'!E27</f>
        <v>42.087336999999998</v>
      </c>
      <c r="E27">
        <f>'2_startup'!F27</f>
        <v>-80.087340999999995</v>
      </c>
      <c r="F27">
        <f>'2_startup'!G27</f>
        <v>26</v>
      </c>
      <c r="G27" s="5">
        <f>'2_startup'!I27</f>
        <v>9</v>
      </c>
      <c r="H27" t="str">
        <f>'2_startup'!J27</f>
        <v>purple</v>
      </c>
    </row>
    <row r="28" spans="1:8" x14ac:dyDescent="0.2">
      <c r="A28" t="str">
        <f>'2_startup'!A28</f>
        <v>Lexington</v>
      </c>
      <c r="B28">
        <f>'2_startup'!B28</f>
        <v>0</v>
      </c>
      <c r="C28" t="str">
        <f>'2_startup'!C28</f>
        <v>Kentucky</v>
      </c>
      <c r="D28">
        <f>'2_startup'!E28</f>
        <v>38.016674000000002</v>
      </c>
      <c r="E28">
        <f>'2_startup'!F28</f>
        <v>-84.486042999999995</v>
      </c>
      <c r="F28">
        <f>'2_startup'!G28</f>
        <v>27</v>
      </c>
      <c r="G28" s="5">
        <f>'2_startup'!I28</f>
        <v>8.6666666666666661</v>
      </c>
      <c r="H28" t="str">
        <f>'2_startup'!J28</f>
        <v>purple</v>
      </c>
    </row>
    <row r="29" spans="1:8" x14ac:dyDescent="0.2">
      <c r="A29" t="str">
        <f>'2_startup'!A29</f>
        <v>Wheeling</v>
      </c>
      <c r="B29">
        <f>'2_startup'!B29</f>
        <v>0</v>
      </c>
      <c r="C29" t="str">
        <f>'2_startup'!C29</f>
        <v>West Virginia</v>
      </c>
      <c r="D29">
        <f>'2_startup'!E29</f>
        <v>40.102702999999998</v>
      </c>
      <c r="E29">
        <f>'2_startup'!F29</f>
        <v>-80.647599</v>
      </c>
      <c r="F29">
        <f>'2_startup'!G29</f>
        <v>28</v>
      </c>
      <c r="G29" s="5">
        <f>'2_startup'!I29</f>
        <v>8.3333333333333339</v>
      </c>
      <c r="H29" t="str">
        <f>'2_startup'!J29</f>
        <v>purple</v>
      </c>
    </row>
    <row r="30" spans="1:8" x14ac:dyDescent="0.2">
      <c r="A30" t="str">
        <f>'2_startup'!A30</f>
        <v>Detroit</v>
      </c>
      <c r="B30" t="str">
        <f>'2_startup'!B30</f>
        <v>Warren, Sterling Heights, Troy and Livonia</v>
      </c>
      <c r="C30" t="str">
        <f>'2_startup'!C30</f>
        <v>Michigan</v>
      </c>
      <c r="D30">
        <f>'2_startup'!E30</f>
        <v>42.239933000000001</v>
      </c>
      <c r="E30">
        <f>'2_startup'!F30</f>
        <v>-83.150823000000003</v>
      </c>
      <c r="F30">
        <f>'2_startup'!G30</f>
        <v>29</v>
      </c>
      <c r="G30" s="5">
        <f>'2_startup'!I30</f>
        <v>8</v>
      </c>
      <c r="H30" t="str">
        <f>'2_startup'!J30</f>
        <v>purple</v>
      </c>
    </row>
    <row r="31" spans="1:8" x14ac:dyDescent="0.2">
      <c r="A31" t="str">
        <f>'2_startup'!A31</f>
        <v>Springfield</v>
      </c>
      <c r="B31">
        <f>'2_startup'!B31</f>
        <v>0</v>
      </c>
      <c r="C31" t="str">
        <f>'2_startup'!C31</f>
        <v>Missouri</v>
      </c>
      <c r="D31">
        <f>'2_startup'!E31</f>
        <v>39.820838999999999</v>
      </c>
      <c r="E31">
        <f>'2_startup'!F31</f>
        <v>-89.598978000000002</v>
      </c>
      <c r="F31">
        <f>'2_startup'!G31</f>
        <v>30</v>
      </c>
      <c r="G31" s="5">
        <f>'2_startup'!I31</f>
        <v>7.666666666666667</v>
      </c>
      <c r="H31" t="str">
        <f>'2_startup'!J31</f>
        <v>purple</v>
      </c>
    </row>
    <row r="32" spans="1:8" x14ac:dyDescent="0.2">
      <c r="A32" t="str">
        <f>'2_startup'!A32</f>
        <v>Peoria</v>
      </c>
      <c r="B32">
        <f>'2_startup'!B32</f>
        <v>0</v>
      </c>
      <c r="C32" t="str">
        <f>'2_startup'!C32</f>
        <v>Illinois</v>
      </c>
      <c r="D32">
        <f>'2_startup'!E32</f>
        <v>40.693137</v>
      </c>
      <c r="E32">
        <f>'2_startup'!F32</f>
        <v>-89.589847000000006</v>
      </c>
      <c r="F32">
        <f>'2_startup'!G32</f>
        <v>31</v>
      </c>
      <c r="G32" s="5">
        <f>'2_startup'!I32</f>
        <v>7.333333333333333</v>
      </c>
      <c r="H32" t="str">
        <f>'2_startup'!J32</f>
        <v>purple</v>
      </c>
    </row>
    <row r="33" spans="1:8" x14ac:dyDescent="0.2">
      <c r="A33" t="str">
        <f>'2_startup'!A33</f>
        <v>Eau Claire</v>
      </c>
      <c r="B33">
        <f>'2_startup'!B33</f>
        <v>0</v>
      </c>
      <c r="C33" t="str">
        <f>'2_startup'!C33</f>
        <v>Wisconsin</v>
      </c>
      <c r="D33">
        <f>'2_startup'!E33</f>
        <v>44.756529999999998</v>
      </c>
      <c r="E33">
        <f>'2_startup'!F33</f>
        <v>-91.473096999999996</v>
      </c>
      <c r="F33">
        <f>'2_startup'!G33</f>
        <v>32</v>
      </c>
      <c r="G33" s="5">
        <f>'2_startup'!I33</f>
        <v>7</v>
      </c>
      <c r="H33" t="str">
        <f>'2_startup'!J33</f>
        <v>purple</v>
      </c>
    </row>
    <row r="34" spans="1:8" x14ac:dyDescent="0.2">
      <c r="A34" t="str">
        <f>'2_startup'!A34</f>
        <v>Sioux Falls</v>
      </c>
      <c r="B34">
        <f>'2_startup'!B34</f>
        <v>0</v>
      </c>
      <c r="C34" t="str">
        <f>'2_startup'!C34</f>
        <v>South Dakota</v>
      </c>
      <c r="D34">
        <f>'2_startup'!E34</f>
        <v>43.546357999999998</v>
      </c>
      <c r="E34">
        <f>'2_startup'!F34</f>
        <v>-96.690629999999999</v>
      </c>
      <c r="F34">
        <f>'2_startup'!G34</f>
        <v>33</v>
      </c>
      <c r="G34" s="5">
        <f>'2_startup'!I34</f>
        <v>6.666666666666667</v>
      </c>
      <c r="H34" t="str">
        <f>'2_startup'!J34</f>
        <v>purple</v>
      </c>
    </row>
    <row r="35" spans="1:8" x14ac:dyDescent="0.2">
      <c r="A35" t="str">
        <f>'2_startup'!A35</f>
        <v>State College</v>
      </c>
      <c r="B35">
        <f>'2_startup'!B35</f>
        <v>0</v>
      </c>
      <c r="C35" t="str">
        <f>'2_startup'!C35</f>
        <v>Pennsylvania</v>
      </c>
      <c r="D35">
        <f>'2_startup'!E35</f>
        <v>40.881934999999999</v>
      </c>
      <c r="E35">
        <f>'2_startup'!F35</f>
        <v>-77.867822000000004</v>
      </c>
      <c r="F35">
        <f>'2_startup'!G35</f>
        <v>34</v>
      </c>
      <c r="G35" s="5">
        <f>'2_startup'!I35</f>
        <v>6.333333333333333</v>
      </c>
      <c r="H35" t="str">
        <f>'2_startup'!J35</f>
        <v>purple</v>
      </c>
    </row>
    <row r="36" spans="1:8" x14ac:dyDescent="0.2">
      <c r="A36" t="str">
        <f>'2_startup'!A36</f>
        <v>Bloomington</v>
      </c>
      <c r="B36" t="str">
        <f>'2_startup'!B36</f>
        <v>Normal</v>
      </c>
      <c r="C36" t="str">
        <f>'2_startup'!C36</f>
        <v>Illinois</v>
      </c>
      <c r="D36">
        <f>'2_startup'!E36</f>
        <v>40.462040999999999</v>
      </c>
      <c r="E36">
        <f>'2_startup'!F36</f>
        <v>-88.850396000000003</v>
      </c>
      <c r="F36">
        <f>'2_startup'!G36</f>
        <v>35</v>
      </c>
      <c r="G36" s="5">
        <f>'2_startup'!I36</f>
        <v>6</v>
      </c>
      <c r="H36" t="str">
        <f>'2_startup'!J36</f>
        <v>purple</v>
      </c>
    </row>
    <row r="37" spans="1:8" x14ac:dyDescent="0.2">
      <c r="A37" t="str">
        <f>'2_startup'!A37</f>
        <v>Flint</v>
      </c>
      <c r="B37">
        <f>'2_startup'!B37</f>
        <v>0</v>
      </c>
      <c r="C37" t="str">
        <f>'2_startup'!C37</f>
        <v>Michigan</v>
      </c>
      <c r="D37">
        <f>'2_startup'!E37</f>
        <v>42.965926000000003</v>
      </c>
      <c r="E37">
        <f>'2_startup'!F37</f>
        <v>-83.780834999999996</v>
      </c>
      <c r="F37">
        <f>'2_startup'!G37</f>
        <v>36</v>
      </c>
      <c r="G37" s="5">
        <f>'2_startup'!I37</f>
        <v>5.666666666666667</v>
      </c>
      <c r="H37" t="str">
        <f>'2_startup'!J37</f>
        <v>purple</v>
      </c>
    </row>
    <row r="38" spans="1:8" x14ac:dyDescent="0.2">
      <c r="A38" t="str">
        <f>'2_startup'!A38</f>
        <v>Lincoln</v>
      </c>
      <c r="B38">
        <f>'2_startup'!B38</f>
        <v>0</v>
      </c>
      <c r="C38" t="str">
        <f>'2_startup'!C38</f>
        <v>Nebraska</v>
      </c>
      <c r="D38">
        <f>'2_startup'!E38</f>
        <v>40.865141999999999</v>
      </c>
      <c r="E38">
        <f>'2_startup'!F38</f>
        <v>-96.823132999999999</v>
      </c>
      <c r="F38">
        <f>'2_startup'!G38</f>
        <v>37</v>
      </c>
      <c r="G38" s="5">
        <f>'2_startup'!I38</f>
        <v>5.333333333333333</v>
      </c>
      <c r="H38" t="str">
        <f>'2_startup'!J38</f>
        <v>purple</v>
      </c>
    </row>
    <row r="39" spans="1:8" x14ac:dyDescent="0.2">
      <c r="A39" t="str">
        <f>'2_startup'!A39</f>
        <v>Athens</v>
      </c>
      <c r="B39">
        <f>'2_startup'!B39</f>
        <v>0</v>
      </c>
      <c r="C39" t="str">
        <f>'2_startup'!C39</f>
        <v>Ohio</v>
      </c>
      <c r="D39">
        <f>'2_startup'!E39</f>
        <v>39.339278999999998</v>
      </c>
      <c r="E39">
        <f>'2_startup'!F39</f>
        <v>-82.013802999999996</v>
      </c>
      <c r="F39">
        <f>'2_startup'!G39</f>
        <v>38</v>
      </c>
      <c r="G39" s="5">
        <f>'2_startup'!I39</f>
        <v>5</v>
      </c>
      <c r="H39" t="str">
        <f>'2_startup'!J39</f>
        <v>purple</v>
      </c>
    </row>
    <row r="40" spans="1:8" x14ac:dyDescent="0.2">
      <c r="A40" t="str">
        <f>'2_startup'!A40</f>
        <v xml:space="preserve">St. Louis </v>
      </c>
      <c r="B40">
        <f>'2_startup'!B40</f>
        <v>0</v>
      </c>
      <c r="C40" t="str">
        <f>'2_startup'!C40</f>
        <v>Missouri</v>
      </c>
      <c r="D40">
        <f>'2_startup'!E40</f>
        <v>38.631501</v>
      </c>
      <c r="E40">
        <f>'2_startup'!F40</f>
        <v>-90.192310000000006</v>
      </c>
      <c r="F40">
        <f>'2_startup'!G40</f>
        <v>39</v>
      </c>
      <c r="G40" s="5">
        <f>'2_startup'!I40</f>
        <v>5</v>
      </c>
      <c r="H40" t="str">
        <f>'2_startup'!J40</f>
        <v>purple</v>
      </c>
    </row>
    <row r="41" spans="1:8" x14ac:dyDescent="0.2">
      <c r="A41" t="str">
        <f>'2_startup'!A41</f>
        <v xml:space="preserve">Duluth </v>
      </c>
      <c r="B41">
        <f>'2_startup'!B41</f>
        <v>0</v>
      </c>
      <c r="C41" t="str">
        <f>'2_startup'!C41</f>
        <v>Minesota</v>
      </c>
      <c r="D41">
        <f>'2_startup'!E41</f>
        <v>47.005566000000002</v>
      </c>
      <c r="E41">
        <f>'2_startup'!F41</f>
        <v>-92.001934000000006</v>
      </c>
      <c r="F41">
        <f>'2_startup'!G41</f>
        <v>40</v>
      </c>
      <c r="G41" s="5">
        <f>'2_startup'!I41</f>
        <v>5</v>
      </c>
      <c r="H41" t="str">
        <f>'2_startup'!J41</f>
        <v>purple</v>
      </c>
    </row>
    <row r="42" spans="1:8" x14ac:dyDescent="0.2">
      <c r="A42" t="str">
        <f>'2_startup'!A42</f>
        <v>Rochester</v>
      </c>
      <c r="B42">
        <f>'2_startup'!B42</f>
        <v>0</v>
      </c>
      <c r="C42" t="str">
        <f>'2_startup'!C42</f>
        <v>Minnesota</v>
      </c>
      <c r="D42">
        <f>'2_startup'!E42</f>
        <v>44.075285000000001</v>
      </c>
      <c r="E42">
        <f>'2_startup'!F42</f>
        <v>-92.516915999999995</v>
      </c>
      <c r="F42">
        <f>'2_startup'!G42</f>
        <v>41</v>
      </c>
      <c r="G42" s="5">
        <f>'2_startup'!I42</f>
        <v>5</v>
      </c>
      <c r="H42" t="str">
        <f>'2_startup'!J42</f>
        <v>purple</v>
      </c>
    </row>
    <row r="43" spans="1:8" x14ac:dyDescent="0.2">
      <c r="A43" t="str">
        <f>'2_startup'!A43</f>
        <v>Fort Wayne</v>
      </c>
      <c r="B43">
        <f>'2_startup'!B43</f>
        <v>0</v>
      </c>
      <c r="C43" t="str">
        <f>'2_startup'!C43</f>
        <v>Indiana</v>
      </c>
      <c r="D43">
        <f>'2_startup'!E43</f>
        <v>41.093763000000003</v>
      </c>
      <c r="E43">
        <f>'2_startup'!F43</f>
        <v>-85.070712999999998</v>
      </c>
      <c r="F43">
        <f>'2_startup'!G43</f>
        <v>42</v>
      </c>
      <c r="G43" s="5">
        <f>'2_startup'!I43</f>
        <v>5</v>
      </c>
      <c r="H43" t="str">
        <f>'2_startup'!J43</f>
        <v>purple</v>
      </c>
    </row>
    <row r="44" spans="1:8" x14ac:dyDescent="0.2">
      <c r="A44" t="str">
        <f>'2_startup'!A44</f>
        <v>Evansville</v>
      </c>
      <c r="B44">
        <f>'2_startup'!B44</f>
        <v>0</v>
      </c>
      <c r="C44" t="str">
        <f>'2_startup'!C44</f>
        <v>Indiana</v>
      </c>
      <c r="D44">
        <f>'2_startup'!E44</f>
        <v>37.997127999999996</v>
      </c>
      <c r="E44">
        <f>'2_startup'!F44</f>
        <v>-87.574962999999997</v>
      </c>
      <c r="F44">
        <f>'2_startup'!G44</f>
        <v>43</v>
      </c>
      <c r="G44" s="5">
        <f>'2_startup'!I44</f>
        <v>5</v>
      </c>
      <c r="H44" t="str">
        <f>'2_startup'!J44</f>
        <v>purple</v>
      </c>
    </row>
    <row r="45" spans="1:8" x14ac:dyDescent="0.2">
      <c r="A45" t="str">
        <f>'2_startup'!A45</f>
        <v>Columbia</v>
      </c>
      <c r="B45">
        <f>'2_startup'!B45</f>
        <v>0</v>
      </c>
      <c r="C45" t="str">
        <f>'2_startup'!C45</f>
        <v>Missouri</v>
      </c>
      <c r="D45">
        <f>'2_startup'!E45</f>
        <v>38.894165000000001</v>
      </c>
      <c r="E45">
        <f>'2_startup'!F45</f>
        <v>-92.274145000000004</v>
      </c>
      <c r="F45">
        <f>'2_startup'!G45</f>
        <v>44</v>
      </c>
      <c r="G45" s="5">
        <f>'2_startup'!I45</f>
        <v>5</v>
      </c>
      <c r="H45" t="str">
        <f>'2_startup'!J45</f>
        <v>purple</v>
      </c>
    </row>
    <row r="46" spans="1:8" x14ac:dyDescent="0.2">
      <c r="A46" t="str">
        <f>'2_startup'!A46</f>
        <v>Toledo</v>
      </c>
      <c r="B46">
        <f>'2_startup'!B46</f>
        <v>0</v>
      </c>
      <c r="C46" t="str">
        <f>'2_startup'!C46</f>
        <v>Ohio</v>
      </c>
      <c r="D46">
        <f>'2_startup'!E46</f>
        <v>41.720683999999999</v>
      </c>
      <c r="E46">
        <f>'2_startup'!F46</f>
        <v>-83.569359000000006</v>
      </c>
      <c r="F46">
        <f>'2_startup'!G46</f>
        <v>45</v>
      </c>
      <c r="G46" s="5">
        <f>'2_startup'!I46</f>
        <v>5</v>
      </c>
      <c r="H46" t="str">
        <f>'2_startup'!J46</f>
        <v>purple</v>
      </c>
    </row>
    <row r="47" spans="1:8" x14ac:dyDescent="0.2">
      <c r="A47" t="str">
        <f>'2_startup'!A47</f>
        <v>Bloomington</v>
      </c>
      <c r="B47">
        <f>'2_startup'!B47</f>
        <v>0</v>
      </c>
      <c r="C47" t="str">
        <f>'2_startup'!C47</f>
        <v>Indiana</v>
      </c>
      <c r="D47">
        <f>'2_startup'!E47</f>
        <v>39.078809999999997</v>
      </c>
      <c r="E47">
        <f>'2_startup'!F47</f>
        <v>-86.435094000000007</v>
      </c>
      <c r="F47">
        <f>'2_startup'!G47</f>
        <v>46</v>
      </c>
      <c r="G47" s="5">
        <f>'2_startup'!I47</f>
        <v>5</v>
      </c>
      <c r="H47" t="str">
        <f>'2_startup'!J47</f>
        <v>purple</v>
      </c>
    </row>
    <row r="48" spans="1:8" x14ac:dyDescent="0.2">
      <c r="A48" t="str">
        <f>'2_startup'!A48</f>
        <v>Des Moines</v>
      </c>
      <c r="B48">
        <f>'2_startup'!B48</f>
        <v>0</v>
      </c>
      <c r="C48" t="str">
        <f>'2_startup'!C48</f>
        <v>Iowa</v>
      </c>
      <c r="D48">
        <f>'2_startup'!E48</f>
        <v>41.672687000000003</v>
      </c>
      <c r="E48">
        <f>'2_startup'!F48</f>
        <v>-93.572173000000006</v>
      </c>
      <c r="F48">
        <f>'2_startup'!G48</f>
        <v>47</v>
      </c>
      <c r="G48" s="5">
        <f>'2_startup'!I48</f>
        <v>5</v>
      </c>
      <c r="H48" t="str">
        <f>'2_startup'!J48</f>
        <v>purple</v>
      </c>
    </row>
    <row r="49" spans="1:8" x14ac:dyDescent="0.2">
      <c r="A49" t="str">
        <f>'2_startup'!A49</f>
        <v>Cedar Rapids</v>
      </c>
      <c r="B49">
        <f>'2_startup'!B49</f>
        <v>0</v>
      </c>
      <c r="C49" t="str">
        <f>'2_startup'!C49</f>
        <v>Iowa</v>
      </c>
      <c r="D49">
        <f>'2_startup'!E49</f>
        <v>41.976612000000003</v>
      </c>
      <c r="E49">
        <f>'2_startup'!F49</f>
        <v>-91.657578000000001</v>
      </c>
      <c r="F49">
        <f>'2_startup'!G49</f>
        <v>48</v>
      </c>
      <c r="G49" s="5">
        <f>'2_startup'!I49</f>
        <v>5</v>
      </c>
      <c r="H49" t="str">
        <f>'2_startup'!J49</f>
        <v>purple</v>
      </c>
    </row>
    <row r="50" spans="1:8" x14ac:dyDescent="0.2">
      <c r="A50" t="str">
        <f>'2_startup'!A50</f>
        <v>Lansing</v>
      </c>
      <c r="B50" t="str">
        <f>'2_startup'!B50</f>
        <v>East Lansing</v>
      </c>
      <c r="C50" t="str">
        <f>'2_startup'!C50</f>
        <v>Michigan</v>
      </c>
      <c r="D50">
        <f>'2_startup'!E50</f>
        <v>42.599184000000001</v>
      </c>
      <c r="E50">
        <f>'2_startup'!F50</f>
        <v>-84.371972999999997</v>
      </c>
      <c r="F50">
        <f>'2_startup'!G50</f>
        <v>49</v>
      </c>
      <c r="G50" s="5">
        <f>'2_startup'!I50</f>
        <v>5</v>
      </c>
      <c r="H50" t="str">
        <f>'2_startup'!J50</f>
        <v>purple</v>
      </c>
    </row>
    <row r="51" spans="1:8" x14ac:dyDescent="0.2">
      <c r="A51" t="str">
        <f>'2_startup'!A51</f>
        <v>Rockford</v>
      </c>
      <c r="B51">
        <f>'2_startup'!B51</f>
        <v>0</v>
      </c>
      <c r="C51" t="str">
        <f>'2_startup'!C51</f>
        <v>Illinois</v>
      </c>
      <c r="D51">
        <f>'2_startup'!E51</f>
        <v>42.333419999999997</v>
      </c>
      <c r="E51">
        <f>'2_startup'!F51</f>
        <v>-89.157197999999994</v>
      </c>
      <c r="F51">
        <f>'2_startup'!G51</f>
        <v>50</v>
      </c>
      <c r="G51" s="5">
        <f>'2_startup'!I51</f>
        <v>5</v>
      </c>
      <c r="H51" t="str">
        <f>'2_startup'!J51</f>
        <v>purple</v>
      </c>
    </row>
    <row r="52" spans="1:8" x14ac:dyDescent="0.2">
      <c r="A52" t="str">
        <f>'2_startup'!A52</f>
        <v>Springfield</v>
      </c>
      <c r="B52">
        <f>'2_startup'!B52</f>
        <v>0</v>
      </c>
      <c r="C52" t="str">
        <f>'2_startup'!C52</f>
        <v>Illinois</v>
      </c>
      <c r="D52">
        <f>'2_startup'!E52</f>
        <v>37.258069999999996</v>
      </c>
      <c r="E52">
        <f>'2_startup'!F52</f>
        <v>-93.343672999999995</v>
      </c>
      <c r="F52">
        <f>'2_startup'!G52</f>
        <v>51</v>
      </c>
      <c r="G52" s="5">
        <f>'2_startup'!I52</f>
        <v>5</v>
      </c>
      <c r="H52" t="str">
        <f>'2_startup'!J52</f>
        <v>purple</v>
      </c>
    </row>
    <row r="53" spans="1:8" x14ac:dyDescent="0.2">
      <c r="A53" t="str">
        <f>'2_startup'!A53</f>
        <v>Topeka</v>
      </c>
      <c r="B53">
        <f>'2_startup'!B53</f>
        <v>0</v>
      </c>
      <c r="C53" t="str">
        <f>'2_startup'!C53</f>
        <v>Kansas</v>
      </c>
      <c r="D53">
        <f>'2_startup'!E53</f>
        <v>38.988075000000002</v>
      </c>
      <c r="E53">
        <f>'2_startup'!F53</f>
        <v>-95.780662000000007</v>
      </c>
      <c r="F53">
        <f>'2_startup'!G53</f>
        <v>52</v>
      </c>
      <c r="G53" s="5">
        <f>'2_startup'!I53</f>
        <v>5</v>
      </c>
      <c r="H53" t="str">
        <f>'2_startup'!J53</f>
        <v>purple</v>
      </c>
    </row>
    <row r="54" spans="1:8" x14ac:dyDescent="0.2">
      <c r="A54" t="str">
        <f>'2_startup'!A54</f>
        <v>Bowling Green</v>
      </c>
      <c r="B54">
        <f>'2_startup'!B54</f>
        <v>0</v>
      </c>
      <c r="C54" t="str">
        <f>'2_startup'!C54</f>
        <v>Kentucky</v>
      </c>
      <c r="D54">
        <f>'2_startup'!E54</f>
        <v>37.017406999999999</v>
      </c>
      <c r="E54">
        <f>'2_startup'!F54</f>
        <v>-86.451751999999999</v>
      </c>
      <c r="F54">
        <f>'2_startup'!G54</f>
        <v>53</v>
      </c>
      <c r="G54" s="5">
        <f>'2_startup'!I54</f>
        <v>5</v>
      </c>
      <c r="H54" t="str">
        <f>'2_startup'!J54</f>
        <v>purple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H2" sqref="H2"/>
    </sheetView>
  </sheetViews>
  <sheetFormatPr baseColWidth="10" defaultRowHeight="16" x14ac:dyDescent="0.2"/>
  <sheetData>
    <row r="1" spans="1:11" x14ac:dyDescent="0.2">
      <c r="B1" t="s">
        <v>0</v>
      </c>
      <c r="C1" t="s">
        <v>75</v>
      </c>
      <c r="D1" t="s">
        <v>1</v>
      </c>
      <c r="E1" t="s">
        <v>2</v>
      </c>
      <c r="F1" t="s">
        <v>69</v>
      </c>
      <c r="G1" t="s">
        <v>70</v>
      </c>
      <c r="H1" t="s">
        <v>76</v>
      </c>
      <c r="I1" t="s">
        <v>71</v>
      </c>
      <c r="J1" t="s">
        <v>72</v>
      </c>
      <c r="K1" t="s">
        <v>73</v>
      </c>
    </row>
    <row r="2" spans="1:11" x14ac:dyDescent="0.2">
      <c r="B2" t="s">
        <v>74</v>
      </c>
      <c r="C2" s="1" t="s">
        <v>86</v>
      </c>
      <c r="D2" t="s">
        <v>27</v>
      </c>
      <c r="E2">
        <v>0</v>
      </c>
      <c r="F2">
        <v>41.928880999999997</v>
      </c>
      <c r="G2">
        <v>-87.813810000000004</v>
      </c>
      <c r="H2">
        <f>E2+1</f>
        <v>1</v>
      </c>
      <c r="I2">
        <f>COUNTA($H$3:$H$55)-H2+1</f>
        <v>53</v>
      </c>
      <c r="J2" s="2">
        <f>IF(I2/3&lt;=5,5,I2/3)</f>
        <v>17.666666666666668</v>
      </c>
      <c r="K2" t="str">
        <f>IF(H2&lt;=10,"green",IF(AND(H2&gt;10,H2&lt;=25),"blue", IF(H2&gt;25,"purple","")))</f>
        <v>green</v>
      </c>
    </row>
    <row r="3" spans="1:11" x14ac:dyDescent="0.2">
      <c r="A3" t="str">
        <f>B3&amp;" "&amp;D3</f>
        <v>Minneapolis Minnesota</v>
      </c>
      <c r="B3" t="s">
        <v>3</v>
      </c>
      <c r="C3" s="1" t="s">
        <v>78</v>
      </c>
      <c r="D3" t="s">
        <v>4</v>
      </c>
      <c r="E3">
        <v>1</v>
      </c>
      <c r="F3">
        <f>VLOOKUP(A3,Overall!$A$2:$K$55,6,FALSE)</f>
        <v>44.979264999999998</v>
      </c>
      <c r="G3">
        <f>VLOOKUP(A3,Overall!$A$2:$K$55,7,FALSE)</f>
        <v>-93.273024000000007</v>
      </c>
      <c r="H3">
        <f>E3+1</f>
        <v>2</v>
      </c>
      <c r="I3">
        <f t="shared" ref="I3:I55" si="0">COUNTA($H$3:$H$55)-H3+1</f>
        <v>52</v>
      </c>
      <c r="J3" s="2">
        <f>IF(I3/3&lt;=5,5,I3/3)</f>
        <v>17.333333333333332</v>
      </c>
      <c r="K3" t="str">
        <f>IF(H3&lt;=10,"green",IF(AND(H3&gt;10,H3&lt;=25),"blue", IF(H3&gt;25,"purple","")))</f>
        <v>green</v>
      </c>
    </row>
    <row r="4" spans="1:11" x14ac:dyDescent="0.2">
      <c r="A4" t="str">
        <f t="shared" ref="A4:A55" si="1">B4&amp;" "&amp;D4</f>
        <v>Pittsburgh Pennsylvania</v>
      </c>
      <c r="B4" t="s">
        <v>5</v>
      </c>
      <c r="C4">
        <v>0</v>
      </c>
      <c r="D4" t="s">
        <v>6</v>
      </c>
      <c r="E4">
        <v>2</v>
      </c>
      <c r="F4">
        <f>VLOOKUP(A4,Overall!$A$2:$K$55,6,FALSE)</f>
        <v>40.434435999999998</v>
      </c>
      <c r="G4">
        <f>VLOOKUP(A4,Overall!$A$2:$K$55,7,FALSE)</f>
        <v>-80.024816999999999</v>
      </c>
      <c r="H4">
        <f>E4+1</f>
        <v>3</v>
      </c>
      <c r="I4">
        <f t="shared" si="0"/>
        <v>51</v>
      </c>
      <c r="J4" s="2">
        <f>IF(I4/3&lt;=5,5,I4/3)</f>
        <v>17</v>
      </c>
      <c r="K4" t="str">
        <f>IF(H4&lt;=10,"green",IF(AND(H4&gt;10,H4&lt;=25),"blue", IF(H4&gt;25,"purple","")))</f>
        <v>green</v>
      </c>
    </row>
    <row r="5" spans="1:11" x14ac:dyDescent="0.2">
      <c r="A5" t="str">
        <f t="shared" si="1"/>
        <v>St. Louis  Missouri</v>
      </c>
      <c r="B5" t="s">
        <v>10</v>
      </c>
      <c r="C5">
        <v>0</v>
      </c>
      <c r="D5" t="s">
        <v>11</v>
      </c>
      <c r="E5">
        <v>3</v>
      </c>
      <c r="F5">
        <f>VLOOKUP(A5,Overall!$A$2:$K$55,6,FALSE)</f>
        <v>38.631501</v>
      </c>
      <c r="G5">
        <f>VLOOKUP(A5,Overall!$A$2:$K$55,7,FALSE)</f>
        <v>-90.192310000000006</v>
      </c>
      <c r="H5">
        <f>E5+1</f>
        <v>4</v>
      </c>
      <c r="I5">
        <f t="shared" si="0"/>
        <v>50</v>
      </c>
      <c r="J5" s="2">
        <f>IF(I5/3&lt;=5,5,I5/3)</f>
        <v>16.666666666666668</v>
      </c>
      <c r="K5" t="str">
        <f>IF(H5&lt;=10,"green",IF(AND(H5&gt;10,H5&lt;=25),"blue", IF(H5&gt;25,"purple","")))</f>
        <v>green</v>
      </c>
    </row>
    <row r="6" spans="1:11" x14ac:dyDescent="0.2">
      <c r="A6" t="str">
        <f t="shared" si="1"/>
        <v>Cincinnati Ohio</v>
      </c>
      <c r="B6" t="s">
        <v>7</v>
      </c>
      <c r="C6" t="s">
        <v>87</v>
      </c>
      <c r="D6" t="s">
        <v>8</v>
      </c>
      <c r="E6">
        <v>4</v>
      </c>
      <c r="F6">
        <f>VLOOKUP(A6,Overall!$A$2:$K$55,6,FALSE)</f>
        <v>39.166758999999999</v>
      </c>
      <c r="G6">
        <f>VLOOKUP(A6,Overall!$A$2:$K$55,7,FALSE)</f>
        <v>-84.538219999999995</v>
      </c>
      <c r="H6">
        <f>E6+1</f>
        <v>5</v>
      </c>
      <c r="I6">
        <f t="shared" si="0"/>
        <v>49</v>
      </c>
      <c r="J6" s="2">
        <f>IF(I6/3&lt;=5,5,I6/3)</f>
        <v>16.333333333333332</v>
      </c>
      <c r="K6" t="str">
        <f>IF(H6&lt;=10,"green",IF(AND(H6&gt;10,H6&lt;=25),"blue", IF(H6&gt;25,"purple","")))</f>
        <v>green</v>
      </c>
    </row>
    <row r="7" spans="1:11" x14ac:dyDescent="0.2">
      <c r="A7" t="str">
        <f t="shared" si="1"/>
        <v>Madison Wisconsin</v>
      </c>
      <c r="B7" t="s">
        <v>15</v>
      </c>
      <c r="C7">
        <v>0</v>
      </c>
      <c r="D7" t="s">
        <v>16</v>
      </c>
      <c r="E7">
        <v>5</v>
      </c>
      <c r="F7">
        <f>VLOOKUP(A7,Overall!$A$2:$K$55,6,FALSE)</f>
        <v>43.069560000000003</v>
      </c>
      <c r="G7">
        <f>VLOOKUP(A7,Overall!$A$2:$K$55,7,FALSE)</f>
        <v>-89.423861000000002</v>
      </c>
      <c r="H7">
        <f>E7+1</f>
        <v>6</v>
      </c>
      <c r="I7">
        <f t="shared" si="0"/>
        <v>48</v>
      </c>
      <c r="J7" s="2">
        <f>IF(I7/3&lt;=5,5,I7/3)</f>
        <v>16</v>
      </c>
      <c r="K7" t="str">
        <f>IF(H7&lt;=10,"green",IF(AND(H7&gt;10,H7&lt;=25),"blue", IF(H7&gt;25,"purple","")))</f>
        <v>green</v>
      </c>
    </row>
    <row r="8" spans="1:11" x14ac:dyDescent="0.2">
      <c r="A8" t="str">
        <f t="shared" si="1"/>
        <v>Cleveland Ohio</v>
      </c>
      <c r="B8" t="s">
        <v>9</v>
      </c>
      <c r="C8" t="s">
        <v>88</v>
      </c>
      <c r="D8" t="s">
        <v>8</v>
      </c>
      <c r="E8">
        <v>6</v>
      </c>
      <c r="F8">
        <f>VLOOKUP(A8,Overall!$A$2:$K$55,6,FALSE)</f>
        <v>41.523401</v>
      </c>
      <c r="G8">
        <f>VLOOKUP(A8,Overall!$A$2:$K$55,7,FALSE)</f>
        <v>-81.599648000000002</v>
      </c>
      <c r="H8">
        <f>E8+1</f>
        <v>7</v>
      </c>
      <c r="I8">
        <f t="shared" si="0"/>
        <v>47</v>
      </c>
      <c r="J8" s="2">
        <f>IF(I8/3&lt;=5,5,I8/3)</f>
        <v>15.666666666666666</v>
      </c>
      <c r="K8" t="str">
        <f>IF(H8&lt;=10,"green",IF(AND(H8&gt;10,H8&lt;=25),"blue", IF(H8&gt;25,"purple","")))</f>
        <v>green</v>
      </c>
    </row>
    <row r="9" spans="1:11" x14ac:dyDescent="0.2">
      <c r="A9" t="str">
        <f t="shared" si="1"/>
        <v>Milwaukee Wisconsin</v>
      </c>
      <c r="B9" t="s">
        <v>17</v>
      </c>
      <c r="C9">
        <v>0</v>
      </c>
      <c r="D9" t="s">
        <v>16</v>
      </c>
      <c r="E9">
        <v>7</v>
      </c>
      <c r="F9">
        <f>VLOOKUP(A9,Overall!$A$2:$K$55,6,FALSE)</f>
        <v>43.011263999999997</v>
      </c>
      <c r="G9">
        <f>VLOOKUP(A9,Overall!$A$2:$K$55,7,FALSE)</f>
        <v>-87.958409000000003</v>
      </c>
      <c r="H9">
        <f>E9+1</f>
        <v>8</v>
      </c>
      <c r="I9">
        <f t="shared" si="0"/>
        <v>46</v>
      </c>
      <c r="J9" s="2">
        <f>IF(I9/3&lt;=5,5,I9/3)</f>
        <v>15.333333333333334</v>
      </c>
      <c r="K9" t="str">
        <f>IF(H9&lt;=10,"green",IF(AND(H9&gt;10,H9&lt;=25),"blue", IF(H9&gt;25,"purple","")))</f>
        <v>green</v>
      </c>
    </row>
    <row r="10" spans="1:11" x14ac:dyDescent="0.2">
      <c r="A10" t="str">
        <f t="shared" si="1"/>
        <v>Columbus Ohio</v>
      </c>
      <c r="B10" t="s">
        <v>12</v>
      </c>
      <c r="C10">
        <v>0</v>
      </c>
      <c r="D10" t="s">
        <v>8</v>
      </c>
      <c r="E10">
        <v>8</v>
      </c>
      <c r="F10">
        <f>VLOOKUP(A10,Overall!$A$2:$K$55,6,FALSE)</f>
        <v>40.040112999999998</v>
      </c>
      <c r="G10">
        <f>VLOOKUP(A10,Overall!$A$2:$K$55,7,FALSE)</f>
        <v>-82.897221999999999</v>
      </c>
      <c r="H10">
        <f>E10+1</f>
        <v>9</v>
      </c>
      <c r="I10">
        <f t="shared" si="0"/>
        <v>45</v>
      </c>
      <c r="J10" s="2">
        <f>IF(I10/3&lt;=5,5,I10/3)</f>
        <v>15</v>
      </c>
      <c r="K10" t="str">
        <f>IF(H10&lt;=10,"green",IF(AND(H10&gt;10,H10&lt;=25),"blue", IF(H10&gt;25,"purple","")))</f>
        <v>green</v>
      </c>
    </row>
    <row r="11" spans="1:11" x14ac:dyDescent="0.2">
      <c r="A11" t="str">
        <f t="shared" si="1"/>
        <v>Ann Arbor Michigan</v>
      </c>
      <c r="B11" t="s">
        <v>18</v>
      </c>
      <c r="C11">
        <v>0</v>
      </c>
      <c r="D11" t="s">
        <v>19</v>
      </c>
      <c r="E11">
        <v>9</v>
      </c>
      <c r="F11">
        <f>VLOOKUP(A11,Overall!$A$2:$K$55,6,FALSE)</f>
        <v>42.266638</v>
      </c>
      <c r="G11">
        <f>VLOOKUP(A11,Overall!$A$2:$K$55,7,FALSE)</f>
        <v>-83.849041999999997</v>
      </c>
      <c r="H11">
        <f>E11+1</f>
        <v>10</v>
      </c>
      <c r="I11">
        <f t="shared" si="0"/>
        <v>44</v>
      </c>
      <c r="J11" s="2">
        <f>IF(I11/3&lt;=5,5,I11/3)</f>
        <v>14.666666666666666</v>
      </c>
      <c r="K11" t="str">
        <f>IF(H11&lt;=10,"green",IF(AND(H11&gt;10,H11&lt;=25),"blue", IF(H11&gt;25,"purple","")))</f>
        <v>green</v>
      </c>
    </row>
    <row r="12" spans="1:11" x14ac:dyDescent="0.2">
      <c r="A12" t="str">
        <f t="shared" si="1"/>
        <v>Detroit Michigan</v>
      </c>
      <c r="B12" t="s">
        <v>23</v>
      </c>
      <c r="C12" t="s">
        <v>92</v>
      </c>
      <c r="D12" t="s">
        <v>19</v>
      </c>
      <c r="E12">
        <v>10</v>
      </c>
      <c r="F12">
        <f>VLOOKUP(A12,Overall!$A$2:$K$55,6,FALSE)</f>
        <v>42.239933000000001</v>
      </c>
      <c r="G12">
        <f>VLOOKUP(A12,Overall!$A$2:$K$55,7,FALSE)</f>
        <v>-83.150823000000003</v>
      </c>
      <c r="H12">
        <f>E12+1</f>
        <v>11</v>
      </c>
      <c r="I12">
        <f t="shared" si="0"/>
        <v>43</v>
      </c>
      <c r="J12" s="2">
        <f>IF(I12/3&lt;=5,5,I12/3)</f>
        <v>14.333333333333334</v>
      </c>
      <c r="K12" t="str">
        <f>IF(H12&lt;=10,"green",IF(AND(H12&gt;10,H12&lt;=25),"blue", IF(H12&gt;25,"purple","")))</f>
        <v>blue</v>
      </c>
    </row>
    <row r="13" spans="1:11" x14ac:dyDescent="0.2">
      <c r="A13" t="str">
        <f t="shared" si="1"/>
        <v>Indianapolis Indiana</v>
      </c>
      <c r="B13" t="s">
        <v>13</v>
      </c>
      <c r="C13" t="s">
        <v>90</v>
      </c>
      <c r="D13" t="s">
        <v>14</v>
      </c>
      <c r="E13">
        <v>11</v>
      </c>
      <c r="F13">
        <f>VLOOKUP(A13,Overall!$A$2:$K$55,6,FALSE)</f>
        <v>39.775092000000001</v>
      </c>
      <c r="G13">
        <f>VLOOKUP(A13,Overall!$A$2:$K$55,7,FALSE)</f>
        <v>-86.132159999999999</v>
      </c>
      <c r="H13">
        <f>E13+1</f>
        <v>12</v>
      </c>
      <c r="I13">
        <f t="shared" si="0"/>
        <v>42</v>
      </c>
      <c r="J13" s="2">
        <f>IF(I13/3&lt;=5,5,I13/3)</f>
        <v>14</v>
      </c>
      <c r="K13" t="str">
        <f>IF(H13&lt;=10,"green",IF(AND(H13&gt;10,H13&lt;=25),"blue", IF(H13&gt;25,"purple","")))</f>
        <v>blue</v>
      </c>
    </row>
    <row r="14" spans="1:11" x14ac:dyDescent="0.2">
      <c r="A14" t="str">
        <f t="shared" si="1"/>
        <v>Kansas City Missouri</v>
      </c>
      <c r="B14" t="s">
        <v>20</v>
      </c>
      <c r="C14" t="s">
        <v>91</v>
      </c>
      <c r="D14" t="s">
        <v>11</v>
      </c>
      <c r="E14">
        <v>12</v>
      </c>
      <c r="F14">
        <f>VLOOKUP(A14,Overall!$A$2:$K$55,6,FALSE)</f>
        <v>39.102404</v>
      </c>
      <c r="G14">
        <f>VLOOKUP(A14,Overall!$A$2:$K$55,7,FALSE)</f>
        <v>-94.598583000000005</v>
      </c>
      <c r="H14">
        <f>E14+1</f>
        <v>13</v>
      </c>
      <c r="I14">
        <f t="shared" si="0"/>
        <v>41</v>
      </c>
      <c r="J14" s="2">
        <f>IF(I14/3&lt;=5,5,I14/3)</f>
        <v>13.666666666666666</v>
      </c>
      <c r="K14" t="str">
        <f>IF(H14&lt;=10,"green",IF(AND(H14&gt;10,H14&lt;=25),"blue", IF(H14&gt;25,"purple","")))</f>
        <v>blue</v>
      </c>
    </row>
    <row r="15" spans="1:11" x14ac:dyDescent="0.2">
      <c r="A15" t="str">
        <f t="shared" si="1"/>
        <v>Omaha Nebraska</v>
      </c>
      <c r="B15" t="s">
        <v>21</v>
      </c>
      <c r="C15">
        <v>0</v>
      </c>
      <c r="D15" t="s">
        <v>22</v>
      </c>
      <c r="E15">
        <v>13</v>
      </c>
      <c r="F15">
        <f>VLOOKUP(A15,Overall!$A$2:$K$55,6,FALSE)</f>
        <v>41.291736</v>
      </c>
      <c r="G15">
        <f>VLOOKUP(A15,Overall!$A$2:$K$55,7,FALSE)</f>
        <v>-96.171104</v>
      </c>
      <c r="H15">
        <f>E15+1</f>
        <v>14</v>
      </c>
      <c r="I15">
        <f t="shared" si="0"/>
        <v>40</v>
      </c>
      <c r="J15" s="2">
        <f>IF(I15/3&lt;=5,5,I15/3)</f>
        <v>13.333333333333334</v>
      </c>
      <c r="K15" t="str">
        <f>IF(H15&lt;=10,"green",IF(AND(H15&gt;10,H15&lt;=25),"blue", IF(H15&gt;25,"purple","")))</f>
        <v>blue</v>
      </c>
    </row>
    <row r="16" spans="1:11" x14ac:dyDescent="0.2">
      <c r="A16" t="str">
        <f t="shared" si="1"/>
        <v>Lincoln Nebraska</v>
      </c>
      <c r="B16" t="s">
        <v>29</v>
      </c>
      <c r="C16">
        <v>0</v>
      </c>
      <c r="D16" t="s">
        <v>22</v>
      </c>
      <c r="E16">
        <v>14</v>
      </c>
      <c r="F16">
        <f>VLOOKUP(A16,Overall!$A$2:$K$55,6,FALSE)</f>
        <v>40.865141999999999</v>
      </c>
      <c r="G16">
        <f>VLOOKUP(A16,Overall!$A$2:$K$55,7,FALSE)</f>
        <v>-96.823132999999999</v>
      </c>
      <c r="H16">
        <f>E16+1</f>
        <v>15</v>
      </c>
      <c r="I16">
        <f t="shared" si="0"/>
        <v>39</v>
      </c>
      <c r="J16" s="2">
        <f>IF(I16/3&lt;=5,5,I16/3)</f>
        <v>13</v>
      </c>
      <c r="K16" t="str">
        <f>IF(H16&lt;=10,"green",IF(AND(H16&gt;10,H16&lt;=25),"blue", IF(H16&gt;25,"purple","")))</f>
        <v>blue</v>
      </c>
    </row>
    <row r="17" spans="1:11" x14ac:dyDescent="0.2">
      <c r="A17" t="str">
        <f t="shared" si="1"/>
        <v>Champaign Illinois</v>
      </c>
      <c r="B17" t="s">
        <v>26</v>
      </c>
      <c r="C17" t="s">
        <v>93</v>
      </c>
      <c r="D17" t="s">
        <v>27</v>
      </c>
      <c r="E17">
        <v>15</v>
      </c>
      <c r="F17">
        <f>VLOOKUP(A17,Overall!$A$2:$K$55,6,FALSE)</f>
        <v>40.101776999999998</v>
      </c>
      <c r="G17">
        <f>VLOOKUP(A17,Overall!$A$2:$K$55,7,FALSE)</f>
        <v>-88.197165999999996</v>
      </c>
      <c r="H17">
        <f>E17+1</f>
        <v>16</v>
      </c>
      <c r="I17">
        <f t="shared" si="0"/>
        <v>38</v>
      </c>
      <c r="J17" s="2">
        <f>IF(I17/3&lt;=5,5,I17/3)</f>
        <v>12.666666666666666</v>
      </c>
      <c r="K17" t="str">
        <f>IF(H17&lt;=10,"green",IF(AND(H17&gt;10,H17&lt;=25),"blue", IF(H17&gt;25,"purple","")))</f>
        <v>blue</v>
      </c>
    </row>
    <row r="18" spans="1:11" x14ac:dyDescent="0.2">
      <c r="A18" t="str">
        <f t="shared" si="1"/>
        <v>Lexington Kentucky</v>
      </c>
      <c r="B18" t="s">
        <v>30</v>
      </c>
      <c r="C18">
        <v>0</v>
      </c>
      <c r="D18" t="s">
        <v>25</v>
      </c>
      <c r="E18">
        <v>16</v>
      </c>
      <c r="F18">
        <f>VLOOKUP(A18,Overall!$A$2:$K$55,6,FALSE)</f>
        <v>38.016674000000002</v>
      </c>
      <c r="G18">
        <f>VLOOKUP(A18,Overall!$A$2:$K$55,7,FALSE)</f>
        <v>-84.486042999999995</v>
      </c>
      <c r="H18">
        <f>E18+1</f>
        <v>17</v>
      </c>
      <c r="I18">
        <f t="shared" si="0"/>
        <v>37</v>
      </c>
      <c r="J18" s="2">
        <f>IF(I18/3&lt;=5,5,I18/3)</f>
        <v>12.333333333333334</v>
      </c>
      <c r="K18" t="str">
        <f>IF(H18&lt;=10,"green",IF(AND(H18&gt;10,H18&lt;=25),"blue", IF(H18&gt;25,"purple","")))</f>
        <v>blue</v>
      </c>
    </row>
    <row r="19" spans="1:11" x14ac:dyDescent="0.2">
      <c r="A19" t="str">
        <f t="shared" si="1"/>
        <v>Fargo North Dakota</v>
      </c>
      <c r="B19" t="s">
        <v>33</v>
      </c>
      <c r="C19">
        <v>0</v>
      </c>
      <c r="D19" t="s">
        <v>34</v>
      </c>
      <c r="E19">
        <v>17</v>
      </c>
      <c r="F19">
        <f>VLOOKUP(A19,Overall!$A$2:$K$55,6,FALSE)</f>
        <v>46.925359999999998</v>
      </c>
      <c r="G19">
        <f>VLOOKUP(A19,Overall!$A$2:$K$55,7,FALSE)</f>
        <v>-96.990615000000005</v>
      </c>
      <c r="H19">
        <f>E19+1</f>
        <v>18</v>
      </c>
      <c r="I19">
        <f t="shared" si="0"/>
        <v>36</v>
      </c>
      <c r="J19" s="2">
        <f>IF(I19/3&lt;=5,5,I19/3)</f>
        <v>12</v>
      </c>
      <c r="K19" t="str">
        <f>IF(H19&lt;=10,"green",IF(AND(H19&gt;10,H19&lt;=25),"blue", IF(H19&gt;25,"purple","")))</f>
        <v>blue</v>
      </c>
    </row>
    <row r="20" spans="1:11" x14ac:dyDescent="0.2">
      <c r="A20" t="str">
        <f t="shared" si="1"/>
        <v>Dayton Ohio</v>
      </c>
      <c r="B20" t="s">
        <v>32</v>
      </c>
      <c r="C20">
        <v>0</v>
      </c>
      <c r="D20" t="s">
        <v>8</v>
      </c>
      <c r="E20">
        <v>18</v>
      </c>
      <c r="F20">
        <f>VLOOKUP(A20,Overall!$A$2:$K$55,6,FALSE)</f>
        <v>39.750470999999997</v>
      </c>
      <c r="G20">
        <f>VLOOKUP(A20,Overall!$A$2:$K$55,7,FALSE)</f>
        <v>-84.268592999999996</v>
      </c>
      <c r="H20">
        <f>E20+1</f>
        <v>19</v>
      </c>
      <c r="I20">
        <f t="shared" si="0"/>
        <v>35</v>
      </c>
      <c r="J20" s="2">
        <f>IF(I20/3&lt;=5,5,I20/3)</f>
        <v>11.666666666666666</v>
      </c>
      <c r="K20" t="str">
        <f>IF(H20&lt;=10,"green",IF(AND(H20&gt;10,H20&lt;=25),"blue", IF(H20&gt;25,"purple","")))</f>
        <v>blue</v>
      </c>
    </row>
    <row r="21" spans="1:11" x14ac:dyDescent="0.2">
      <c r="A21" t="str">
        <f t="shared" si="1"/>
        <v>Athens Ohio</v>
      </c>
      <c r="B21" t="s">
        <v>43</v>
      </c>
      <c r="C21">
        <v>0</v>
      </c>
      <c r="D21" t="s">
        <v>8</v>
      </c>
      <c r="E21">
        <v>19</v>
      </c>
      <c r="F21">
        <f>VLOOKUP(A21,Overall!$A$2:$K$55,6,FALSE)</f>
        <v>39.339278999999998</v>
      </c>
      <c r="G21">
        <f>VLOOKUP(A21,Overall!$A$2:$K$55,7,FALSE)</f>
        <v>-82.013802999999996</v>
      </c>
      <c r="H21">
        <f>E21+1</f>
        <v>20</v>
      </c>
      <c r="I21">
        <f t="shared" si="0"/>
        <v>34</v>
      </c>
      <c r="J21" s="2">
        <f>IF(I21/3&lt;=5,5,I21/3)</f>
        <v>11.333333333333334</v>
      </c>
      <c r="K21" t="str">
        <f>IF(H21&lt;=10,"green",IF(AND(H21&gt;10,H21&lt;=25),"blue", IF(H21&gt;25,"purple","")))</f>
        <v>blue</v>
      </c>
    </row>
    <row r="22" spans="1:11" x14ac:dyDescent="0.2">
      <c r="A22" t="str">
        <f t="shared" si="1"/>
        <v>Des Moines Iowa</v>
      </c>
      <c r="B22" t="s">
        <v>39</v>
      </c>
      <c r="C22" s="4">
        <v>0</v>
      </c>
      <c r="D22" t="s">
        <v>40</v>
      </c>
      <c r="E22">
        <v>20</v>
      </c>
      <c r="F22">
        <f>VLOOKUP(A22,Overall!$A$2:$K$55,6,FALSE)</f>
        <v>41.672687000000003</v>
      </c>
      <c r="G22">
        <f>VLOOKUP(A22,Overall!$A$2:$K$55,7,FALSE)</f>
        <v>-93.572173000000006</v>
      </c>
      <c r="H22">
        <f>E22+1</f>
        <v>21</v>
      </c>
      <c r="I22">
        <f t="shared" si="0"/>
        <v>33</v>
      </c>
      <c r="J22" s="2">
        <f>IF(I22/3&lt;=5,5,I22/3)</f>
        <v>11</v>
      </c>
      <c r="K22" t="str">
        <f>IF(H22&lt;=10,"green",IF(AND(H22&gt;10,H22&lt;=25),"blue", IF(H22&gt;25,"purple","")))</f>
        <v>blue</v>
      </c>
    </row>
    <row r="23" spans="1:11" x14ac:dyDescent="0.2">
      <c r="A23" t="str">
        <f t="shared" si="1"/>
        <v>Lafayette Indiana</v>
      </c>
      <c r="B23" t="s">
        <v>31</v>
      </c>
      <c r="C23" t="s">
        <v>94</v>
      </c>
      <c r="D23" t="s">
        <v>14</v>
      </c>
      <c r="E23">
        <v>21</v>
      </c>
      <c r="F23">
        <f>VLOOKUP(A23,Overall!$A$2:$K$55,6,FALSE)</f>
        <v>40.399050000000003</v>
      </c>
      <c r="G23">
        <f>VLOOKUP(A23,Overall!$A$2:$K$55,7,FALSE)</f>
        <v>-86.830286000000001</v>
      </c>
      <c r="H23">
        <f>E23+1</f>
        <v>22</v>
      </c>
      <c r="I23">
        <f t="shared" si="0"/>
        <v>32</v>
      </c>
      <c r="J23" s="2">
        <f>IF(I23/3&lt;=5,5,I23/3)</f>
        <v>10.666666666666666</v>
      </c>
      <c r="K23" t="str">
        <f>IF(H23&lt;=10,"green",IF(AND(H23&gt;10,H23&lt;=25),"blue", IF(H23&gt;25,"purple","")))</f>
        <v>blue</v>
      </c>
    </row>
    <row r="24" spans="1:11" x14ac:dyDescent="0.2">
      <c r="A24" t="str">
        <f t="shared" si="1"/>
        <v>Bloomington Indiana</v>
      </c>
      <c r="B24" t="s">
        <v>36</v>
      </c>
      <c r="C24">
        <v>0</v>
      </c>
      <c r="D24" t="s">
        <v>14</v>
      </c>
      <c r="E24">
        <v>22</v>
      </c>
      <c r="F24">
        <f>VLOOKUP(A24,Overall!$A$2:$K$55,6,FALSE)</f>
        <v>40.462040999999999</v>
      </c>
      <c r="G24">
        <f>VLOOKUP(A24,Overall!$A$2:$K$55,7,FALSE)</f>
        <v>-88.850396000000003</v>
      </c>
      <c r="H24">
        <f>E24+1</f>
        <v>23</v>
      </c>
      <c r="I24">
        <f t="shared" si="0"/>
        <v>31</v>
      </c>
      <c r="J24" s="2">
        <f>IF(I24/3&lt;=5,5,I24/3)</f>
        <v>10.333333333333334</v>
      </c>
      <c r="K24" t="str">
        <f>IF(H24&lt;=10,"green",IF(AND(H24&gt;10,H24&lt;=25),"blue", IF(H24&gt;25,"purple","")))</f>
        <v>blue</v>
      </c>
    </row>
    <row r="25" spans="1:11" x14ac:dyDescent="0.2">
      <c r="A25" t="str">
        <f t="shared" si="1"/>
        <v>Iowa City Iowa</v>
      </c>
      <c r="B25" t="s">
        <v>41</v>
      </c>
      <c r="C25">
        <v>0</v>
      </c>
      <c r="D25" t="s">
        <v>40</v>
      </c>
      <c r="E25">
        <v>23</v>
      </c>
      <c r="F25">
        <f>VLOOKUP(A25,Overall!$A$2:$K$55,6,FALSE)</f>
        <v>41.648206999999999</v>
      </c>
      <c r="G25">
        <f>VLOOKUP(A25,Overall!$A$2:$K$55,7,FALSE)</f>
        <v>-91.541578999999999</v>
      </c>
      <c r="H25">
        <f>E25+1</f>
        <v>24</v>
      </c>
      <c r="I25">
        <f t="shared" si="0"/>
        <v>30</v>
      </c>
      <c r="J25" s="2">
        <f>IF(I25/3&lt;=5,5,I25/3)</f>
        <v>10</v>
      </c>
      <c r="K25" t="str">
        <f>IF(H25&lt;=10,"green",IF(AND(H25&gt;10,H25&lt;=25),"blue", IF(H25&gt;25,"purple","")))</f>
        <v>blue</v>
      </c>
    </row>
    <row r="26" spans="1:11" x14ac:dyDescent="0.2">
      <c r="A26" t="str">
        <f t="shared" si="1"/>
        <v>Grand Rapids Michigan</v>
      </c>
      <c r="B26" t="s">
        <v>28</v>
      </c>
      <c r="C26">
        <v>0</v>
      </c>
      <c r="D26" t="s">
        <v>19</v>
      </c>
      <c r="E26">
        <v>24</v>
      </c>
      <c r="F26">
        <f>VLOOKUP(A26,Overall!$A$2:$K$55,6,FALSE)</f>
        <v>42.984226</v>
      </c>
      <c r="G26">
        <f>VLOOKUP(A26,Overall!$A$2:$K$55,7,FALSE)</f>
        <v>-85.629101000000006</v>
      </c>
      <c r="H26">
        <f>E26+1</f>
        <v>25</v>
      </c>
      <c r="I26">
        <f t="shared" si="0"/>
        <v>29</v>
      </c>
      <c r="J26" s="2">
        <f>IF(I26/3&lt;=5,5,I26/3)</f>
        <v>9.6666666666666661</v>
      </c>
      <c r="K26" t="str">
        <f>IF(H26&lt;=10,"green",IF(AND(H26&gt;10,H26&lt;=25),"blue", IF(H26&gt;25,"purple","")))</f>
        <v>blue</v>
      </c>
    </row>
    <row r="27" spans="1:11" x14ac:dyDescent="0.2">
      <c r="A27" t="str">
        <f t="shared" si="1"/>
        <v>Louisvillle Kentucky</v>
      </c>
      <c r="B27" t="s">
        <v>24</v>
      </c>
      <c r="C27">
        <v>0</v>
      </c>
      <c r="D27" t="s">
        <v>25</v>
      </c>
      <c r="E27">
        <v>25</v>
      </c>
      <c r="F27">
        <f>VLOOKUP(A27,Overall!$A$2:$K$55,6,FALSE)</f>
        <v>38.188961999999997</v>
      </c>
      <c r="G27">
        <f>VLOOKUP(A27,Overall!$A$2:$K$55,7,FALSE)</f>
        <v>-85.676818999999995</v>
      </c>
      <c r="H27">
        <f>E27+1</f>
        <v>26</v>
      </c>
      <c r="I27">
        <f t="shared" si="0"/>
        <v>28</v>
      </c>
      <c r="J27" s="2">
        <f>IF(I27/3&lt;=5,5,I27/3)</f>
        <v>9.3333333333333339</v>
      </c>
      <c r="K27" t="str">
        <f>IF(H27&lt;=10,"green",IF(AND(H27&gt;10,H27&lt;=25),"blue", IF(H27&gt;25,"purple","")))</f>
        <v>purple</v>
      </c>
    </row>
    <row r="28" spans="1:11" x14ac:dyDescent="0.2">
      <c r="A28" t="str">
        <f t="shared" si="1"/>
        <v>State College Pennsylvania</v>
      </c>
      <c r="B28" t="s">
        <v>44</v>
      </c>
      <c r="C28">
        <v>0</v>
      </c>
      <c r="D28" t="s">
        <v>6</v>
      </c>
      <c r="E28">
        <v>26</v>
      </c>
      <c r="F28">
        <f>VLOOKUP(A28,Overall!$A$2:$K$55,6,FALSE)</f>
        <v>40.881934999999999</v>
      </c>
      <c r="G28">
        <f>VLOOKUP(A28,Overall!$A$2:$K$55,7,FALSE)</f>
        <v>-77.867822000000004</v>
      </c>
      <c r="H28">
        <f>E28+1</f>
        <v>27</v>
      </c>
      <c r="I28">
        <f t="shared" si="0"/>
        <v>27</v>
      </c>
      <c r="J28" s="2">
        <f>IF(I28/3&lt;=5,5,I28/3)</f>
        <v>9</v>
      </c>
      <c r="K28" t="str">
        <f>IF(H28&lt;=10,"green",IF(AND(H28&gt;10,H28&lt;=25),"blue", IF(H28&gt;25,"purple","")))</f>
        <v>purple</v>
      </c>
    </row>
    <row r="29" spans="1:11" x14ac:dyDescent="0.2">
      <c r="A29" t="str">
        <f t="shared" si="1"/>
        <v>Columbia Missouri</v>
      </c>
      <c r="B29" t="s">
        <v>51</v>
      </c>
      <c r="C29">
        <v>0</v>
      </c>
      <c r="D29" t="s">
        <v>11</v>
      </c>
      <c r="E29">
        <v>27</v>
      </c>
      <c r="F29">
        <f>VLOOKUP(A29,Overall!$A$2:$K$55,6,FALSE)</f>
        <v>38.894165000000001</v>
      </c>
      <c r="G29">
        <f>VLOOKUP(A29,Overall!$A$2:$K$55,7,FALSE)</f>
        <v>-92.274145000000004</v>
      </c>
      <c r="H29">
        <f>E29+1</f>
        <v>28</v>
      </c>
      <c r="I29">
        <f t="shared" si="0"/>
        <v>26</v>
      </c>
      <c r="J29" s="2">
        <f>IF(I29/3&lt;=5,5,I29/3)</f>
        <v>8.6666666666666661</v>
      </c>
      <c r="K29" t="str">
        <f>IF(H29&lt;=10,"green",IF(AND(H29&gt;10,H29&lt;=25),"blue", IF(H29&gt;25,"purple","")))</f>
        <v>purple</v>
      </c>
    </row>
    <row r="30" spans="1:11" x14ac:dyDescent="0.2">
      <c r="A30" t="str">
        <f t="shared" si="1"/>
        <v>Duluth  Minesota</v>
      </c>
      <c r="B30" t="s">
        <v>48</v>
      </c>
      <c r="C30">
        <v>0</v>
      </c>
      <c r="D30" t="s">
        <v>49</v>
      </c>
      <c r="E30">
        <v>28</v>
      </c>
      <c r="F30">
        <f>VLOOKUP(A30,Overall!$A$2:$K$55,6,FALSE)</f>
        <v>47.005566000000002</v>
      </c>
      <c r="G30">
        <f>VLOOKUP(A30,Overall!$A$2:$K$55,7,FALSE)</f>
        <v>-92.001934000000006</v>
      </c>
      <c r="H30">
        <f>E30+1</f>
        <v>29</v>
      </c>
      <c r="I30">
        <f t="shared" si="0"/>
        <v>25</v>
      </c>
      <c r="J30" s="2">
        <f>IF(I30/3&lt;=5,5,I30/3)</f>
        <v>8.3333333333333339</v>
      </c>
      <c r="K30" t="str">
        <f>IF(H30&lt;=10,"green",IF(AND(H30&gt;10,H30&lt;=25),"blue", IF(H30&gt;25,"purple","")))</f>
        <v>purple</v>
      </c>
    </row>
    <row r="31" spans="1:11" x14ac:dyDescent="0.2">
      <c r="A31" t="str">
        <f t="shared" si="1"/>
        <v>Lansing Michigan</v>
      </c>
      <c r="B31" t="s">
        <v>45</v>
      </c>
      <c r="C31" t="s">
        <v>95</v>
      </c>
      <c r="D31" t="s">
        <v>19</v>
      </c>
      <c r="E31">
        <v>29</v>
      </c>
      <c r="F31">
        <f>VLOOKUP(A31,Overall!$A$2:$K$55,6,FALSE)</f>
        <v>42.599184000000001</v>
      </c>
      <c r="G31">
        <f>VLOOKUP(A31,Overall!$A$2:$K$55,7,FALSE)</f>
        <v>-84.371972999999997</v>
      </c>
      <c r="H31">
        <f>E31+1</f>
        <v>30</v>
      </c>
      <c r="I31">
        <f t="shared" si="0"/>
        <v>24</v>
      </c>
      <c r="J31" s="2">
        <f>IF(I31/3&lt;=5,5,I31/3)</f>
        <v>8</v>
      </c>
      <c r="K31" t="str">
        <f>IF(H31&lt;=10,"green",IF(AND(H31&gt;10,H31&lt;=25),"blue", IF(H31&gt;25,"purple","")))</f>
        <v>purple</v>
      </c>
    </row>
    <row r="32" spans="1:11" x14ac:dyDescent="0.2">
      <c r="A32" t="str">
        <f t="shared" si="1"/>
        <v>Rochester Minnesota</v>
      </c>
      <c r="B32" t="s">
        <v>57</v>
      </c>
      <c r="C32">
        <v>0</v>
      </c>
      <c r="D32" t="s">
        <v>4</v>
      </c>
      <c r="E32">
        <v>30</v>
      </c>
      <c r="F32">
        <f>VLOOKUP(A32,Overall!$A$2:$K$55,6,FALSE)</f>
        <v>44.075285000000001</v>
      </c>
      <c r="G32">
        <f>VLOOKUP(A32,Overall!$A$2:$K$55,7,FALSE)</f>
        <v>-92.516915999999995</v>
      </c>
      <c r="H32">
        <f>E32+1</f>
        <v>31</v>
      </c>
      <c r="I32">
        <f t="shared" si="0"/>
        <v>23</v>
      </c>
      <c r="J32" s="2">
        <f>IF(I32/3&lt;=5,5,I32/3)</f>
        <v>7.666666666666667</v>
      </c>
      <c r="K32" t="str">
        <f>IF(H32&lt;=10,"green",IF(AND(H32&gt;10,H32&lt;=25),"blue", IF(H32&gt;25,"purple","")))</f>
        <v>purple</v>
      </c>
    </row>
    <row r="33" spans="1:11" x14ac:dyDescent="0.2">
      <c r="A33" t="str">
        <f t="shared" si="1"/>
        <v>Fort Wayne Indiana</v>
      </c>
      <c r="B33" t="s">
        <v>42</v>
      </c>
      <c r="C33">
        <v>0</v>
      </c>
      <c r="D33" t="s">
        <v>14</v>
      </c>
      <c r="E33">
        <v>31</v>
      </c>
      <c r="F33">
        <f>VLOOKUP(A33,Overall!$A$2:$K$55,6,FALSE)</f>
        <v>41.093763000000003</v>
      </c>
      <c r="G33">
        <f>VLOOKUP(A33,Overall!$A$2:$K$55,7,FALSE)</f>
        <v>-85.070712999999998</v>
      </c>
      <c r="H33">
        <f>E33+1</f>
        <v>32</v>
      </c>
      <c r="I33">
        <f t="shared" si="0"/>
        <v>22</v>
      </c>
      <c r="J33" s="2">
        <f>IF(I33/3&lt;=5,5,I33/3)</f>
        <v>7.333333333333333</v>
      </c>
      <c r="K33" t="str">
        <f>IF(H33&lt;=10,"green",IF(AND(H33&gt;10,H33&lt;=25),"blue", IF(H33&gt;25,"purple","")))</f>
        <v>purple</v>
      </c>
    </row>
    <row r="34" spans="1:11" x14ac:dyDescent="0.2">
      <c r="A34" t="str">
        <f t="shared" si="1"/>
        <v>Ames  Iowa</v>
      </c>
      <c r="B34" t="s">
        <v>46</v>
      </c>
      <c r="C34">
        <v>0</v>
      </c>
      <c r="D34" t="s">
        <v>40</v>
      </c>
      <c r="E34">
        <v>32</v>
      </c>
      <c r="F34">
        <f>VLOOKUP(A34,Overall!$A$2:$K$55,6,FALSE)</f>
        <v>42.037878999999997</v>
      </c>
      <c r="G34">
        <f>VLOOKUP(A34,Overall!$A$2:$K$55,7,FALSE)</f>
        <v>-93.600254000000007</v>
      </c>
      <c r="H34">
        <f>E34+1</f>
        <v>33</v>
      </c>
      <c r="I34">
        <f t="shared" si="0"/>
        <v>21</v>
      </c>
      <c r="J34" s="2">
        <f>IF(I34/3&lt;=5,5,I34/3)</f>
        <v>7</v>
      </c>
      <c r="K34" t="str">
        <f>IF(H34&lt;=10,"green",IF(AND(H34&gt;10,H34&lt;=25),"blue", IF(H34&gt;25,"purple","")))</f>
        <v>purple</v>
      </c>
    </row>
    <row r="35" spans="1:11" x14ac:dyDescent="0.2">
      <c r="A35" t="str">
        <f t="shared" si="1"/>
        <v>Toledo Ohio</v>
      </c>
      <c r="B35" t="s">
        <v>56</v>
      </c>
      <c r="C35">
        <v>0</v>
      </c>
      <c r="D35" t="s">
        <v>8</v>
      </c>
      <c r="E35">
        <v>33</v>
      </c>
      <c r="F35">
        <f>VLOOKUP(A35,Overall!$A$2:$K$55,6,FALSE)</f>
        <v>41.720683999999999</v>
      </c>
      <c r="G35">
        <f>VLOOKUP(A35,Overall!$A$2:$K$55,7,FALSE)</f>
        <v>-83.569359000000006</v>
      </c>
      <c r="H35">
        <f>E35+1</f>
        <v>34</v>
      </c>
      <c r="I35">
        <f t="shared" si="0"/>
        <v>20</v>
      </c>
      <c r="J35" s="2">
        <f>IF(I35/3&lt;=5,5,I35/3)</f>
        <v>6.666666666666667</v>
      </c>
      <c r="K35" t="str">
        <f>IF(H35&lt;=10,"green",IF(AND(H35&gt;10,H35&lt;=25),"blue", IF(H35&gt;25,"purple","")))</f>
        <v>purple</v>
      </c>
    </row>
    <row r="36" spans="1:11" x14ac:dyDescent="0.2">
      <c r="A36" t="str">
        <f t="shared" si="1"/>
        <v>Bloomington Illinois</v>
      </c>
      <c r="B36" t="s">
        <v>36</v>
      </c>
      <c r="C36" t="s">
        <v>79</v>
      </c>
      <c r="D36" t="s">
        <v>27</v>
      </c>
      <c r="E36">
        <v>34</v>
      </c>
      <c r="F36">
        <f>VLOOKUP(A36,Overall!$A$2:$K$55,6,FALSE)</f>
        <v>39.078809999999997</v>
      </c>
      <c r="G36">
        <f>VLOOKUP(A36,Overall!$A$2:$K$55,7,FALSE)</f>
        <v>-86.435094000000007</v>
      </c>
      <c r="H36">
        <f>E36+1</f>
        <v>35</v>
      </c>
      <c r="I36">
        <f t="shared" si="0"/>
        <v>19</v>
      </c>
      <c r="J36" s="2">
        <f>IF(I36/3&lt;=5,5,I36/3)</f>
        <v>6.333333333333333</v>
      </c>
      <c r="K36" t="str">
        <f>IF(H36&lt;=10,"green",IF(AND(H36&gt;10,H36&lt;=25),"blue", IF(H36&gt;25,"purple","")))</f>
        <v>purple</v>
      </c>
    </row>
    <row r="37" spans="1:11" x14ac:dyDescent="0.2">
      <c r="A37" t="str">
        <f t="shared" si="1"/>
        <v>Wichita Kansas</v>
      </c>
      <c r="B37" t="s">
        <v>37</v>
      </c>
      <c r="C37">
        <v>0</v>
      </c>
      <c r="D37" t="s">
        <v>38</v>
      </c>
      <c r="E37">
        <v>35</v>
      </c>
      <c r="F37">
        <f>VLOOKUP(A37,Overall!$A$2:$K$55,6,FALSE)</f>
        <v>37.651974000000003</v>
      </c>
      <c r="G37">
        <f>VLOOKUP(A37,Overall!$A$2:$K$55,7,FALSE)</f>
        <v>-97.258996999999994</v>
      </c>
      <c r="H37">
        <f>E37+1</f>
        <v>36</v>
      </c>
      <c r="I37">
        <f t="shared" si="0"/>
        <v>18</v>
      </c>
      <c r="J37" s="2">
        <f>IF(I37/3&lt;=5,5,I37/3)</f>
        <v>6</v>
      </c>
      <c r="K37" t="str">
        <f>IF(H37&lt;=10,"green",IF(AND(H37&gt;10,H37&lt;=25),"blue", IF(H37&gt;25,"purple","")))</f>
        <v>purple</v>
      </c>
    </row>
    <row r="38" spans="1:11" x14ac:dyDescent="0.2">
      <c r="A38" t="str">
        <f t="shared" si="1"/>
        <v>Peoria Illinois</v>
      </c>
      <c r="B38" t="s">
        <v>58</v>
      </c>
      <c r="C38">
        <v>0</v>
      </c>
      <c r="D38" t="s">
        <v>27</v>
      </c>
      <c r="E38">
        <v>36</v>
      </c>
      <c r="F38">
        <f>VLOOKUP(A38,Overall!$A$2:$K$55,6,FALSE)</f>
        <v>40.693137</v>
      </c>
      <c r="G38">
        <f>VLOOKUP(A38,Overall!$A$2:$K$55,7,FALSE)</f>
        <v>-89.589847000000006</v>
      </c>
      <c r="H38">
        <f>E38+1</f>
        <v>37</v>
      </c>
      <c r="I38">
        <f t="shared" si="0"/>
        <v>17</v>
      </c>
      <c r="J38" s="2">
        <f>IF(I38/3&lt;=5,5,I38/3)</f>
        <v>5.666666666666667</v>
      </c>
      <c r="K38" t="str">
        <f>IF(H38&lt;=10,"green",IF(AND(H38&gt;10,H38&lt;=25),"blue", IF(H38&gt;25,"purple","")))</f>
        <v>purple</v>
      </c>
    </row>
    <row r="39" spans="1:11" x14ac:dyDescent="0.2">
      <c r="A39" t="str">
        <f t="shared" si="1"/>
        <v>Cedar Rapids Iowa</v>
      </c>
      <c r="B39" t="s">
        <v>63</v>
      </c>
      <c r="C39">
        <v>0</v>
      </c>
      <c r="D39" t="s">
        <v>40</v>
      </c>
      <c r="E39">
        <v>37</v>
      </c>
      <c r="F39">
        <f>VLOOKUP(A39,Overall!$A$2:$K$55,6,FALSE)</f>
        <v>41.976612000000003</v>
      </c>
      <c r="G39">
        <f>VLOOKUP(A39,Overall!$A$2:$K$55,7,FALSE)</f>
        <v>-91.657578000000001</v>
      </c>
      <c r="H39">
        <f>E39+1</f>
        <v>38</v>
      </c>
      <c r="I39">
        <f t="shared" si="0"/>
        <v>16</v>
      </c>
      <c r="J39" s="2">
        <f>IF(I39/3&lt;=5,5,I39/3)</f>
        <v>5.333333333333333</v>
      </c>
      <c r="K39" t="str">
        <f>IF(H39&lt;=10,"green",IF(AND(H39&gt;10,H39&lt;=25),"blue", IF(H39&gt;25,"purple","")))</f>
        <v>purple</v>
      </c>
    </row>
    <row r="40" spans="1:11" x14ac:dyDescent="0.2">
      <c r="A40" t="str">
        <f t="shared" si="1"/>
        <v>South Bend Indiana</v>
      </c>
      <c r="B40" t="s">
        <v>35</v>
      </c>
      <c r="C40" t="s">
        <v>89</v>
      </c>
      <c r="D40" t="s">
        <v>14</v>
      </c>
      <c r="E40">
        <v>38</v>
      </c>
      <c r="F40">
        <f>VLOOKUP(A40,Overall!$A$2:$K$55,6,FALSE)</f>
        <v>41.673383000000001</v>
      </c>
      <c r="G40">
        <f>VLOOKUP(A40,Overall!$A$2:$K$55,7,FALSE)</f>
        <v>-86.251654000000002</v>
      </c>
      <c r="H40">
        <f>E40+1</f>
        <v>39</v>
      </c>
      <c r="I40">
        <f t="shared" si="0"/>
        <v>15</v>
      </c>
      <c r="J40" s="2">
        <f>IF(I40/3&lt;=5,5,I40/3)</f>
        <v>5</v>
      </c>
      <c r="K40" t="str">
        <f>IF(H40&lt;=10,"green",IF(AND(H40&gt;10,H40&lt;=25),"blue", IF(H40&gt;25,"purple","")))</f>
        <v>purple</v>
      </c>
    </row>
    <row r="41" spans="1:11" x14ac:dyDescent="0.2">
      <c r="A41" t="str">
        <f t="shared" si="1"/>
        <v>Erie Pennsylvania</v>
      </c>
      <c r="B41" t="s">
        <v>54</v>
      </c>
      <c r="C41">
        <v>0</v>
      </c>
      <c r="D41" t="s">
        <v>6</v>
      </c>
      <c r="E41">
        <v>39</v>
      </c>
      <c r="F41">
        <f>VLOOKUP(A41,Overall!$A$2:$K$55,6,FALSE)</f>
        <v>42.087336999999998</v>
      </c>
      <c r="G41">
        <f>VLOOKUP(A41,Overall!$A$2:$K$55,7,FALSE)</f>
        <v>-80.087340999999995</v>
      </c>
      <c r="H41">
        <f>E41+1</f>
        <v>40</v>
      </c>
      <c r="I41">
        <f t="shared" si="0"/>
        <v>14</v>
      </c>
      <c r="J41" s="2">
        <f>IF(I41/3&lt;=5,5,I41/3)</f>
        <v>5</v>
      </c>
      <c r="K41" t="str">
        <f>IF(H41&lt;=10,"green",IF(AND(H41&gt;10,H41&lt;=25),"blue", IF(H41&gt;25,"purple","")))</f>
        <v>purple</v>
      </c>
    </row>
    <row r="42" spans="1:11" x14ac:dyDescent="0.2">
      <c r="A42" t="str">
        <f t="shared" si="1"/>
        <v>Eau Claire Wisconsin</v>
      </c>
      <c r="B42" t="s">
        <v>52</v>
      </c>
      <c r="C42">
        <v>0</v>
      </c>
      <c r="D42" t="s">
        <v>16</v>
      </c>
      <c r="E42">
        <v>40</v>
      </c>
      <c r="F42">
        <f>VLOOKUP(A42,Overall!$A$2:$K$55,6,FALSE)</f>
        <v>44.756529999999998</v>
      </c>
      <c r="G42">
        <f>VLOOKUP(A42,Overall!$A$2:$K$55,7,FALSE)</f>
        <v>-91.473096999999996</v>
      </c>
      <c r="H42">
        <f>E42+1</f>
        <v>41</v>
      </c>
      <c r="I42">
        <f t="shared" si="0"/>
        <v>13</v>
      </c>
      <c r="J42" s="2">
        <f>IF(I42/3&lt;=5,5,I42/3)</f>
        <v>5</v>
      </c>
      <c r="K42" t="str">
        <f>IF(H42&lt;=10,"green",IF(AND(H42&gt;10,H42&lt;=25),"blue", IF(H42&gt;25,"purple","")))</f>
        <v>purple</v>
      </c>
    </row>
    <row r="43" spans="1:11" x14ac:dyDescent="0.2">
      <c r="A43" t="str">
        <f t="shared" si="1"/>
        <v>Bowling Green Kentucky</v>
      </c>
      <c r="B43" t="s">
        <v>62</v>
      </c>
      <c r="C43">
        <v>0</v>
      </c>
      <c r="D43" t="s">
        <v>25</v>
      </c>
      <c r="E43">
        <v>41</v>
      </c>
      <c r="F43">
        <f>VLOOKUP(A43,Overall!$A$2:$K$55,6,FALSE)</f>
        <v>37.017406999999999</v>
      </c>
      <c r="G43">
        <f>VLOOKUP(A43,Overall!$A$2:$K$55,7,FALSE)</f>
        <v>-86.451751999999999</v>
      </c>
      <c r="H43">
        <f>E43+1</f>
        <v>42</v>
      </c>
      <c r="I43">
        <f t="shared" si="0"/>
        <v>12</v>
      </c>
      <c r="J43" s="2">
        <f>IF(I43/3&lt;=5,5,I43/3)</f>
        <v>5</v>
      </c>
      <c r="K43" t="str">
        <f>IF(H43&lt;=10,"green",IF(AND(H43&gt;10,H43&lt;=25),"blue", IF(H43&gt;25,"purple","")))</f>
        <v>purple</v>
      </c>
    </row>
    <row r="44" spans="1:11" x14ac:dyDescent="0.2">
      <c r="A44" t="str">
        <f t="shared" si="1"/>
        <v>Springfield Illinois</v>
      </c>
      <c r="B44" t="s">
        <v>53</v>
      </c>
      <c r="C44">
        <v>0</v>
      </c>
      <c r="D44" t="s">
        <v>27</v>
      </c>
      <c r="E44">
        <v>42</v>
      </c>
      <c r="F44">
        <f>VLOOKUP(A44,Overall!$A$2:$K$55,6,FALSE)</f>
        <v>37.258069999999996</v>
      </c>
      <c r="G44">
        <f>VLOOKUP(A44,Overall!$A$2:$K$55,7,FALSE)</f>
        <v>-93.343672999999995</v>
      </c>
      <c r="H44">
        <f>E44+1</f>
        <v>43</v>
      </c>
      <c r="I44">
        <f t="shared" si="0"/>
        <v>11</v>
      </c>
      <c r="J44" s="2">
        <f>IF(I44/3&lt;=5,5,I44/3)</f>
        <v>5</v>
      </c>
      <c r="K44" t="str">
        <f>IF(H44&lt;=10,"green",IF(AND(H44&gt;10,H44&lt;=25),"blue", IF(H44&gt;25,"purple","")))</f>
        <v>purple</v>
      </c>
    </row>
    <row r="45" spans="1:11" x14ac:dyDescent="0.2">
      <c r="A45" t="str">
        <f t="shared" si="1"/>
        <v>Evansville Indiana</v>
      </c>
      <c r="B45" t="s">
        <v>47</v>
      </c>
      <c r="C45">
        <v>0</v>
      </c>
      <c r="D45" t="s">
        <v>14</v>
      </c>
      <c r="E45">
        <v>43</v>
      </c>
      <c r="F45">
        <f>VLOOKUP(A45,Overall!$A$2:$K$55,6,FALSE)</f>
        <v>37.997127999999996</v>
      </c>
      <c r="G45">
        <f>VLOOKUP(A45,Overall!$A$2:$K$55,7,FALSE)</f>
        <v>-87.574962999999997</v>
      </c>
      <c r="H45">
        <f>E45+1</f>
        <v>44</v>
      </c>
      <c r="I45">
        <f t="shared" si="0"/>
        <v>10</v>
      </c>
      <c r="J45" s="2">
        <f>IF(I45/3&lt;=5,5,I45/3)</f>
        <v>5</v>
      </c>
      <c r="K45" t="str">
        <f>IF(H45&lt;=10,"green",IF(AND(H45&gt;10,H45&lt;=25),"blue", IF(H45&gt;25,"purple","")))</f>
        <v>purple</v>
      </c>
    </row>
    <row r="46" spans="1:11" x14ac:dyDescent="0.2">
      <c r="A46" t="str">
        <f t="shared" si="1"/>
        <v>Sioux Falls South Dakota</v>
      </c>
      <c r="B46" t="s">
        <v>59</v>
      </c>
      <c r="C46">
        <v>0</v>
      </c>
      <c r="D46" t="s">
        <v>60</v>
      </c>
      <c r="E46">
        <v>44</v>
      </c>
      <c r="F46">
        <f>VLOOKUP(A46,Overall!$A$2:$K$55,6,FALSE)</f>
        <v>43.546357999999998</v>
      </c>
      <c r="G46">
        <f>VLOOKUP(A46,Overall!$A$2:$K$55,7,FALSE)</f>
        <v>-96.690629999999999</v>
      </c>
      <c r="H46">
        <f>E46+1</f>
        <v>45</v>
      </c>
      <c r="I46">
        <f t="shared" si="0"/>
        <v>9</v>
      </c>
      <c r="J46" s="2">
        <f>IF(I46/3&lt;=5,5,I46/3)</f>
        <v>5</v>
      </c>
      <c r="K46" t="str">
        <f>IF(H46&lt;=10,"green",IF(AND(H46&gt;10,H46&lt;=25),"blue", IF(H46&gt;25,"purple","")))</f>
        <v>purple</v>
      </c>
    </row>
    <row r="47" spans="1:11" x14ac:dyDescent="0.2">
      <c r="A47" t="str">
        <f t="shared" si="1"/>
        <v>Green Bay Wisconsin</v>
      </c>
      <c r="B47" t="s">
        <v>50</v>
      </c>
      <c r="C47">
        <v>0</v>
      </c>
      <c r="D47" t="s">
        <v>16</v>
      </c>
      <c r="E47">
        <v>45</v>
      </c>
      <c r="F47">
        <f>VLOOKUP(A47,Overall!$A$2:$K$55,6,FALSE)</f>
        <v>44.494385000000001</v>
      </c>
      <c r="G47">
        <f>VLOOKUP(A47,Overall!$A$2:$K$55,7,FALSE)</f>
        <v>-87.976050999999998</v>
      </c>
      <c r="H47">
        <f>E47+1</f>
        <v>46</v>
      </c>
      <c r="I47">
        <f t="shared" si="0"/>
        <v>8</v>
      </c>
      <c r="J47" s="2">
        <f>IF(I47/3&lt;=5,5,I47/3)</f>
        <v>5</v>
      </c>
      <c r="K47" t="str">
        <f>IF(H47&lt;=10,"green",IF(AND(H47&gt;10,H47&lt;=25),"blue", IF(H47&gt;25,"purple","")))</f>
        <v>purple</v>
      </c>
    </row>
    <row r="48" spans="1:11" x14ac:dyDescent="0.2">
      <c r="A48" t="str">
        <f t="shared" si="1"/>
        <v>Topeka Kansas</v>
      </c>
      <c r="B48" t="s">
        <v>66</v>
      </c>
      <c r="C48">
        <v>0</v>
      </c>
      <c r="D48" t="s">
        <v>38</v>
      </c>
      <c r="E48">
        <v>46</v>
      </c>
      <c r="F48">
        <f>VLOOKUP(A48,Overall!$A$2:$K$55,6,FALSE)</f>
        <v>38.988075000000002</v>
      </c>
      <c r="G48">
        <f>VLOOKUP(A48,Overall!$A$2:$K$55,7,FALSE)</f>
        <v>-95.780662000000007</v>
      </c>
      <c r="H48">
        <f>E48+1</f>
        <v>47</v>
      </c>
      <c r="I48">
        <f t="shared" si="0"/>
        <v>7</v>
      </c>
      <c r="J48" s="2">
        <f>IF(I48/3&lt;=5,5,I48/3)</f>
        <v>5</v>
      </c>
      <c r="K48" t="str">
        <f>IF(H48&lt;=10,"green",IF(AND(H48&gt;10,H48&lt;=25),"blue", IF(H48&gt;25,"purple","")))</f>
        <v>purple</v>
      </c>
    </row>
    <row r="49" spans="1:11" x14ac:dyDescent="0.2">
      <c r="A49" t="str">
        <f t="shared" si="1"/>
        <v>Youngstown Ohio</v>
      </c>
      <c r="B49" t="s">
        <v>55</v>
      </c>
      <c r="C49">
        <v>0</v>
      </c>
      <c r="D49" t="s">
        <v>8</v>
      </c>
      <c r="E49">
        <v>47</v>
      </c>
      <c r="F49">
        <f>VLOOKUP(A49,Overall!$A$2:$K$55,6,FALSE)</f>
        <v>41.017082000000002</v>
      </c>
      <c r="G49">
        <f>VLOOKUP(A49,Overall!$A$2:$K$55,7,FALSE)</f>
        <v>-80.802853999999996</v>
      </c>
      <c r="H49">
        <f>E49+1</f>
        <v>48</v>
      </c>
      <c r="I49">
        <f t="shared" si="0"/>
        <v>6</v>
      </c>
      <c r="J49" s="2">
        <f>IF(I49/3&lt;=5,5,I49/3)</f>
        <v>5</v>
      </c>
      <c r="K49" t="str">
        <f>IF(H49&lt;=10,"green",IF(AND(H49&gt;10,H49&lt;=25),"blue", IF(H49&gt;25,"purple","")))</f>
        <v>purple</v>
      </c>
    </row>
    <row r="50" spans="1:11" x14ac:dyDescent="0.2">
      <c r="A50" t="str">
        <f t="shared" si="1"/>
        <v>Rockford Illinois</v>
      </c>
      <c r="B50" t="s">
        <v>65</v>
      </c>
      <c r="C50">
        <v>0</v>
      </c>
      <c r="D50" t="s">
        <v>27</v>
      </c>
      <c r="E50">
        <v>48</v>
      </c>
      <c r="F50">
        <f>VLOOKUP(A50,Overall!$A$2:$K$55,6,FALSE)</f>
        <v>42.333419999999997</v>
      </c>
      <c r="G50">
        <f>VLOOKUP(A50,Overall!$A$2:$K$55,7,FALSE)</f>
        <v>-89.157197999999994</v>
      </c>
      <c r="H50">
        <f>E50+1</f>
        <v>49</v>
      </c>
      <c r="I50">
        <f t="shared" si="0"/>
        <v>5</v>
      </c>
      <c r="J50" s="2">
        <f>IF(I50/3&lt;=5,5,I50/3)</f>
        <v>5</v>
      </c>
      <c r="K50" t="str">
        <f>IF(H50&lt;=10,"green",IF(AND(H50&gt;10,H50&lt;=25),"blue", IF(H50&gt;25,"purple","")))</f>
        <v>purple</v>
      </c>
    </row>
    <row r="51" spans="1:11" x14ac:dyDescent="0.2">
      <c r="A51" t="str">
        <f t="shared" si="1"/>
        <v>Springfield Missouri</v>
      </c>
      <c r="B51" t="s">
        <v>53</v>
      </c>
      <c r="C51">
        <v>0</v>
      </c>
      <c r="D51" t="s">
        <v>11</v>
      </c>
      <c r="E51">
        <v>49</v>
      </c>
      <c r="F51">
        <f>VLOOKUP(A51,Overall!$A$2:$K$55,6,FALSE)</f>
        <v>39.820838999999999</v>
      </c>
      <c r="G51">
        <f>VLOOKUP(A51,Overall!$A$2:$K$55,7,FALSE)</f>
        <v>-89.598978000000002</v>
      </c>
      <c r="H51">
        <f>E51+1</f>
        <v>50</v>
      </c>
      <c r="I51">
        <f t="shared" si="0"/>
        <v>4</v>
      </c>
      <c r="J51" s="2">
        <f>IF(I51/3&lt;=5,5,I51/3)</f>
        <v>5</v>
      </c>
      <c r="K51" t="str">
        <f>IF(H51&lt;=10,"green",IF(AND(H51&gt;10,H51&lt;=25),"blue", IF(H51&gt;25,"purple","")))</f>
        <v>purple</v>
      </c>
    </row>
    <row r="52" spans="1:11" x14ac:dyDescent="0.2">
      <c r="A52" t="str">
        <f t="shared" si="1"/>
        <v>Quad Cities Iowa</v>
      </c>
      <c r="B52" t="s">
        <v>61</v>
      </c>
      <c r="C52" t="s">
        <v>96</v>
      </c>
      <c r="D52" t="s">
        <v>40</v>
      </c>
      <c r="E52">
        <v>50</v>
      </c>
      <c r="F52">
        <f>VLOOKUP(A52,Overall!$A$2:$K$55,6,FALSE)</f>
        <v>41.516666999999998</v>
      </c>
      <c r="G52">
        <f>VLOOKUP(A52,Overall!$A$2:$K$55,7,FALSE)</f>
        <v>-90.533332999999999</v>
      </c>
      <c r="H52">
        <f>E52+1</f>
        <v>51</v>
      </c>
      <c r="I52">
        <f t="shared" si="0"/>
        <v>3</v>
      </c>
      <c r="J52" s="2">
        <f>IF(I52/3&lt;=5,5,I52/3)</f>
        <v>5</v>
      </c>
      <c r="K52" t="str">
        <f>IF(H52&lt;=10,"green",IF(AND(H52&gt;10,H52&lt;=25),"blue", IF(H52&gt;25,"purple","")))</f>
        <v>purple</v>
      </c>
    </row>
    <row r="53" spans="1:11" x14ac:dyDescent="0.2">
      <c r="A53" t="str">
        <f t="shared" si="1"/>
        <v>Flint Michigan</v>
      </c>
      <c r="B53" t="s">
        <v>64</v>
      </c>
      <c r="C53">
        <v>0</v>
      </c>
      <c r="D53" t="s">
        <v>19</v>
      </c>
      <c r="E53">
        <v>51</v>
      </c>
      <c r="F53">
        <f>VLOOKUP(A53,Overall!$A$2:$K$55,6,FALSE)</f>
        <v>42.965926000000003</v>
      </c>
      <c r="G53">
        <f>VLOOKUP(A53,Overall!$A$2:$K$55,7,FALSE)</f>
        <v>-83.780834999999996</v>
      </c>
      <c r="H53">
        <f>E53+1</f>
        <v>52</v>
      </c>
      <c r="I53">
        <f t="shared" si="0"/>
        <v>2</v>
      </c>
      <c r="J53" s="2">
        <f>IF(I53/3&lt;=5,5,I53/3)</f>
        <v>5</v>
      </c>
      <c r="K53" t="str">
        <f>IF(H53&lt;=10,"green",IF(AND(H53&gt;10,H53&lt;=25),"blue", IF(H53&gt;25,"purple","")))</f>
        <v>purple</v>
      </c>
    </row>
    <row r="54" spans="1:11" x14ac:dyDescent="0.2">
      <c r="A54" t="str">
        <f t="shared" si="1"/>
        <v>Wheeling West Virginia</v>
      </c>
      <c r="B54" t="s">
        <v>67</v>
      </c>
      <c r="C54">
        <v>0</v>
      </c>
      <c r="D54" t="s">
        <v>68</v>
      </c>
      <c r="E54">
        <v>52</v>
      </c>
      <c r="F54">
        <f>VLOOKUP(A54,Overall!$A$2:$K$55,6,FALSE)</f>
        <v>40.102702999999998</v>
      </c>
      <c r="G54">
        <f>VLOOKUP(A54,Overall!$A$2:$K$55,7,FALSE)</f>
        <v>-80.647599</v>
      </c>
      <c r="H54">
        <f>E54+1</f>
        <v>53</v>
      </c>
      <c r="I54">
        <f t="shared" si="0"/>
        <v>1</v>
      </c>
      <c r="J54" s="2">
        <f>IF(I54/3&lt;=5,5,I54/3)</f>
        <v>5</v>
      </c>
      <c r="K54" t="str">
        <f>IF(H54&lt;=10,"green",IF(AND(H54&gt;10,H54&lt;=25),"blue", IF(H54&gt;25,"purple","")))</f>
        <v>purple</v>
      </c>
    </row>
    <row r="55" spans="1:11" x14ac:dyDescent="0.2">
      <c r="A55" t="str">
        <f t="shared" si="1"/>
        <v>Bowling Green Kentucky</v>
      </c>
      <c r="B55" t="s">
        <v>62</v>
      </c>
      <c r="C55" s="3">
        <v>0</v>
      </c>
      <c r="D55" t="s">
        <v>25</v>
      </c>
      <c r="E55">
        <v>52</v>
      </c>
      <c r="F55">
        <f>VLOOKUP(A55,Overall!$A$2:$K$55,6,FALSE)</f>
        <v>37.017406999999999</v>
      </c>
      <c r="G55">
        <f>VLOOKUP(A55,Overall!$A$2:$K$55,7,FALSE)</f>
        <v>-86.451751999999999</v>
      </c>
      <c r="H55">
        <f>E55+1</f>
        <v>53</v>
      </c>
      <c r="I55">
        <f t="shared" si="0"/>
        <v>1</v>
      </c>
      <c r="J55" s="2">
        <f>IF(I55/3&lt;=5,5,I55/3)</f>
        <v>5</v>
      </c>
      <c r="K55" t="str">
        <f>IF(H55&lt;=10,"green",IF(AND(H55&gt;10,H55&lt;=25),"blue", IF(H55&gt;25,"purple","")))</f>
        <v>purple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50" sqref="C50"/>
    </sheetView>
  </sheetViews>
  <sheetFormatPr baseColWidth="10" defaultRowHeight="16" x14ac:dyDescent="0.2"/>
  <cols>
    <col min="7" max="7" width="10.83203125" style="5"/>
  </cols>
  <sheetData>
    <row r="1" spans="1:9" ht="29" customHeight="1" x14ac:dyDescent="0.2">
      <c r="A1" t="str">
        <f>'2_startup'!A1</f>
        <v>City</v>
      </c>
      <c r="B1" t="str">
        <f>'2_startup'!B1</f>
        <v>Includes</v>
      </c>
      <c r="C1" t="str">
        <f>'2_startup'!C1</f>
        <v>State</v>
      </c>
      <c r="D1" t="str">
        <f>'2_startup'!E1</f>
        <v>latitude</v>
      </c>
      <c r="E1" t="str">
        <f>'2_startup'!F1</f>
        <v>longitude</v>
      </c>
      <c r="F1" t="s">
        <v>77</v>
      </c>
      <c r="G1" s="5" t="str">
        <f>'2_startup'!I1</f>
        <v>Altered Radius</v>
      </c>
      <c r="H1" t="str">
        <f>'2_startup'!J1</f>
        <v>Fillkey</v>
      </c>
      <c r="I1" s="6" t="s">
        <v>97</v>
      </c>
    </row>
    <row r="2" spans="1:9" x14ac:dyDescent="0.2">
      <c r="A2" t="str">
        <f>'3_resources'!B2</f>
        <v>Chicago</v>
      </c>
      <c r="B2" t="str">
        <f>'3_resources'!C2</f>
        <v>Evanston, Aurora, Joliet, Elgin, Naperville</v>
      </c>
      <c r="C2" t="str">
        <f>'3_resources'!D2</f>
        <v>Illinois</v>
      </c>
      <c r="D2">
        <f>'3_resources'!F2</f>
        <v>41.928880999999997</v>
      </c>
      <c r="E2">
        <f>'3_resources'!G2</f>
        <v>-87.813810000000004</v>
      </c>
      <c r="F2">
        <f>'3_resources'!H2</f>
        <v>1</v>
      </c>
      <c r="G2">
        <f>'3_resources'!J2</f>
        <v>17.666666666666668</v>
      </c>
      <c r="H2" t="str">
        <f>'3_resources'!K2</f>
        <v>green</v>
      </c>
    </row>
    <row r="3" spans="1:9" x14ac:dyDescent="0.2">
      <c r="A3" t="str">
        <f>'3_resources'!B3</f>
        <v>Minneapolis</v>
      </c>
      <c r="B3" t="str">
        <f>'3_resources'!C3</f>
        <v>Saint Paul</v>
      </c>
      <c r="C3" t="str">
        <f>'3_resources'!D3</f>
        <v>Minnesota</v>
      </c>
      <c r="D3">
        <f>'3_resources'!F3</f>
        <v>44.979264999999998</v>
      </c>
      <c r="E3">
        <f>'3_resources'!G3</f>
        <v>-93.273024000000007</v>
      </c>
      <c r="F3">
        <f>'3_resources'!H3</f>
        <v>2</v>
      </c>
      <c r="G3">
        <f>'3_resources'!J3</f>
        <v>17.333333333333332</v>
      </c>
      <c r="H3" t="str">
        <f>'3_resources'!K3</f>
        <v>green</v>
      </c>
    </row>
    <row r="4" spans="1:9" x14ac:dyDescent="0.2">
      <c r="A4" t="str">
        <f>'3_resources'!B4</f>
        <v>Pittsburgh</v>
      </c>
      <c r="B4">
        <f>'3_resources'!C4</f>
        <v>0</v>
      </c>
      <c r="C4" t="str">
        <f>'3_resources'!D4</f>
        <v>Pennsylvania</v>
      </c>
      <c r="D4">
        <f>'3_resources'!F4</f>
        <v>40.434435999999998</v>
      </c>
      <c r="E4">
        <f>'3_resources'!G4</f>
        <v>-80.024816999999999</v>
      </c>
      <c r="F4">
        <f>'3_resources'!H4</f>
        <v>3</v>
      </c>
      <c r="G4">
        <f>'3_resources'!J4</f>
        <v>17</v>
      </c>
      <c r="H4" t="str">
        <f>'3_resources'!K4</f>
        <v>green</v>
      </c>
    </row>
    <row r="5" spans="1:9" x14ac:dyDescent="0.2">
      <c r="A5" t="str">
        <f>'3_resources'!B5</f>
        <v xml:space="preserve">St. Louis </v>
      </c>
      <c r="B5">
        <f>'3_resources'!C5</f>
        <v>0</v>
      </c>
      <c r="C5" t="str">
        <f>'3_resources'!D5</f>
        <v>Missouri</v>
      </c>
      <c r="D5">
        <f>'3_resources'!F5</f>
        <v>38.631501</v>
      </c>
      <c r="E5">
        <f>'3_resources'!G5</f>
        <v>-90.192310000000006</v>
      </c>
      <c r="F5">
        <f>'3_resources'!H5</f>
        <v>4</v>
      </c>
      <c r="G5">
        <f>'3_resources'!J5</f>
        <v>16.666666666666668</v>
      </c>
      <c r="H5" t="str">
        <f>'3_resources'!K5</f>
        <v>green</v>
      </c>
    </row>
    <row r="6" spans="1:9" x14ac:dyDescent="0.2">
      <c r="A6" t="str">
        <f>'3_resources'!B6</f>
        <v>Cincinnati</v>
      </c>
      <c r="B6" t="str">
        <f>'3_resources'!C6</f>
        <v>Covington, KY</v>
      </c>
      <c r="C6" t="str">
        <f>'3_resources'!D6</f>
        <v>Ohio</v>
      </c>
      <c r="D6">
        <f>'3_resources'!F6</f>
        <v>39.166758999999999</v>
      </c>
      <c r="E6">
        <f>'3_resources'!G6</f>
        <v>-84.538219999999995</v>
      </c>
      <c r="F6">
        <f>'3_resources'!H6</f>
        <v>5</v>
      </c>
      <c r="G6">
        <f>'3_resources'!J6</f>
        <v>16.333333333333332</v>
      </c>
      <c r="H6" t="str">
        <f>'3_resources'!K6</f>
        <v>green</v>
      </c>
    </row>
    <row r="7" spans="1:9" x14ac:dyDescent="0.2">
      <c r="A7" t="str">
        <f>'3_resources'!B7</f>
        <v>Madison</v>
      </c>
      <c r="B7">
        <f>'3_resources'!C7</f>
        <v>0</v>
      </c>
      <c r="C7" t="str">
        <f>'3_resources'!D7</f>
        <v>Wisconsin</v>
      </c>
      <c r="D7">
        <f>'3_resources'!F7</f>
        <v>43.069560000000003</v>
      </c>
      <c r="E7">
        <f>'3_resources'!G7</f>
        <v>-89.423861000000002</v>
      </c>
      <c r="F7">
        <f>'3_resources'!H7</f>
        <v>6</v>
      </c>
      <c r="G7">
        <f>'3_resources'!J7</f>
        <v>16</v>
      </c>
      <c r="H7" t="str">
        <f>'3_resources'!K7</f>
        <v>green</v>
      </c>
    </row>
    <row r="8" spans="1:9" x14ac:dyDescent="0.2">
      <c r="A8" t="str">
        <f>'3_resources'!B8</f>
        <v>Cleveland</v>
      </c>
      <c r="B8" t="str">
        <f>'3_resources'!C8</f>
        <v>Akron</v>
      </c>
      <c r="C8" t="str">
        <f>'3_resources'!D8</f>
        <v>Ohio</v>
      </c>
      <c r="D8">
        <f>'3_resources'!F8</f>
        <v>41.523401</v>
      </c>
      <c r="E8">
        <f>'3_resources'!G8</f>
        <v>-81.599648000000002</v>
      </c>
      <c r="F8">
        <f>'3_resources'!H8</f>
        <v>7</v>
      </c>
      <c r="G8">
        <f>'3_resources'!J8</f>
        <v>15.666666666666666</v>
      </c>
      <c r="H8" t="str">
        <f>'3_resources'!K8</f>
        <v>green</v>
      </c>
    </row>
    <row r="9" spans="1:9" x14ac:dyDescent="0.2">
      <c r="A9" t="str">
        <f>'3_resources'!B9</f>
        <v>Milwaukee</v>
      </c>
      <c r="B9">
        <f>'3_resources'!C9</f>
        <v>0</v>
      </c>
      <c r="C9" t="str">
        <f>'3_resources'!D9</f>
        <v>Wisconsin</v>
      </c>
      <c r="D9">
        <f>'3_resources'!F9</f>
        <v>43.011263999999997</v>
      </c>
      <c r="E9">
        <f>'3_resources'!G9</f>
        <v>-87.958409000000003</v>
      </c>
      <c r="F9">
        <f>'3_resources'!H9</f>
        <v>8</v>
      </c>
      <c r="G9">
        <f>'3_resources'!J9</f>
        <v>15.333333333333334</v>
      </c>
      <c r="H9" t="str">
        <f>'3_resources'!K9</f>
        <v>green</v>
      </c>
    </row>
    <row r="10" spans="1:9" x14ac:dyDescent="0.2">
      <c r="A10" t="str">
        <f>'3_resources'!B10</f>
        <v>Columbus</v>
      </c>
      <c r="B10">
        <f>'3_resources'!C10</f>
        <v>0</v>
      </c>
      <c r="C10" t="str">
        <f>'3_resources'!D10</f>
        <v>Ohio</v>
      </c>
      <c r="D10">
        <f>'3_resources'!F10</f>
        <v>40.040112999999998</v>
      </c>
      <c r="E10">
        <f>'3_resources'!G10</f>
        <v>-82.897221999999999</v>
      </c>
      <c r="F10">
        <f>'3_resources'!H10</f>
        <v>9</v>
      </c>
      <c r="G10">
        <f>'3_resources'!J10</f>
        <v>15</v>
      </c>
      <c r="H10" t="str">
        <f>'3_resources'!K10</f>
        <v>green</v>
      </c>
    </row>
    <row r="11" spans="1:9" x14ac:dyDescent="0.2">
      <c r="A11" t="str">
        <f>'3_resources'!B11</f>
        <v>Ann Arbor</v>
      </c>
      <c r="B11">
        <f>'3_resources'!C11</f>
        <v>0</v>
      </c>
      <c r="C11" t="str">
        <f>'3_resources'!D11</f>
        <v>Michigan</v>
      </c>
      <c r="D11">
        <f>'3_resources'!F11</f>
        <v>42.266638</v>
      </c>
      <c r="E11">
        <f>'3_resources'!G11</f>
        <v>-83.849041999999997</v>
      </c>
      <c r="F11">
        <f>'3_resources'!H11</f>
        <v>10</v>
      </c>
      <c r="G11">
        <f>'3_resources'!J11</f>
        <v>14.666666666666666</v>
      </c>
      <c r="H11" t="str">
        <f>'3_resources'!K11</f>
        <v>green</v>
      </c>
    </row>
    <row r="12" spans="1:9" x14ac:dyDescent="0.2">
      <c r="A12" t="str">
        <f>'3_resources'!B12</f>
        <v>Detroit</v>
      </c>
      <c r="B12" t="str">
        <f>'3_resources'!C12</f>
        <v>Warren, Sterling Heights, Troy and Livonia</v>
      </c>
      <c r="C12" t="str">
        <f>'3_resources'!D12</f>
        <v>Michigan</v>
      </c>
      <c r="D12">
        <f>'3_resources'!F12</f>
        <v>42.239933000000001</v>
      </c>
      <c r="E12">
        <f>'3_resources'!G12</f>
        <v>-83.150823000000003</v>
      </c>
      <c r="F12">
        <f>'3_resources'!H12</f>
        <v>11</v>
      </c>
      <c r="G12">
        <f>'3_resources'!J12</f>
        <v>14.333333333333334</v>
      </c>
      <c r="H12" t="str">
        <f>'3_resources'!K12</f>
        <v>blue</v>
      </c>
    </row>
    <row r="13" spans="1:9" x14ac:dyDescent="0.2">
      <c r="A13" t="str">
        <f>'3_resources'!B13</f>
        <v>Indianapolis</v>
      </c>
      <c r="B13" t="str">
        <f>'3_resources'!C13</f>
        <v>Fishers, Carmel, Noblesville, Westfield, Zionsville</v>
      </c>
      <c r="C13" t="str">
        <f>'3_resources'!D13</f>
        <v>Indiana</v>
      </c>
      <c r="D13">
        <f>'3_resources'!F13</f>
        <v>39.775092000000001</v>
      </c>
      <c r="E13">
        <f>'3_resources'!G13</f>
        <v>-86.132159999999999</v>
      </c>
      <c r="F13">
        <f>'3_resources'!H13</f>
        <v>12</v>
      </c>
      <c r="G13">
        <f>'3_resources'!J13</f>
        <v>14</v>
      </c>
      <c r="H13" t="str">
        <f>'3_resources'!K13</f>
        <v>blue</v>
      </c>
    </row>
    <row r="14" spans="1:9" x14ac:dyDescent="0.2">
      <c r="A14" t="str">
        <f>'3_resources'!B14</f>
        <v>Kansas City</v>
      </c>
      <c r="B14" t="str">
        <f>'3_resources'!C14</f>
        <v>Olathe, Kansas City, Independence, Overland Park</v>
      </c>
      <c r="C14" t="str">
        <f>'3_resources'!D14</f>
        <v>Missouri</v>
      </c>
      <c r="D14">
        <f>'3_resources'!F14</f>
        <v>39.102404</v>
      </c>
      <c r="E14">
        <f>'3_resources'!G14</f>
        <v>-94.598583000000005</v>
      </c>
      <c r="F14">
        <f>'3_resources'!H14</f>
        <v>13</v>
      </c>
      <c r="G14">
        <f>'3_resources'!J14</f>
        <v>13.666666666666666</v>
      </c>
      <c r="H14" t="str">
        <f>'3_resources'!K14</f>
        <v>blue</v>
      </c>
    </row>
    <row r="15" spans="1:9" x14ac:dyDescent="0.2">
      <c r="A15" t="str">
        <f>'3_resources'!B15</f>
        <v>Omaha</v>
      </c>
      <c r="B15">
        <f>'3_resources'!C15</f>
        <v>0</v>
      </c>
      <c r="C15" t="str">
        <f>'3_resources'!D15</f>
        <v>Nebraska</v>
      </c>
      <c r="D15">
        <f>'3_resources'!F15</f>
        <v>41.291736</v>
      </c>
      <c r="E15">
        <f>'3_resources'!G15</f>
        <v>-96.171104</v>
      </c>
      <c r="F15">
        <f>'3_resources'!H15</f>
        <v>14</v>
      </c>
      <c r="G15">
        <f>'3_resources'!J15</f>
        <v>13.333333333333334</v>
      </c>
      <c r="H15" t="str">
        <f>'3_resources'!K15</f>
        <v>blue</v>
      </c>
    </row>
    <row r="16" spans="1:9" x14ac:dyDescent="0.2">
      <c r="A16" t="str">
        <f>'3_resources'!B16</f>
        <v>Lincoln</v>
      </c>
      <c r="B16">
        <f>'3_resources'!C16</f>
        <v>0</v>
      </c>
      <c r="C16" t="str">
        <f>'3_resources'!D16</f>
        <v>Nebraska</v>
      </c>
      <c r="D16">
        <f>'3_resources'!F16</f>
        <v>40.865141999999999</v>
      </c>
      <c r="E16">
        <f>'3_resources'!G16</f>
        <v>-96.823132999999999</v>
      </c>
      <c r="F16">
        <f>'3_resources'!H16</f>
        <v>15</v>
      </c>
      <c r="G16">
        <f>'3_resources'!J16</f>
        <v>13</v>
      </c>
      <c r="H16" t="str">
        <f>'3_resources'!K16</f>
        <v>blue</v>
      </c>
    </row>
    <row r="17" spans="1:8" x14ac:dyDescent="0.2">
      <c r="A17" t="str">
        <f>'3_resources'!B17</f>
        <v>Champaign</v>
      </c>
      <c r="B17" t="str">
        <f>'3_resources'!C17</f>
        <v>Urbana</v>
      </c>
      <c r="C17" t="str">
        <f>'3_resources'!D17</f>
        <v>Illinois</v>
      </c>
      <c r="D17">
        <f>'3_resources'!F17</f>
        <v>40.101776999999998</v>
      </c>
      <c r="E17">
        <f>'3_resources'!G17</f>
        <v>-88.197165999999996</v>
      </c>
      <c r="F17">
        <f>'3_resources'!H17</f>
        <v>16</v>
      </c>
      <c r="G17">
        <f>'3_resources'!J17</f>
        <v>12.666666666666666</v>
      </c>
      <c r="H17" t="str">
        <f>'3_resources'!K17</f>
        <v>blue</v>
      </c>
    </row>
    <row r="18" spans="1:8" x14ac:dyDescent="0.2">
      <c r="A18" t="str">
        <f>'3_resources'!B18</f>
        <v>Lexington</v>
      </c>
      <c r="B18">
        <f>'3_resources'!C18</f>
        <v>0</v>
      </c>
      <c r="C18" t="str">
        <f>'3_resources'!D18</f>
        <v>Kentucky</v>
      </c>
      <c r="D18">
        <f>'3_resources'!F18</f>
        <v>38.016674000000002</v>
      </c>
      <c r="E18">
        <f>'3_resources'!G18</f>
        <v>-84.486042999999995</v>
      </c>
      <c r="F18">
        <f>'3_resources'!H18</f>
        <v>17</v>
      </c>
      <c r="G18">
        <f>'3_resources'!J18</f>
        <v>12.333333333333334</v>
      </c>
      <c r="H18" t="str">
        <f>'3_resources'!K18</f>
        <v>blue</v>
      </c>
    </row>
    <row r="19" spans="1:8" x14ac:dyDescent="0.2">
      <c r="A19" t="str">
        <f>'3_resources'!B19</f>
        <v>Fargo</v>
      </c>
      <c r="B19">
        <f>'3_resources'!C19</f>
        <v>0</v>
      </c>
      <c r="C19" t="str">
        <f>'3_resources'!D19</f>
        <v>North Dakota</v>
      </c>
      <c r="D19">
        <f>'3_resources'!F19</f>
        <v>46.925359999999998</v>
      </c>
      <c r="E19">
        <f>'3_resources'!G19</f>
        <v>-96.990615000000005</v>
      </c>
      <c r="F19">
        <f>'3_resources'!H19</f>
        <v>18</v>
      </c>
      <c r="G19">
        <f>'3_resources'!J19</f>
        <v>12</v>
      </c>
      <c r="H19" t="str">
        <f>'3_resources'!K19</f>
        <v>blue</v>
      </c>
    </row>
    <row r="20" spans="1:8" x14ac:dyDescent="0.2">
      <c r="A20" t="str">
        <f>'3_resources'!B20</f>
        <v>Dayton</v>
      </c>
      <c r="B20">
        <f>'3_resources'!C20</f>
        <v>0</v>
      </c>
      <c r="C20" t="str">
        <f>'3_resources'!D20</f>
        <v>Ohio</v>
      </c>
      <c r="D20">
        <f>'3_resources'!F20</f>
        <v>39.750470999999997</v>
      </c>
      <c r="E20">
        <f>'3_resources'!G20</f>
        <v>-84.268592999999996</v>
      </c>
      <c r="F20">
        <f>'3_resources'!H20</f>
        <v>19</v>
      </c>
      <c r="G20">
        <f>'3_resources'!J20</f>
        <v>11.666666666666666</v>
      </c>
      <c r="H20" t="str">
        <f>'3_resources'!K20</f>
        <v>blue</v>
      </c>
    </row>
    <row r="21" spans="1:8" x14ac:dyDescent="0.2">
      <c r="A21" t="str">
        <f>'3_resources'!B21</f>
        <v>Athens</v>
      </c>
      <c r="B21">
        <f>'3_resources'!C21</f>
        <v>0</v>
      </c>
      <c r="C21" t="str">
        <f>'3_resources'!D21</f>
        <v>Ohio</v>
      </c>
      <c r="D21">
        <f>'3_resources'!F21</f>
        <v>39.339278999999998</v>
      </c>
      <c r="E21">
        <f>'3_resources'!G21</f>
        <v>-82.013802999999996</v>
      </c>
      <c r="F21">
        <f>'3_resources'!H21</f>
        <v>20</v>
      </c>
      <c r="G21">
        <f>'3_resources'!J21</f>
        <v>11.333333333333334</v>
      </c>
      <c r="H21" t="str">
        <f>'3_resources'!K21</f>
        <v>blue</v>
      </c>
    </row>
    <row r="22" spans="1:8" x14ac:dyDescent="0.2">
      <c r="A22" t="str">
        <f>'3_resources'!B22</f>
        <v>Des Moines</v>
      </c>
      <c r="B22">
        <f>'3_resources'!C22</f>
        <v>0</v>
      </c>
      <c r="C22" t="str">
        <f>'3_resources'!D22</f>
        <v>Iowa</v>
      </c>
      <c r="D22">
        <f>'3_resources'!F22</f>
        <v>41.672687000000003</v>
      </c>
      <c r="E22">
        <f>'3_resources'!G22</f>
        <v>-93.572173000000006</v>
      </c>
      <c r="F22">
        <f>'3_resources'!H22</f>
        <v>21</v>
      </c>
      <c r="G22">
        <f>'3_resources'!J22</f>
        <v>11</v>
      </c>
      <c r="H22" t="str">
        <f>'3_resources'!K22</f>
        <v>blue</v>
      </c>
    </row>
    <row r="23" spans="1:8" x14ac:dyDescent="0.2">
      <c r="A23" t="str">
        <f>'3_resources'!B23</f>
        <v>Lafayette</v>
      </c>
      <c r="B23" t="str">
        <f>'3_resources'!C23</f>
        <v>West Lafayette</v>
      </c>
      <c r="C23" t="str">
        <f>'3_resources'!D23</f>
        <v>Indiana</v>
      </c>
      <c r="D23">
        <f>'3_resources'!F23</f>
        <v>40.399050000000003</v>
      </c>
      <c r="E23">
        <f>'3_resources'!G23</f>
        <v>-86.830286000000001</v>
      </c>
      <c r="F23">
        <f>'3_resources'!H23</f>
        <v>22</v>
      </c>
      <c r="G23">
        <f>'3_resources'!J23</f>
        <v>10.666666666666666</v>
      </c>
      <c r="H23" t="str">
        <f>'3_resources'!K23</f>
        <v>blue</v>
      </c>
    </row>
    <row r="24" spans="1:8" x14ac:dyDescent="0.2">
      <c r="A24" t="str">
        <f>'3_resources'!B24</f>
        <v>Bloomington</v>
      </c>
      <c r="B24">
        <f>'3_resources'!C24</f>
        <v>0</v>
      </c>
      <c r="C24" t="str">
        <f>'3_resources'!D24</f>
        <v>Indiana</v>
      </c>
      <c r="D24">
        <f>'3_resources'!F24</f>
        <v>40.462040999999999</v>
      </c>
      <c r="E24">
        <f>'3_resources'!G24</f>
        <v>-88.850396000000003</v>
      </c>
      <c r="F24">
        <f>'3_resources'!H24</f>
        <v>23</v>
      </c>
      <c r="G24">
        <f>'3_resources'!J24</f>
        <v>10.333333333333334</v>
      </c>
      <c r="H24" t="str">
        <f>'3_resources'!K24</f>
        <v>blue</v>
      </c>
    </row>
    <row r="25" spans="1:8" x14ac:dyDescent="0.2">
      <c r="A25" t="str">
        <f>'3_resources'!B25</f>
        <v>Iowa City</v>
      </c>
      <c r="B25">
        <f>'3_resources'!C25</f>
        <v>0</v>
      </c>
      <c r="C25" t="str">
        <f>'3_resources'!D25</f>
        <v>Iowa</v>
      </c>
      <c r="D25">
        <f>'3_resources'!F25</f>
        <v>41.648206999999999</v>
      </c>
      <c r="E25">
        <f>'3_resources'!G25</f>
        <v>-91.541578999999999</v>
      </c>
      <c r="F25">
        <f>'3_resources'!H25</f>
        <v>24</v>
      </c>
      <c r="G25">
        <f>'3_resources'!J25</f>
        <v>10</v>
      </c>
      <c r="H25" t="str">
        <f>'3_resources'!K25</f>
        <v>blue</v>
      </c>
    </row>
    <row r="26" spans="1:8" x14ac:dyDescent="0.2">
      <c r="A26" t="str">
        <f>'3_resources'!B26</f>
        <v>Grand Rapids</v>
      </c>
      <c r="B26">
        <f>'3_resources'!C26</f>
        <v>0</v>
      </c>
      <c r="C26" t="str">
        <f>'3_resources'!D26</f>
        <v>Michigan</v>
      </c>
      <c r="D26">
        <f>'3_resources'!F26</f>
        <v>42.984226</v>
      </c>
      <c r="E26">
        <f>'3_resources'!G26</f>
        <v>-85.629101000000006</v>
      </c>
      <c r="F26">
        <f>'3_resources'!H26</f>
        <v>25</v>
      </c>
      <c r="G26">
        <f>'3_resources'!J26</f>
        <v>9.6666666666666661</v>
      </c>
      <c r="H26" t="str">
        <f>'3_resources'!K26</f>
        <v>blue</v>
      </c>
    </row>
    <row r="27" spans="1:8" x14ac:dyDescent="0.2">
      <c r="A27" t="str">
        <f>'3_resources'!B27</f>
        <v>Louisvillle</v>
      </c>
      <c r="B27">
        <f>'3_resources'!C27</f>
        <v>0</v>
      </c>
      <c r="C27" t="str">
        <f>'3_resources'!D27</f>
        <v>Kentucky</v>
      </c>
      <c r="D27">
        <f>'3_resources'!F27</f>
        <v>38.188961999999997</v>
      </c>
      <c r="E27">
        <f>'3_resources'!G27</f>
        <v>-85.676818999999995</v>
      </c>
      <c r="F27">
        <f>'3_resources'!H27</f>
        <v>26</v>
      </c>
      <c r="G27">
        <f>'3_resources'!J27</f>
        <v>9.3333333333333339</v>
      </c>
      <c r="H27" t="str">
        <f>'3_resources'!K27</f>
        <v>purple</v>
      </c>
    </row>
    <row r="28" spans="1:8" x14ac:dyDescent="0.2">
      <c r="A28" t="str">
        <f>'3_resources'!B28</f>
        <v>State College</v>
      </c>
      <c r="B28">
        <f>'3_resources'!C28</f>
        <v>0</v>
      </c>
      <c r="C28" t="str">
        <f>'3_resources'!D28</f>
        <v>Pennsylvania</v>
      </c>
      <c r="D28">
        <f>'3_resources'!F28</f>
        <v>40.881934999999999</v>
      </c>
      <c r="E28">
        <f>'3_resources'!G28</f>
        <v>-77.867822000000004</v>
      </c>
      <c r="F28">
        <f>'3_resources'!H28</f>
        <v>27</v>
      </c>
      <c r="G28">
        <f>'3_resources'!J28</f>
        <v>9</v>
      </c>
      <c r="H28" t="str">
        <f>'3_resources'!K28</f>
        <v>purple</v>
      </c>
    </row>
    <row r="29" spans="1:8" x14ac:dyDescent="0.2">
      <c r="A29" t="str">
        <f>'3_resources'!B29</f>
        <v>Columbia</v>
      </c>
      <c r="B29">
        <f>'3_resources'!C29</f>
        <v>0</v>
      </c>
      <c r="C29" t="str">
        <f>'3_resources'!D29</f>
        <v>Missouri</v>
      </c>
      <c r="D29">
        <f>'3_resources'!F29</f>
        <v>38.894165000000001</v>
      </c>
      <c r="E29">
        <f>'3_resources'!G29</f>
        <v>-92.274145000000004</v>
      </c>
      <c r="F29">
        <f>'3_resources'!H29</f>
        <v>28</v>
      </c>
      <c r="G29">
        <f>'3_resources'!J29</f>
        <v>8.6666666666666661</v>
      </c>
      <c r="H29" t="str">
        <f>'3_resources'!K29</f>
        <v>purple</v>
      </c>
    </row>
    <row r="30" spans="1:8" x14ac:dyDescent="0.2">
      <c r="A30" t="str">
        <f>'3_resources'!B30</f>
        <v xml:space="preserve">Duluth </v>
      </c>
      <c r="B30">
        <f>'3_resources'!C30</f>
        <v>0</v>
      </c>
      <c r="C30" t="str">
        <f>'3_resources'!D30</f>
        <v>Minesota</v>
      </c>
      <c r="D30">
        <f>'3_resources'!F30</f>
        <v>47.005566000000002</v>
      </c>
      <c r="E30">
        <f>'3_resources'!G30</f>
        <v>-92.001934000000006</v>
      </c>
      <c r="F30">
        <f>'3_resources'!H30</f>
        <v>29</v>
      </c>
      <c r="G30">
        <f>'3_resources'!J30</f>
        <v>8.3333333333333339</v>
      </c>
      <c r="H30" t="str">
        <f>'3_resources'!K30</f>
        <v>purple</v>
      </c>
    </row>
    <row r="31" spans="1:8" x14ac:dyDescent="0.2">
      <c r="A31" t="str">
        <f>'3_resources'!B31</f>
        <v>Lansing</v>
      </c>
      <c r="B31" t="str">
        <f>'3_resources'!C31</f>
        <v>East Lansing</v>
      </c>
      <c r="C31" t="str">
        <f>'3_resources'!D31</f>
        <v>Michigan</v>
      </c>
      <c r="D31">
        <f>'3_resources'!F31</f>
        <v>42.599184000000001</v>
      </c>
      <c r="E31">
        <f>'3_resources'!G31</f>
        <v>-84.371972999999997</v>
      </c>
      <c r="F31">
        <f>'3_resources'!H31</f>
        <v>30</v>
      </c>
      <c r="G31">
        <f>'3_resources'!J31</f>
        <v>8</v>
      </c>
      <c r="H31" t="str">
        <f>'3_resources'!K31</f>
        <v>purple</v>
      </c>
    </row>
    <row r="32" spans="1:8" x14ac:dyDescent="0.2">
      <c r="A32" t="str">
        <f>'3_resources'!B32</f>
        <v>Rochester</v>
      </c>
      <c r="B32">
        <f>'3_resources'!C32</f>
        <v>0</v>
      </c>
      <c r="C32" t="str">
        <f>'3_resources'!D32</f>
        <v>Minnesota</v>
      </c>
      <c r="D32">
        <f>'3_resources'!F32</f>
        <v>44.075285000000001</v>
      </c>
      <c r="E32">
        <f>'3_resources'!G32</f>
        <v>-92.516915999999995</v>
      </c>
      <c r="F32">
        <f>'3_resources'!H32</f>
        <v>31</v>
      </c>
      <c r="G32">
        <f>'3_resources'!J32</f>
        <v>7.666666666666667</v>
      </c>
      <c r="H32" t="str">
        <f>'3_resources'!K32</f>
        <v>purple</v>
      </c>
    </row>
    <row r="33" spans="1:8" x14ac:dyDescent="0.2">
      <c r="A33" t="str">
        <f>'3_resources'!B33</f>
        <v>Fort Wayne</v>
      </c>
      <c r="B33">
        <f>'3_resources'!C33</f>
        <v>0</v>
      </c>
      <c r="C33" t="str">
        <f>'3_resources'!D33</f>
        <v>Indiana</v>
      </c>
      <c r="D33">
        <f>'3_resources'!F33</f>
        <v>41.093763000000003</v>
      </c>
      <c r="E33">
        <f>'3_resources'!G33</f>
        <v>-85.070712999999998</v>
      </c>
      <c r="F33">
        <f>'3_resources'!H33</f>
        <v>32</v>
      </c>
      <c r="G33">
        <f>'3_resources'!J33</f>
        <v>7.333333333333333</v>
      </c>
      <c r="H33" t="str">
        <f>'3_resources'!K33</f>
        <v>purple</v>
      </c>
    </row>
    <row r="34" spans="1:8" x14ac:dyDescent="0.2">
      <c r="A34" t="str">
        <f>'3_resources'!B34</f>
        <v xml:space="preserve">Ames </v>
      </c>
      <c r="B34">
        <f>'3_resources'!C34</f>
        <v>0</v>
      </c>
      <c r="C34" t="str">
        <f>'3_resources'!D34</f>
        <v>Iowa</v>
      </c>
      <c r="D34">
        <f>'3_resources'!F34</f>
        <v>42.037878999999997</v>
      </c>
      <c r="E34">
        <f>'3_resources'!G34</f>
        <v>-93.600254000000007</v>
      </c>
      <c r="F34">
        <f>'3_resources'!H34</f>
        <v>33</v>
      </c>
      <c r="G34">
        <f>'3_resources'!J34</f>
        <v>7</v>
      </c>
      <c r="H34" t="str">
        <f>'3_resources'!K34</f>
        <v>purple</v>
      </c>
    </row>
    <row r="35" spans="1:8" x14ac:dyDescent="0.2">
      <c r="A35" t="str">
        <f>'3_resources'!B35</f>
        <v>Toledo</v>
      </c>
      <c r="B35">
        <f>'3_resources'!C35</f>
        <v>0</v>
      </c>
      <c r="C35" t="str">
        <f>'3_resources'!D35</f>
        <v>Ohio</v>
      </c>
      <c r="D35">
        <f>'3_resources'!F35</f>
        <v>41.720683999999999</v>
      </c>
      <c r="E35">
        <f>'3_resources'!G35</f>
        <v>-83.569359000000006</v>
      </c>
      <c r="F35">
        <f>'3_resources'!H35</f>
        <v>34</v>
      </c>
      <c r="G35">
        <f>'3_resources'!J35</f>
        <v>6.666666666666667</v>
      </c>
      <c r="H35" t="str">
        <f>'3_resources'!K35</f>
        <v>purple</v>
      </c>
    </row>
    <row r="36" spans="1:8" x14ac:dyDescent="0.2">
      <c r="A36" t="str">
        <f>'3_resources'!B36</f>
        <v>Bloomington</v>
      </c>
      <c r="B36" t="str">
        <f>'3_resources'!C36</f>
        <v>Normal</v>
      </c>
      <c r="C36" t="str">
        <f>'3_resources'!D36</f>
        <v>Illinois</v>
      </c>
      <c r="D36">
        <f>'3_resources'!F36</f>
        <v>39.078809999999997</v>
      </c>
      <c r="E36">
        <f>'3_resources'!G36</f>
        <v>-86.435094000000007</v>
      </c>
      <c r="F36">
        <f>'3_resources'!H36</f>
        <v>35</v>
      </c>
      <c r="G36">
        <f>'3_resources'!J36</f>
        <v>6.333333333333333</v>
      </c>
      <c r="H36" t="str">
        <f>'3_resources'!K36</f>
        <v>purple</v>
      </c>
    </row>
    <row r="37" spans="1:8" x14ac:dyDescent="0.2">
      <c r="A37" t="str">
        <f>'3_resources'!B37</f>
        <v>Wichita</v>
      </c>
      <c r="B37">
        <f>'3_resources'!C37</f>
        <v>0</v>
      </c>
      <c r="C37" t="str">
        <f>'3_resources'!D37</f>
        <v>Kansas</v>
      </c>
      <c r="D37">
        <f>'3_resources'!F37</f>
        <v>37.651974000000003</v>
      </c>
      <c r="E37">
        <f>'3_resources'!G37</f>
        <v>-97.258996999999994</v>
      </c>
      <c r="F37">
        <f>'3_resources'!H37</f>
        <v>36</v>
      </c>
      <c r="G37">
        <f>'3_resources'!J37</f>
        <v>6</v>
      </c>
      <c r="H37" t="str">
        <f>'3_resources'!K37</f>
        <v>purple</v>
      </c>
    </row>
    <row r="38" spans="1:8" x14ac:dyDescent="0.2">
      <c r="A38" t="str">
        <f>'3_resources'!B38</f>
        <v>Peoria</v>
      </c>
      <c r="B38">
        <f>'3_resources'!C38</f>
        <v>0</v>
      </c>
      <c r="C38" t="str">
        <f>'3_resources'!D38</f>
        <v>Illinois</v>
      </c>
      <c r="D38">
        <f>'3_resources'!F38</f>
        <v>40.693137</v>
      </c>
      <c r="E38">
        <f>'3_resources'!G38</f>
        <v>-89.589847000000006</v>
      </c>
      <c r="F38">
        <f>'3_resources'!H38</f>
        <v>37</v>
      </c>
      <c r="G38">
        <f>'3_resources'!J38</f>
        <v>5.666666666666667</v>
      </c>
      <c r="H38" t="str">
        <f>'3_resources'!K38</f>
        <v>purple</v>
      </c>
    </row>
    <row r="39" spans="1:8" x14ac:dyDescent="0.2">
      <c r="A39" t="str">
        <f>'3_resources'!B39</f>
        <v>Cedar Rapids</v>
      </c>
      <c r="B39">
        <f>'3_resources'!C39</f>
        <v>0</v>
      </c>
      <c r="C39" t="str">
        <f>'3_resources'!D39</f>
        <v>Iowa</v>
      </c>
      <c r="D39">
        <f>'3_resources'!F39</f>
        <v>41.976612000000003</v>
      </c>
      <c r="E39">
        <f>'3_resources'!G39</f>
        <v>-91.657578000000001</v>
      </c>
      <c r="F39">
        <f>'3_resources'!H39</f>
        <v>38</v>
      </c>
      <c r="G39">
        <f>'3_resources'!J39</f>
        <v>5.333333333333333</v>
      </c>
      <c r="H39" t="str">
        <f>'3_resources'!K39</f>
        <v>purple</v>
      </c>
    </row>
    <row r="40" spans="1:8" x14ac:dyDescent="0.2">
      <c r="A40" t="str">
        <f>'3_resources'!B40</f>
        <v>South Bend</v>
      </c>
      <c r="B40" t="str">
        <f>'3_resources'!C40</f>
        <v>Elkhart</v>
      </c>
      <c r="C40" t="str">
        <f>'3_resources'!D40</f>
        <v>Indiana</v>
      </c>
      <c r="D40">
        <f>'3_resources'!F40</f>
        <v>41.673383000000001</v>
      </c>
      <c r="E40">
        <f>'3_resources'!G40</f>
        <v>-86.251654000000002</v>
      </c>
      <c r="F40">
        <f>'3_resources'!H40</f>
        <v>39</v>
      </c>
      <c r="G40">
        <f>'3_resources'!J40</f>
        <v>5</v>
      </c>
      <c r="H40" t="str">
        <f>'3_resources'!K40</f>
        <v>purple</v>
      </c>
    </row>
    <row r="41" spans="1:8" x14ac:dyDescent="0.2">
      <c r="A41" t="str">
        <f>'3_resources'!B41</f>
        <v>Erie</v>
      </c>
      <c r="B41">
        <f>'3_resources'!C41</f>
        <v>0</v>
      </c>
      <c r="C41" t="str">
        <f>'3_resources'!D41</f>
        <v>Pennsylvania</v>
      </c>
      <c r="D41">
        <f>'3_resources'!F41</f>
        <v>42.087336999999998</v>
      </c>
      <c r="E41">
        <f>'3_resources'!G41</f>
        <v>-80.087340999999995</v>
      </c>
      <c r="F41">
        <f>'3_resources'!H41</f>
        <v>40</v>
      </c>
      <c r="G41">
        <f>'3_resources'!J41</f>
        <v>5</v>
      </c>
      <c r="H41" t="str">
        <f>'3_resources'!K41</f>
        <v>purple</v>
      </c>
    </row>
    <row r="42" spans="1:8" x14ac:dyDescent="0.2">
      <c r="A42" t="str">
        <f>'3_resources'!B42</f>
        <v>Eau Claire</v>
      </c>
      <c r="B42">
        <f>'3_resources'!C42</f>
        <v>0</v>
      </c>
      <c r="C42" t="str">
        <f>'3_resources'!D42</f>
        <v>Wisconsin</v>
      </c>
      <c r="D42">
        <f>'3_resources'!F42</f>
        <v>44.756529999999998</v>
      </c>
      <c r="E42">
        <f>'3_resources'!G42</f>
        <v>-91.473096999999996</v>
      </c>
      <c r="F42">
        <f>'3_resources'!H42</f>
        <v>41</v>
      </c>
      <c r="G42">
        <f>'3_resources'!J42</f>
        <v>5</v>
      </c>
      <c r="H42" t="str">
        <f>'3_resources'!K42</f>
        <v>purple</v>
      </c>
    </row>
    <row r="43" spans="1:8" x14ac:dyDescent="0.2">
      <c r="A43" t="str">
        <f>'3_resources'!B43</f>
        <v>Bowling Green</v>
      </c>
      <c r="B43">
        <f>'3_resources'!C43</f>
        <v>0</v>
      </c>
      <c r="C43" t="str">
        <f>'3_resources'!D43</f>
        <v>Kentucky</v>
      </c>
      <c r="D43">
        <f>'3_resources'!F43</f>
        <v>37.017406999999999</v>
      </c>
      <c r="E43">
        <f>'3_resources'!G43</f>
        <v>-86.451751999999999</v>
      </c>
      <c r="F43">
        <f>'3_resources'!H43</f>
        <v>42</v>
      </c>
      <c r="G43">
        <f>'3_resources'!J43</f>
        <v>5</v>
      </c>
      <c r="H43" t="str">
        <f>'3_resources'!K43</f>
        <v>purple</v>
      </c>
    </row>
    <row r="44" spans="1:8" x14ac:dyDescent="0.2">
      <c r="A44" t="str">
        <f>'3_resources'!B44</f>
        <v>Springfield</v>
      </c>
      <c r="B44">
        <f>'3_resources'!C44</f>
        <v>0</v>
      </c>
      <c r="C44" t="str">
        <f>'3_resources'!D44</f>
        <v>Illinois</v>
      </c>
      <c r="D44">
        <f>'3_resources'!F44</f>
        <v>37.258069999999996</v>
      </c>
      <c r="E44">
        <f>'3_resources'!G44</f>
        <v>-93.343672999999995</v>
      </c>
      <c r="F44">
        <f>'3_resources'!H44</f>
        <v>43</v>
      </c>
      <c r="G44">
        <f>'3_resources'!J44</f>
        <v>5</v>
      </c>
      <c r="H44" t="str">
        <f>'3_resources'!K44</f>
        <v>purple</v>
      </c>
    </row>
    <row r="45" spans="1:8" x14ac:dyDescent="0.2">
      <c r="A45" t="str">
        <f>'3_resources'!B45</f>
        <v>Evansville</v>
      </c>
      <c r="B45">
        <f>'3_resources'!C45</f>
        <v>0</v>
      </c>
      <c r="C45" t="str">
        <f>'3_resources'!D45</f>
        <v>Indiana</v>
      </c>
      <c r="D45">
        <f>'3_resources'!F45</f>
        <v>37.997127999999996</v>
      </c>
      <c r="E45">
        <f>'3_resources'!G45</f>
        <v>-87.574962999999997</v>
      </c>
      <c r="F45">
        <f>'3_resources'!H45</f>
        <v>44</v>
      </c>
      <c r="G45">
        <f>'3_resources'!J45</f>
        <v>5</v>
      </c>
      <c r="H45" t="str">
        <f>'3_resources'!K45</f>
        <v>purple</v>
      </c>
    </row>
    <row r="46" spans="1:8" x14ac:dyDescent="0.2">
      <c r="A46" t="str">
        <f>'3_resources'!B46</f>
        <v>Sioux Falls</v>
      </c>
      <c r="B46">
        <f>'3_resources'!C46</f>
        <v>0</v>
      </c>
      <c r="C46" t="str">
        <f>'3_resources'!D46</f>
        <v>South Dakota</v>
      </c>
      <c r="D46">
        <f>'3_resources'!F46</f>
        <v>43.546357999999998</v>
      </c>
      <c r="E46">
        <f>'3_resources'!G46</f>
        <v>-96.690629999999999</v>
      </c>
      <c r="F46">
        <f>'3_resources'!H46</f>
        <v>45</v>
      </c>
      <c r="G46">
        <f>'3_resources'!J46</f>
        <v>5</v>
      </c>
      <c r="H46" t="str">
        <f>'3_resources'!K46</f>
        <v>purple</v>
      </c>
    </row>
    <row r="47" spans="1:8" x14ac:dyDescent="0.2">
      <c r="A47" t="str">
        <f>'3_resources'!B47</f>
        <v>Green Bay</v>
      </c>
      <c r="B47">
        <f>'3_resources'!C47</f>
        <v>0</v>
      </c>
      <c r="C47" t="str">
        <f>'3_resources'!D47</f>
        <v>Wisconsin</v>
      </c>
      <c r="D47">
        <f>'3_resources'!F47</f>
        <v>44.494385000000001</v>
      </c>
      <c r="E47">
        <f>'3_resources'!G47</f>
        <v>-87.976050999999998</v>
      </c>
      <c r="F47">
        <f>'3_resources'!H47</f>
        <v>46</v>
      </c>
      <c r="G47">
        <f>'3_resources'!J47</f>
        <v>5</v>
      </c>
      <c r="H47" t="str">
        <f>'3_resources'!K47</f>
        <v>purple</v>
      </c>
    </row>
    <row r="48" spans="1:8" x14ac:dyDescent="0.2">
      <c r="A48" t="str">
        <f>'3_resources'!B48</f>
        <v>Topeka</v>
      </c>
      <c r="B48">
        <f>'3_resources'!C48</f>
        <v>0</v>
      </c>
      <c r="C48" t="str">
        <f>'3_resources'!D48</f>
        <v>Kansas</v>
      </c>
      <c r="D48">
        <f>'3_resources'!F48</f>
        <v>38.988075000000002</v>
      </c>
      <c r="E48">
        <f>'3_resources'!G48</f>
        <v>-95.780662000000007</v>
      </c>
      <c r="F48">
        <f>'3_resources'!H48</f>
        <v>47</v>
      </c>
      <c r="G48">
        <f>'3_resources'!J48</f>
        <v>5</v>
      </c>
      <c r="H48" t="str">
        <f>'3_resources'!K48</f>
        <v>purple</v>
      </c>
    </row>
    <row r="49" spans="1:8" x14ac:dyDescent="0.2">
      <c r="A49" t="str">
        <f>'3_resources'!B49</f>
        <v>Youngstown</v>
      </c>
      <c r="B49">
        <f>'3_resources'!C49</f>
        <v>0</v>
      </c>
      <c r="C49" t="str">
        <f>'3_resources'!D49</f>
        <v>Ohio</v>
      </c>
      <c r="D49">
        <f>'3_resources'!F49</f>
        <v>41.017082000000002</v>
      </c>
      <c r="E49">
        <f>'3_resources'!G49</f>
        <v>-80.802853999999996</v>
      </c>
      <c r="F49">
        <f>'3_resources'!H49</f>
        <v>48</v>
      </c>
      <c r="G49">
        <f>'3_resources'!J49</f>
        <v>5</v>
      </c>
      <c r="H49" t="str">
        <f>'3_resources'!K49</f>
        <v>purple</v>
      </c>
    </row>
    <row r="50" spans="1:8" x14ac:dyDescent="0.2">
      <c r="A50" t="str">
        <f>'3_resources'!B50</f>
        <v>Rockford</v>
      </c>
      <c r="B50">
        <f>'3_resources'!C50</f>
        <v>0</v>
      </c>
      <c r="C50" t="str">
        <f>'3_resources'!D50</f>
        <v>Illinois</v>
      </c>
      <c r="D50">
        <f>'3_resources'!F50</f>
        <v>42.333419999999997</v>
      </c>
      <c r="E50">
        <f>'3_resources'!G50</f>
        <v>-89.157197999999994</v>
      </c>
      <c r="F50">
        <f>'3_resources'!H50</f>
        <v>49</v>
      </c>
      <c r="G50">
        <f>'3_resources'!J50</f>
        <v>5</v>
      </c>
      <c r="H50" t="str">
        <f>'3_resources'!K50</f>
        <v>purple</v>
      </c>
    </row>
    <row r="51" spans="1:8" x14ac:dyDescent="0.2">
      <c r="A51" t="str">
        <f>'3_resources'!B51</f>
        <v>Springfield</v>
      </c>
      <c r="B51">
        <f>'3_resources'!C51</f>
        <v>0</v>
      </c>
      <c r="C51" t="str">
        <f>'3_resources'!D51</f>
        <v>Missouri</v>
      </c>
      <c r="D51">
        <f>'3_resources'!F51</f>
        <v>39.820838999999999</v>
      </c>
      <c r="E51">
        <f>'3_resources'!G51</f>
        <v>-89.598978000000002</v>
      </c>
      <c r="F51">
        <f>'3_resources'!H51</f>
        <v>50</v>
      </c>
      <c r="G51">
        <f>'3_resources'!J51</f>
        <v>5</v>
      </c>
      <c r="H51" t="str">
        <f>'3_resources'!K51</f>
        <v>purple</v>
      </c>
    </row>
    <row r="52" spans="1:8" x14ac:dyDescent="0.2">
      <c r="A52" t="str">
        <f>'3_resources'!B52</f>
        <v>Quad Cities</v>
      </c>
      <c r="B52" t="str">
        <f>'3_resources'!C52</f>
        <v>Davenport, Bettendorf, Rock Island, East Moline and Moline</v>
      </c>
      <c r="C52" t="str">
        <f>'3_resources'!D52</f>
        <v>Iowa</v>
      </c>
      <c r="D52">
        <f>'3_resources'!F52</f>
        <v>41.516666999999998</v>
      </c>
      <c r="E52">
        <f>'3_resources'!G52</f>
        <v>-90.533332999999999</v>
      </c>
      <c r="F52">
        <f>'3_resources'!H52</f>
        <v>51</v>
      </c>
      <c r="G52">
        <f>'3_resources'!J52</f>
        <v>5</v>
      </c>
      <c r="H52" t="str">
        <f>'3_resources'!K52</f>
        <v>purple</v>
      </c>
    </row>
    <row r="53" spans="1:8" x14ac:dyDescent="0.2">
      <c r="A53" t="str">
        <f>'3_resources'!B53</f>
        <v>Flint</v>
      </c>
      <c r="B53">
        <f>'3_resources'!C53</f>
        <v>0</v>
      </c>
      <c r="C53" t="str">
        <f>'3_resources'!D53</f>
        <v>Michigan</v>
      </c>
      <c r="D53">
        <f>'3_resources'!F53</f>
        <v>42.965926000000003</v>
      </c>
      <c r="E53">
        <f>'3_resources'!G53</f>
        <v>-83.780834999999996</v>
      </c>
      <c r="F53">
        <f>'3_resources'!H53</f>
        <v>52</v>
      </c>
      <c r="G53">
        <f>'3_resources'!J53</f>
        <v>5</v>
      </c>
      <c r="H53" t="str">
        <f>'3_resources'!K53</f>
        <v>purple</v>
      </c>
    </row>
    <row r="54" spans="1:8" x14ac:dyDescent="0.2">
      <c r="A54" t="str">
        <f>'3_resources'!B54</f>
        <v>Wheeling</v>
      </c>
      <c r="B54">
        <f>'3_resources'!C54</f>
        <v>0</v>
      </c>
      <c r="C54" t="str">
        <f>'3_resources'!D54</f>
        <v>West Virginia</v>
      </c>
      <c r="D54">
        <f>'3_resources'!F54</f>
        <v>40.102702999999998</v>
      </c>
      <c r="E54">
        <f>'3_resources'!G54</f>
        <v>-80.647599</v>
      </c>
      <c r="F54">
        <f>'3_resources'!H54</f>
        <v>53</v>
      </c>
      <c r="G54">
        <f>'3_resources'!J54</f>
        <v>5</v>
      </c>
      <c r="H54" t="str">
        <f>'3_resources'!K54</f>
        <v>purple</v>
      </c>
    </row>
    <row r="55" spans="1:8" x14ac:dyDescent="0.2">
      <c r="A55" t="str">
        <f>'3_resources'!B55</f>
        <v>Bowling Green</v>
      </c>
      <c r="B55">
        <f>'3_resources'!C55</f>
        <v>0</v>
      </c>
      <c r="C55" t="str">
        <f>'3_resources'!D55</f>
        <v>Kentucky</v>
      </c>
      <c r="D55">
        <f>'3_resources'!F55</f>
        <v>37.017406999999999</v>
      </c>
      <c r="E55">
        <f>'3_resources'!G55</f>
        <v>-86.451751999999999</v>
      </c>
      <c r="F55">
        <f>'3_resources'!H55</f>
        <v>53</v>
      </c>
      <c r="G55">
        <f>'3_resources'!J55</f>
        <v>5</v>
      </c>
      <c r="H55" t="str">
        <f>'3_resources'!K55</f>
        <v>purple</v>
      </c>
    </row>
    <row r="56" spans="1:8" x14ac:dyDescent="0.2">
      <c r="G56"/>
    </row>
    <row r="57" spans="1:8" x14ac:dyDescent="0.2">
      <c r="G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J_overall</vt:lpstr>
      <vt:lpstr>2_startup</vt:lpstr>
      <vt:lpstr>2_J_startup</vt:lpstr>
      <vt:lpstr>3_resources</vt:lpstr>
      <vt:lpstr>3_J_resources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2017-07-24T21:56:43Z</dcterms:created>
  <dcterms:modified xsi:type="dcterms:W3CDTF">2017-07-25T20:45:43Z</dcterms:modified>
</cp:coreProperties>
</file>