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jiravisitcul/Downloads/States from Fall 2021/raw data/"/>
    </mc:Choice>
  </mc:AlternateContent>
  <xr:revisionPtr revIDLastSave="0" documentId="8_{2937461E-D1DF-524E-855C-AF741B59204A}" xr6:coauthVersionLast="47" xr6:coauthVersionMax="47" xr10:uidLastSave="{00000000-0000-0000-0000-000000000000}"/>
  <bookViews>
    <workbookView xWindow="380" yWindow="500" windowWidth="28040" windowHeight="15760"/>
  </bookViews>
  <sheets>
    <sheet name="RI_report_excel_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5" i="1" l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B15" i="1"/>
  <c r="A15" i="1"/>
  <c r="U14" i="1"/>
  <c r="T14" i="1"/>
  <c r="S14" i="1"/>
  <c r="R14" i="1"/>
  <c r="Q14" i="1"/>
  <c r="O14" i="1"/>
  <c r="L14" i="1"/>
  <c r="K14" i="1"/>
  <c r="J14" i="1"/>
  <c r="I14" i="1"/>
  <c r="H14" i="1"/>
  <c r="G14" i="1"/>
  <c r="B14" i="1"/>
  <c r="A14" i="1"/>
  <c r="U13" i="1"/>
  <c r="R13" i="1"/>
  <c r="Q13" i="1"/>
  <c r="O13" i="1"/>
  <c r="L13" i="1"/>
  <c r="K13" i="1"/>
  <c r="J13" i="1"/>
  <c r="B13" i="1"/>
  <c r="A13" i="1"/>
  <c r="U12" i="1"/>
  <c r="R12" i="1"/>
  <c r="Q12" i="1"/>
  <c r="L12" i="1"/>
  <c r="K12" i="1"/>
  <c r="J12" i="1"/>
  <c r="B12" i="1"/>
  <c r="A12" i="1"/>
  <c r="U11" i="1"/>
  <c r="R11" i="1"/>
  <c r="Q11" i="1"/>
  <c r="O11" i="1"/>
  <c r="L11" i="1"/>
  <c r="K11" i="1"/>
  <c r="J11" i="1"/>
  <c r="I11" i="1"/>
  <c r="B11" i="1"/>
  <c r="A11" i="1"/>
  <c r="U10" i="1"/>
  <c r="R10" i="1"/>
  <c r="Q10" i="1"/>
  <c r="L10" i="1"/>
  <c r="K10" i="1"/>
  <c r="J10" i="1"/>
  <c r="I10" i="1"/>
  <c r="B10" i="1"/>
  <c r="A10" i="1"/>
  <c r="U9" i="1"/>
  <c r="R9" i="1"/>
  <c r="Q9" i="1"/>
  <c r="P9" i="1"/>
  <c r="L9" i="1"/>
  <c r="K9" i="1"/>
  <c r="J9" i="1"/>
  <c r="I9" i="1"/>
  <c r="H9" i="1"/>
  <c r="B9" i="1"/>
  <c r="A9" i="1"/>
  <c r="U8" i="1"/>
  <c r="R8" i="1"/>
  <c r="Q8" i="1"/>
  <c r="P8" i="1"/>
  <c r="O8" i="1"/>
  <c r="L8" i="1"/>
  <c r="K8" i="1"/>
  <c r="J8" i="1"/>
  <c r="I8" i="1"/>
  <c r="B8" i="1"/>
  <c r="A8" i="1"/>
  <c r="U7" i="1"/>
  <c r="S7" i="1"/>
  <c r="R7" i="1"/>
  <c r="Q7" i="1"/>
  <c r="O7" i="1"/>
  <c r="L7" i="1"/>
  <c r="K7" i="1"/>
  <c r="J7" i="1"/>
  <c r="I7" i="1"/>
  <c r="G7" i="1"/>
  <c r="B7" i="1"/>
  <c r="A7" i="1"/>
  <c r="U6" i="1"/>
  <c r="R6" i="1"/>
  <c r="Q6" i="1"/>
  <c r="O6" i="1"/>
  <c r="L6" i="1"/>
  <c r="K6" i="1"/>
  <c r="J6" i="1"/>
  <c r="I6" i="1"/>
  <c r="H6" i="1"/>
  <c r="B6" i="1"/>
  <c r="A6" i="1"/>
  <c r="U5" i="1"/>
  <c r="T5" i="1"/>
  <c r="S5" i="1"/>
  <c r="R5" i="1"/>
  <c r="Q5" i="1"/>
  <c r="O5" i="1"/>
  <c r="L5" i="1"/>
  <c r="K5" i="1"/>
  <c r="J5" i="1"/>
  <c r="I5" i="1"/>
  <c r="H5" i="1"/>
  <c r="G5" i="1"/>
  <c r="B5" i="1"/>
  <c r="A5" i="1"/>
  <c r="U4" i="1"/>
  <c r="R4" i="1"/>
  <c r="Q4" i="1"/>
  <c r="O4" i="1"/>
  <c r="L4" i="1"/>
  <c r="K4" i="1"/>
  <c r="J4" i="1"/>
  <c r="I4" i="1"/>
  <c r="H4" i="1"/>
  <c r="G4" i="1"/>
  <c r="B4" i="1"/>
  <c r="A4" i="1"/>
  <c r="U3" i="1"/>
  <c r="T3" i="1"/>
  <c r="S3" i="1"/>
  <c r="R3" i="1"/>
  <c r="Q3" i="1"/>
  <c r="P3" i="1"/>
  <c r="O3" i="1"/>
  <c r="N3" i="1"/>
  <c r="L3" i="1"/>
  <c r="K3" i="1"/>
  <c r="J3" i="1"/>
  <c r="I3" i="1"/>
  <c r="H3" i="1"/>
  <c r="G3" i="1"/>
  <c r="B3" i="1"/>
  <c r="A3" i="1"/>
  <c r="U2" i="1"/>
  <c r="T2" i="1"/>
  <c r="S2" i="1"/>
  <c r="R2" i="1"/>
  <c r="Q2" i="1"/>
  <c r="O2" i="1"/>
  <c r="L2" i="1"/>
  <c r="K2" i="1"/>
  <c r="J2" i="1"/>
  <c r="I2" i="1"/>
  <c r="H2" i="1"/>
  <c r="G2" i="1"/>
  <c r="B2" i="1"/>
  <c r="A2" i="1"/>
</calcChain>
</file>

<file path=xl/sharedStrings.xml><?xml version="1.0" encoding="utf-8"?>
<sst xmlns="http://schemas.openxmlformats.org/spreadsheetml/2006/main" count="145" uniqueCount="22">
  <si>
    <t>Year</t>
  </si>
  <si>
    <t>Grade</t>
  </si>
  <si>
    <t>Native American (Male)</t>
  </si>
  <si>
    <t>Native American (Female)</t>
  </si>
  <si>
    <t>Asian Pacific (Male)</t>
  </si>
  <si>
    <t>Asian Pacific (Female)</t>
  </si>
  <si>
    <t>Black (Male)</t>
  </si>
  <si>
    <t>Black (Female)</t>
  </si>
  <si>
    <t>White (Male)</t>
  </si>
  <si>
    <t>White (Female)</t>
  </si>
  <si>
    <t>Hispanic (Male)</t>
  </si>
  <si>
    <t>Hispanic (Female)</t>
  </si>
  <si>
    <t>Multi-Race (Male)</t>
  </si>
  <si>
    <t>Multi-Race (Female)</t>
  </si>
  <si>
    <t>IEP (Male)</t>
  </si>
  <si>
    <t>IEP (Female)</t>
  </si>
  <si>
    <t>FRL (Male)</t>
  </si>
  <si>
    <t>FRL (Female)</t>
  </si>
  <si>
    <t>LEP (Male)</t>
  </si>
  <si>
    <t>LEP (Female)</t>
  </si>
  <si>
    <t xml:space="preserve">Total 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</si>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</sst>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5.33203125" bestFit="1" customWidth="1"/>
    <col min="3" max="3" width="17.5" bestFit="1" customWidth="1"/>
    <col min="4" max="4" width="19" bestFit="1" customWidth="1"/>
    <col min="5" max="5" width="14.1640625" bestFit="1" customWidth="1"/>
    <col min="6" max="6" width="15.6640625" bestFit="1" customWidth="1"/>
    <col min="7" max="7" width="9.6640625" bestFit="1" customWidth="1"/>
    <col min="8" max="8" width="11.1640625" bestFit="1" customWidth="1"/>
    <col min="9" max="9" width="10" bestFit="1" customWidth="1"/>
    <col min="10" max="11" width="11.5" bestFit="1" customWidth="1"/>
    <col min="12" max="12" width="13" bestFit="1" customWidth="1"/>
    <col min="13" max="13" width="13.33203125" bestFit="1" customWidth="1"/>
    <col min="14" max="14" width="14.83203125" bestFit="1" customWidth="1"/>
    <col min="15" max="15" width="8.1640625" bestFit="1" customWidth="1"/>
    <col min="16" max="16" width="9.6640625" bestFit="1" customWidth="1"/>
    <col min="17" max="17" width="8.5" bestFit="1" customWidth="1"/>
    <col min="18" max="18" width="10" bestFit="1" customWidth="1"/>
    <col min="19" max="19" width="8.33203125" bestFit="1" customWidth="1"/>
    <col min="20" max="20" width="9.83203125" bestFit="1" customWidth="1"/>
    <col min="21" max="21" width="4.832031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 t="str">
        <f t="shared" ref="A2:A15" si="0">"2020-21"</f>
        <v>2020-21</v>
      </c>
      <c r="B2" s="2" t="str">
        <f>"01"</f>
        <v>01</v>
      </c>
      <c r="C2" s="2" t="s">
        <v>21</v>
      </c>
      <c r="D2" s="2" t="s">
        <v>21</v>
      </c>
      <c r="E2" s="2" t="s">
        <v>21</v>
      </c>
      <c r="F2" s="2" t="s">
        <v>21</v>
      </c>
      <c r="G2" s="2">
        <f>12</f>
        <v>12</v>
      </c>
      <c r="H2" s="2">
        <f>21</f>
        <v>21</v>
      </c>
      <c r="I2" s="2">
        <f>24</f>
        <v>24</v>
      </c>
      <c r="J2" s="2">
        <f>42</f>
        <v>42</v>
      </c>
      <c r="K2" s="2">
        <f>54</f>
        <v>54</v>
      </c>
      <c r="L2" s="2">
        <f>42</f>
        <v>42</v>
      </c>
      <c r="M2" s="2" t="s">
        <v>21</v>
      </c>
      <c r="N2" s="2" t="s">
        <v>21</v>
      </c>
      <c r="O2" s="2">
        <f>20</f>
        <v>20</v>
      </c>
      <c r="P2" s="2" t="s">
        <v>21</v>
      </c>
      <c r="Q2" s="2">
        <f>52</f>
        <v>52</v>
      </c>
      <c r="R2" s="2">
        <f>53</f>
        <v>53</v>
      </c>
      <c r="S2" s="2">
        <f>35</f>
        <v>35</v>
      </c>
      <c r="T2" s="2">
        <f>23</f>
        <v>23</v>
      </c>
      <c r="U2" s="2">
        <f>218</f>
        <v>218</v>
      </c>
    </row>
    <row r="3" spans="1:21" ht="30" x14ac:dyDescent="0.2">
      <c r="A3" s="2" t="str">
        <f t="shared" si="0"/>
        <v>2020-21</v>
      </c>
      <c r="B3" s="2" t="str">
        <f>"02"</f>
        <v>02</v>
      </c>
      <c r="C3" s="2" t="s">
        <v>21</v>
      </c>
      <c r="D3" s="2" t="s">
        <v>21</v>
      </c>
      <c r="E3" s="2" t="s">
        <v>21</v>
      </c>
      <c r="F3" s="2" t="s">
        <v>21</v>
      </c>
      <c r="G3" s="2">
        <f>22</f>
        <v>22</v>
      </c>
      <c r="H3" s="2">
        <f>18</f>
        <v>18</v>
      </c>
      <c r="I3" s="2">
        <f>25</f>
        <v>25</v>
      </c>
      <c r="J3" s="2">
        <f>39</f>
        <v>39</v>
      </c>
      <c r="K3" s="2">
        <f>36</f>
        <v>36</v>
      </c>
      <c r="L3" s="2">
        <f>51</f>
        <v>51</v>
      </c>
      <c r="M3" s="2" t="s">
        <v>21</v>
      </c>
      <c r="N3" s="2">
        <f>10</f>
        <v>10</v>
      </c>
      <c r="O3" s="2">
        <f>18</f>
        <v>18</v>
      </c>
      <c r="P3" s="2">
        <f>11</f>
        <v>11</v>
      </c>
      <c r="Q3" s="2">
        <f>50</f>
        <v>50</v>
      </c>
      <c r="R3" s="2">
        <f>49</f>
        <v>49</v>
      </c>
      <c r="S3" s="2">
        <f>11</f>
        <v>11</v>
      </c>
      <c r="T3" s="2">
        <f>12</f>
        <v>12</v>
      </c>
      <c r="U3" s="2">
        <f>220</f>
        <v>220</v>
      </c>
    </row>
    <row r="4" spans="1:21" ht="30" x14ac:dyDescent="0.2">
      <c r="A4" s="2" t="str">
        <f t="shared" si="0"/>
        <v>2020-21</v>
      </c>
      <c r="B4" s="2" t="str">
        <f>"03"</f>
        <v>03</v>
      </c>
      <c r="C4" s="2" t="s">
        <v>21</v>
      </c>
      <c r="D4" s="2" t="s">
        <v>21</v>
      </c>
      <c r="E4" s="2" t="s">
        <v>21</v>
      </c>
      <c r="F4" s="2" t="s">
        <v>21</v>
      </c>
      <c r="G4" s="2">
        <f>11</f>
        <v>11</v>
      </c>
      <c r="H4" s="2">
        <f>16</f>
        <v>16</v>
      </c>
      <c r="I4" s="2">
        <f>41</f>
        <v>41</v>
      </c>
      <c r="J4" s="2">
        <f>32</f>
        <v>32</v>
      </c>
      <c r="K4" s="2">
        <f>41</f>
        <v>41</v>
      </c>
      <c r="L4" s="2">
        <f>56</f>
        <v>56</v>
      </c>
      <c r="M4" s="2" t="s">
        <v>21</v>
      </c>
      <c r="N4" s="2" t="s">
        <v>21</v>
      </c>
      <c r="O4" s="2">
        <f>19</f>
        <v>19</v>
      </c>
      <c r="P4" s="2" t="s">
        <v>21</v>
      </c>
      <c r="Q4" s="2">
        <f>39</f>
        <v>39</v>
      </c>
      <c r="R4" s="2">
        <f>67</f>
        <v>67</v>
      </c>
      <c r="S4" s="2" t="s">
        <v>21</v>
      </c>
      <c r="T4" s="2" t="s">
        <v>21</v>
      </c>
      <c r="U4" s="2">
        <f>219</f>
        <v>219</v>
      </c>
    </row>
    <row r="5" spans="1:21" ht="30" x14ac:dyDescent="0.2">
      <c r="A5" s="2" t="str">
        <f t="shared" si="0"/>
        <v>2020-21</v>
      </c>
      <c r="B5" s="2" t="str">
        <f>"04"</f>
        <v>04</v>
      </c>
      <c r="C5" s="2" t="s">
        <v>21</v>
      </c>
      <c r="D5" s="2" t="s">
        <v>21</v>
      </c>
      <c r="E5" s="2" t="s">
        <v>21</v>
      </c>
      <c r="F5" s="2" t="s">
        <v>21</v>
      </c>
      <c r="G5" s="2">
        <f>17</f>
        <v>17</v>
      </c>
      <c r="H5" s="2">
        <f>21</f>
        <v>21</v>
      </c>
      <c r="I5" s="2">
        <f>34</f>
        <v>34</v>
      </c>
      <c r="J5" s="2">
        <f>23</f>
        <v>23</v>
      </c>
      <c r="K5" s="2">
        <f>44</f>
        <v>44</v>
      </c>
      <c r="L5" s="2">
        <f>54</f>
        <v>54</v>
      </c>
      <c r="M5" s="2" t="s">
        <v>21</v>
      </c>
      <c r="N5" s="2" t="s">
        <v>21</v>
      </c>
      <c r="O5" s="2">
        <f>18</f>
        <v>18</v>
      </c>
      <c r="P5" s="2" t="s">
        <v>21</v>
      </c>
      <c r="Q5" s="2">
        <f>48</f>
        <v>48</v>
      </c>
      <c r="R5" s="2">
        <f>58</f>
        <v>58</v>
      </c>
      <c r="S5" s="2">
        <f>12</f>
        <v>12</v>
      </c>
      <c r="T5" s="2">
        <f>10</f>
        <v>10</v>
      </c>
      <c r="U5" s="2">
        <f>211</f>
        <v>211</v>
      </c>
    </row>
    <row r="6" spans="1:21" ht="30" x14ac:dyDescent="0.2">
      <c r="A6" s="2" t="str">
        <f t="shared" si="0"/>
        <v>2020-21</v>
      </c>
      <c r="B6" s="2" t="str">
        <f>"05"</f>
        <v>05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>
        <f>16</f>
        <v>16</v>
      </c>
      <c r="I6" s="2">
        <f>33</f>
        <v>33</v>
      </c>
      <c r="J6" s="2">
        <f>33</f>
        <v>33</v>
      </c>
      <c r="K6" s="2">
        <f>49</f>
        <v>49</v>
      </c>
      <c r="L6" s="2">
        <f>50</f>
        <v>50</v>
      </c>
      <c r="M6" s="2" t="s">
        <v>21</v>
      </c>
      <c r="N6" s="2" t="s">
        <v>21</v>
      </c>
      <c r="O6" s="2">
        <f>19</f>
        <v>19</v>
      </c>
      <c r="P6" s="2" t="s">
        <v>21</v>
      </c>
      <c r="Q6" s="2">
        <f>34</f>
        <v>34</v>
      </c>
      <c r="R6" s="2">
        <f>36</f>
        <v>36</v>
      </c>
      <c r="S6" s="2" t="s">
        <v>21</v>
      </c>
      <c r="T6" s="2" t="s">
        <v>21</v>
      </c>
      <c r="U6" s="2">
        <f>206</f>
        <v>206</v>
      </c>
    </row>
    <row r="7" spans="1:21" ht="30" x14ac:dyDescent="0.2">
      <c r="A7" s="2" t="str">
        <f t="shared" si="0"/>
        <v>2020-21</v>
      </c>
      <c r="B7" s="2" t="str">
        <f>"06"</f>
        <v>06</v>
      </c>
      <c r="C7" s="2" t="s">
        <v>21</v>
      </c>
      <c r="D7" s="2" t="s">
        <v>21</v>
      </c>
      <c r="E7" s="2" t="s">
        <v>21</v>
      </c>
      <c r="F7" s="2" t="s">
        <v>21</v>
      </c>
      <c r="G7" s="2">
        <f>11</f>
        <v>11</v>
      </c>
      <c r="H7" s="2" t="s">
        <v>21</v>
      </c>
      <c r="I7" s="2">
        <f>25</f>
        <v>25</v>
      </c>
      <c r="J7" s="2">
        <f>18</f>
        <v>18</v>
      </c>
      <c r="K7" s="2">
        <f>44</f>
        <v>44</v>
      </c>
      <c r="L7" s="2">
        <f>36</f>
        <v>36</v>
      </c>
      <c r="M7" s="2" t="s">
        <v>21</v>
      </c>
      <c r="N7" s="2" t="s">
        <v>21</v>
      </c>
      <c r="O7" s="2">
        <f>21</f>
        <v>21</v>
      </c>
      <c r="P7" s="2" t="s">
        <v>21</v>
      </c>
      <c r="Q7" s="2">
        <f>28</f>
        <v>28</v>
      </c>
      <c r="R7" s="2">
        <f>31</f>
        <v>31</v>
      </c>
      <c r="S7" s="2">
        <f>12</f>
        <v>12</v>
      </c>
      <c r="T7" s="2" t="s">
        <v>21</v>
      </c>
      <c r="U7" s="2">
        <f>159</f>
        <v>159</v>
      </c>
    </row>
    <row r="8" spans="1:21" ht="30" x14ac:dyDescent="0.2">
      <c r="A8" s="2" t="str">
        <f t="shared" si="0"/>
        <v>2020-21</v>
      </c>
      <c r="B8" s="2" t="str">
        <f>"07"</f>
        <v>07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>
        <f>18</f>
        <v>18</v>
      </c>
      <c r="J8" s="2">
        <f>24</f>
        <v>24</v>
      </c>
      <c r="K8" s="2">
        <f>43</f>
        <v>43</v>
      </c>
      <c r="L8" s="2">
        <f>36</f>
        <v>36</v>
      </c>
      <c r="M8" s="2" t="s">
        <v>21</v>
      </c>
      <c r="N8" s="2" t="s">
        <v>21</v>
      </c>
      <c r="O8" s="2">
        <f>15</f>
        <v>15</v>
      </c>
      <c r="P8" s="2">
        <f>10</f>
        <v>10</v>
      </c>
      <c r="Q8" s="2">
        <f>33</f>
        <v>33</v>
      </c>
      <c r="R8" s="2">
        <f>31</f>
        <v>31</v>
      </c>
      <c r="S8" s="2" t="s">
        <v>21</v>
      </c>
      <c r="T8" s="2" t="s">
        <v>21</v>
      </c>
      <c r="U8" s="2">
        <f>146</f>
        <v>146</v>
      </c>
    </row>
    <row r="9" spans="1:21" ht="30" x14ac:dyDescent="0.2">
      <c r="A9" s="2" t="str">
        <f t="shared" si="0"/>
        <v>2020-21</v>
      </c>
      <c r="B9" s="2" t="str">
        <f>"08"</f>
        <v>08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>
        <f>14</f>
        <v>14</v>
      </c>
      <c r="I9" s="2">
        <f>14</f>
        <v>14</v>
      </c>
      <c r="J9" s="2">
        <f>17</f>
        <v>17</v>
      </c>
      <c r="K9" s="2">
        <f>43</f>
        <v>43</v>
      </c>
      <c r="L9" s="2">
        <f>44</f>
        <v>44</v>
      </c>
      <c r="M9" s="2" t="s">
        <v>21</v>
      </c>
      <c r="N9" s="2" t="s">
        <v>21</v>
      </c>
      <c r="O9" s="2" t="s">
        <v>21</v>
      </c>
      <c r="P9" s="2">
        <f>11</f>
        <v>11</v>
      </c>
      <c r="Q9" s="2">
        <f>39</f>
        <v>39</v>
      </c>
      <c r="R9" s="2">
        <f>28</f>
        <v>28</v>
      </c>
      <c r="S9" s="2" t="s">
        <v>21</v>
      </c>
      <c r="T9" s="2" t="s">
        <v>21</v>
      </c>
      <c r="U9" s="2">
        <f>148</f>
        <v>148</v>
      </c>
    </row>
    <row r="10" spans="1:21" ht="30" x14ac:dyDescent="0.2">
      <c r="A10" s="2" t="str">
        <f t="shared" si="0"/>
        <v>2020-21</v>
      </c>
      <c r="B10" s="2" t="str">
        <f>"09"</f>
        <v>09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>
        <f>10</f>
        <v>10</v>
      </c>
      <c r="J10" s="2">
        <f>23</f>
        <v>23</v>
      </c>
      <c r="K10" s="2">
        <f>24</f>
        <v>24</v>
      </c>
      <c r="L10" s="2">
        <f>42</f>
        <v>42</v>
      </c>
      <c r="M10" s="2" t="s">
        <v>21</v>
      </c>
      <c r="N10" s="2" t="s">
        <v>21</v>
      </c>
      <c r="O10" s="2" t="s">
        <v>21</v>
      </c>
      <c r="P10" s="2" t="s">
        <v>21</v>
      </c>
      <c r="Q10" s="2">
        <f>23</f>
        <v>23</v>
      </c>
      <c r="R10" s="2">
        <f>35</f>
        <v>35</v>
      </c>
      <c r="S10" s="2" t="s">
        <v>21</v>
      </c>
      <c r="T10" s="2" t="s">
        <v>21</v>
      </c>
      <c r="U10" s="2">
        <f>118</f>
        <v>118</v>
      </c>
    </row>
    <row r="11" spans="1:21" ht="30" x14ac:dyDescent="0.2">
      <c r="A11" s="2" t="str">
        <f t="shared" si="0"/>
        <v>2020-21</v>
      </c>
      <c r="B11" s="2" t="str">
        <f>"10"</f>
        <v>10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H11" s="2" t="s">
        <v>21</v>
      </c>
      <c r="I11" s="2">
        <f>10</f>
        <v>10</v>
      </c>
      <c r="J11" s="2">
        <f>12</f>
        <v>12</v>
      </c>
      <c r="K11" s="2">
        <f>21</f>
        <v>21</v>
      </c>
      <c r="L11" s="2">
        <f>24</f>
        <v>24</v>
      </c>
      <c r="M11" s="2" t="s">
        <v>21</v>
      </c>
      <c r="N11" s="2" t="s">
        <v>21</v>
      </c>
      <c r="O11" s="2">
        <f>10</f>
        <v>10</v>
      </c>
      <c r="P11" s="2" t="s">
        <v>21</v>
      </c>
      <c r="Q11" s="2">
        <f>18</f>
        <v>18</v>
      </c>
      <c r="R11" s="2">
        <f>11</f>
        <v>11</v>
      </c>
      <c r="S11" s="2" t="s">
        <v>21</v>
      </c>
      <c r="T11" s="2" t="s">
        <v>21</v>
      </c>
      <c r="U11" s="2">
        <f>77</f>
        <v>77</v>
      </c>
    </row>
    <row r="12" spans="1:21" ht="30" x14ac:dyDescent="0.2">
      <c r="A12" s="2" t="str">
        <f t="shared" si="0"/>
        <v>2020-21</v>
      </c>
      <c r="B12" s="2" t="str">
        <f>"11"</f>
        <v>11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H12" s="2" t="s">
        <v>21</v>
      </c>
      <c r="I12" s="2" t="s">
        <v>21</v>
      </c>
      <c r="J12" s="2">
        <f>10</f>
        <v>10</v>
      </c>
      <c r="K12" s="2">
        <f>25</f>
        <v>25</v>
      </c>
      <c r="L12" s="2">
        <f>24</f>
        <v>24</v>
      </c>
      <c r="M12" s="2" t="s">
        <v>21</v>
      </c>
      <c r="N12" s="2" t="s">
        <v>21</v>
      </c>
      <c r="O12" s="2" t="s">
        <v>21</v>
      </c>
      <c r="P12" s="2" t="s">
        <v>21</v>
      </c>
      <c r="Q12" s="2">
        <f>22</f>
        <v>22</v>
      </c>
      <c r="R12" s="2">
        <f>22</f>
        <v>22</v>
      </c>
      <c r="S12" s="2" t="s">
        <v>21</v>
      </c>
      <c r="T12" s="2" t="s">
        <v>21</v>
      </c>
      <c r="U12" s="2">
        <f>82</f>
        <v>82</v>
      </c>
    </row>
    <row r="13" spans="1:21" ht="30" x14ac:dyDescent="0.2">
      <c r="A13" s="2" t="str">
        <f t="shared" si="0"/>
        <v>2020-21</v>
      </c>
      <c r="B13" s="2" t="str">
        <f>"12"</f>
        <v>12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>
        <f>14</f>
        <v>14</v>
      </c>
      <c r="K13" s="2">
        <f>26</f>
        <v>26</v>
      </c>
      <c r="L13" s="2">
        <f>24</f>
        <v>24</v>
      </c>
      <c r="M13" s="2" t="s">
        <v>21</v>
      </c>
      <c r="N13" s="2" t="s">
        <v>21</v>
      </c>
      <c r="O13" s="2">
        <f>12</f>
        <v>12</v>
      </c>
      <c r="P13" s="2" t="s">
        <v>21</v>
      </c>
      <c r="Q13" s="2">
        <f>19</f>
        <v>19</v>
      </c>
      <c r="R13" s="2">
        <f>23</f>
        <v>23</v>
      </c>
      <c r="S13" s="2" t="s">
        <v>21</v>
      </c>
      <c r="T13" s="2" t="s">
        <v>21</v>
      </c>
      <c r="U13" s="2">
        <f>89</f>
        <v>89</v>
      </c>
    </row>
    <row r="14" spans="1:21" ht="30" x14ac:dyDescent="0.2">
      <c r="A14" s="2" t="str">
        <f t="shared" si="0"/>
        <v>2020-21</v>
      </c>
      <c r="B14" s="2" t="str">
        <f>"KF"</f>
        <v>KF</v>
      </c>
      <c r="C14" s="2" t="s">
        <v>21</v>
      </c>
      <c r="D14" s="2" t="s">
        <v>21</v>
      </c>
      <c r="E14" s="2" t="s">
        <v>21</v>
      </c>
      <c r="F14" s="2" t="s">
        <v>21</v>
      </c>
      <c r="G14" s="2">
        <f>17</f>
        <v>17</v>
      </c>
      <c r="H14" s="2">
        <f>15</f>
        <v>15</v>
      </c>
      <c r="I14" s="2">
        <f>33</f>
        <v>33</v>
      </c>
      <c r="J14" s="2">
        <f>29</f>
        <v>29</v>
      </c>
      <c r="K14" s="2">
        <f>52</f>
        <v>52</v>
      </c>
      <c r="L14" s="2">
        <f>45</f>
        <v>45</v>
      </c>
      <c r="M14" s="2" t="s">
        <v>21</v>
      </c>
      <c r="N14" s="2" t="s">
        <v>21</v>
      </c>
      <c r="O14" s="2">
        <f>17</f>
        <v>17</v>
      </c>
      <c r="P14" s="2" t="s">
        <v>21</v>
      </c>
      <c r="Q14" s="2">
        <f>59</f>
        <v>59</v>
      </c>
      <c r="R14" s="2">
        <f>52</f>
        <v>52</v>
      </c>
      <c r="S14" s="2">
        <f>31</f>
        <v>31</v>
      </c>
      <c r="T14" s="2">
        <f>31</f>
        <v>31</v>
      </c>
      <c r="U14" s="2">
        <f>212</f>
        <v>212</v>
      </c>
    </row>
    <row r="15" spans="1:21" ht="30" x14ac:dyDescent="0.2">
      <c r="A15" s="2" t="str">
        <f t="shared" si="0"/>
        <v>2020-21</v>
      </c>
      <c r="B15" s="2" t="str">
        <f>"TO"</f>
        <v>TO</v>
      </c>
      <c r="C15" s="2" t="s">
        <v>21</v>
      </c>
      <c r="D15" s="2" t="s">
        <v>21</v>
      </c>
      <c r="E15" s="2">
        <f>25</f>
        <v>25</v>
      </c>
      <c r="F15" s="2">
        <f>43</f>
        <v>43</v>
      </c>
      <c r="G15" s="2">
        <f>138</f>
        <v>138</v>
      </c>
      <c r="H15" s="2">
        <f>157</f>
        <v>157</v>
      </c>
      <c r="I15" s="2">
        <f>280</f>
        <v>280</v>
      </c>
      <c r="J15" s="2">
        <f>316</f>
        <v>316</v>
      </c>
      <c r="K15" s="2">
        <f>502</f>
        <v>502</v>
      </c>
      <c r="L15" s="2">
        <f>528</f>
        <v>528</v>
      </c>
      <c r="M15" s="2">
        <f>48</f>
        <v>48</v>
      </c>
      <c r="N15" s="2">
        <f>52</f>
        <v>52</v>
      </c>
      <c r="O15" s="2">
        <f>189</f>
        <v>189</v>
      </c>
      <c r="P15" s="2">
        <f>99</f>
        <v>99</v>
      </c>
      <c r="Q15" s="2">
        <f>464</f>
        <v>464</v>
      </c>
      <c r="R15" s="2">
        <f>496</f>
        <v>496</v>
      </c>
      <c r="S15" s="2">
        <f>134</f>
        <v>134</v>
      </c>
      <c r="T15" s="2">
        <f>107</f>
        <v>107</v>
      </c>
      <c r="U15" s="2">
        <f>2105</f>
        <v>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RI_report_excel_new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Jiravisitcul</cp:lastModifiedBy>
  <dcterms:created xsi:type="dcterms:W3CDTF">2022-03-29T22:34:34Z</dcterms:created>
  <dcterms:modified xsi:type="dcterms:W3CDTF">2022-03-29T22:34:34Z</dcterms:modified>
</cp:coreProperties>
</file>