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E:\TEP\MASTERS\ADMIN\"/>
    </mc:Choice>
  </mc:AlternateContent>
  <xr:revisionPtr revIDLastSave="0" documentId="13_ncr:1_{8CB80B9E-6ED6-4765-A845-24C26528809B}" xr6:coauthVersionLast="47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MARCH'22" sheetId="1" r:id="rId1"/>
    <sheet name="APRIL&quot;22" sheetId="7" r:id="rId2"/>
    <sheet name="MAY'22" sheetId="9" r:id="rId3"/>
    <sheet name="JUNE'22" sheetId="12" r:id="rId4"/>
    <sheet name="JULY'22" sheetId="11" r:id="rId5"/>
    <sheet name="REDDY CALCI" sheetId="10" r:id="rId6"/>
    <sheet name="DIESEL CALCI" sheetId="8" r:id="rId7"/>
    <sheet name=" AP39 TH 0674" sheetId="2" state="hidden" r:id="rId8"/>
    <sheet name="AP39 TD 3136" sheetId="3" state="hidden" r:id="rId9"/>
    <sheet name="TN 87 4007" sheetId="4" state="hidden" r:id="rId10"/>
    <sheet name="AP39 TD 4104" sheetId="5" state="hidden" r:id="rId11"/>
    <sheet name="AP39 TL 5136" sheetId="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8" i="8" l="1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F7" i="8"/>
  <c r="F6" i="8"/>
  <c r="A6" i="8"/>
  <c r="A7" i="8" s="1"/>
  <c r="F5" i="8"/>
  <c r="F4" i="8"/>
  <c r="A4" i="8"/>
  <c r="A5" i="8" s="1"/>
  <c r="F3" i="8"/>
  <c r="J506" i="11"/>
  <c r="J507" i="11" s="1"/>
  <c r="F473" i="11"/>
  <c r="E473" i="11"/>
  <c r="I442" i="11"/>
  <c r="H442" i="11"/>
  <c r="G442" i="11"/>
  <c r="F442" i="11"/>
  <c r="E441" i="11"/>
  <c r="C440" i="11"/>
  <c r="E440" i="11" s="1"/>
  <c r="C439" i="11"/>
  <c r="E439" i="11" s="1"/>
  <c r="C438" i="11"/>
  <c r="E438" i="11" s="1"/>
  <c r="C437" i="11"/>
  <c r="E437" i="11" s="1"/>
  <c r="C436" i="11"/>
  <c r="E436" i="11" s="1"/>
  <c r="C435" i="11"/>
  <c r="E435" i="11" s="1"/>
  <c r="E434" i="11"/>
  <c r="C433" i="11"/>
  <c r="E433" i="11" s="1"/>
  <c r="C432" i="11"/>
  <c r="E432" i="11" s="1"/>
  <c r="C431" i="11"/>
  <c r="E431" i="11" s="1"/>
  <c r="C430" i="11"/>
  <c r="E430" i="11" s="1"/>
  <c r="C429" i="11"/>
  <c r="E429" i="11" s="1"/>
  <c r="E428" i="11"/>
  <c r="C428" i="11"/>
  <c r="C426" i="11"/>
  <c r="E426" i="11" s="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A412" i="1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E411" i="11"/>
  <c r="I405" i="11"/>
  <c r="H405" i="11"/>
  <c r="G405" i="11"/>
  <c r="F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A375" i="1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E374" i="11"/>
  <c r="I369" i="11"/>
  <c r="H369" i="11"/>
  <c r="G369" i="11"/>
  <c r="F369" i="11"/>
  <c r="E368" i="11"/>
  <c r="C367" i="11"/>
  <c r="E367" i="11" s="1"/>
  <c r="C366" i="11"/>
  <c r="E366" i="11" s="1"/>
  <c r="C365" i="11"/>
  <c r="E365" i="11" s="1"/>
  <c r="C364" i="11"/>
  <c r="E364" i="11" s="1"/>
  <c r="C363" i="11"/>
  <c r="E363" i="11" s="1"/>
  <c r="C362" i="11"/>
  <c r="E362" i="11" s="1"/>
  <c r="C361" i="11"/>
  <c r="E361" i="11" s="1"/>
  <c r="C360" i="11"/>
  <c r="E360" i="11" s="1"/>
  <c r="C359" i="11"/>
  <c r="E359" i="11" s="1"/>
  <c r="E358" i="11"/>
  <c r="C358" i="11"/>
  <c r="C357" i="11"/>
  <c r="E357" i="11" s="1"/>
  <c r="C356" i="11"/>
  <c r="E356" i="11" s="1"/>
  <c r="C355" i="11"/>
  <c r="E355" i="11" s="1"/>
  <c r="E354" i="11"/>
  <c r="E353" i="11"/>
  <c r="D352" i="11"/>
  <c r="C352" i="11"/>
  <c r="C351" i="11"/>
  <c r="E351" i="11" s="1"/>
  <c r="E350" i="11"/>
  <c r="E349" i="11"/>
  <c r="E348" i="11"/>
  <c r="E347" i="11"/>
  <c r="E346" i="11"/>
  <c r="E345" i="11"/>
  <c r="C344" i="11"/>
  <c r="E344" i="11" s="1"/>
  <c r="C343" i="11"/>
  <c r="E343" i="11" s="1"/>
  <c r="C342" i="11"/>
  <c r="E342" i="11" s="1"/>
  <c r="E341" i="11"/>
  <c r="E340" i="11"/>
  <c r="E339" i="11"/>
  <c r="A339" i="1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E338" i="11"/>
  <c r="I332" i="11"/>
  <c r="H332" i="11"/>
  <c r="G332" i="11"/>
  <c r="F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A302" i="1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E301" i="11"/>
  <c r="I295" i="11"/>
  <c r="H295" i="11"/>
  <c r="G295" i="11"/>
  <c r="F295" i="11"/>
  <c r="E294" i="11"/>
  <c r="C293" i="11"/>
  <c r="E293" i="11" s="1"/>
  <c r="C292" i="11"/>
  <c r="E292" i="11" s="1"/>
  <c r="C291" i="11"/>
  <c r="E291" i="11" s="1"/>
  <c r="E290" i="11"/>
  <c r="C289" i="11"/>
  <c r="E289" i="11" s="1"/>
  <c r="C288" i="11"/>
  <c r="E288" i="11" s="1"/>
  <c r="E287" i="11"/>
  <c r="C286" i="11"/>
  <c r="E286" i="11" s="1"/>
  <c r="C285" i="11"/>
  <c r="E285" i="11" s="1"/>
  <c r="E284" i="11"/>
  <c r="C284" i="11"/>
  <c r="C283" i="11"/>
  <c r="E283" i="11" s="1"/>
  <c r="C282" i="11"/>
  <c r="E282" i="11" s="1"/>
  <c r="E281" i="11"/>
  <c r="E280" i="11"/>
  <c r="C279" i="11"/>
  <c r="E279" i="11" s="1"/>
  <c r="C278" i="11"/>
  <c r="E278" i="11" s="1"/>
  <c r="C277" i="11"/>
  <c r="E277" i="11" s="1"/>
  <c r="E276" i="11"/>
  <c r="D275" i="11"/>
  <c r="C275" i="11"/>
  <c r="E274" i="11"/>
  <c r="E273" i="11"/>
  <c r="C272" i="11"/>
  <c r="E272" i="11" s="1"/>
  <c r="E271" i="11"/>
  <c r="C271" i="11"/>
  <c r="E270" i="11"/>
  <c r="E269" i="11"/>
  <c r="E268" i="11"/>
  <c r="E267" i="11"/>
  <c r="E266" i="11"/>
  <c r="A266" i="1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E265" i="11"/>
  <c r="A265" i="11"/>
  <c r="E264" i="11"/>
  <c r="I257" i="11"/>
  <c r="H257" i="11"/>
  <c r="G257" i="11"/>
  <c r="F257" i="11"/>
  <c r="E256" i="11"/>
  <c r="E255" i="11"/>
  <c r="C255" i="11"/>
  <c r="C254" i="11"/>
  <c r="E254" i="11" s="1"/>
  <c r="C253" i="11"/>
  <c r="E253" i="11" s="1"/>
  <c r="E252" i="11"/>
  <c r="C252" i="11"/>
  <c r="C251" i="11"/>
  <c r="E251" i="11" s="1"/>
  <c r="E250" i="11"/>
  <c r="E249" i="11"/>
  <c r="C248" i="11"/>
  <c r="E248" i="11" s="1"/>
  <c r="C247" i="11"/>
  <c r="E247" i="11" s="1"/>
  <c r="C246" i="11"/>
  <c r="E246" i="11" s="1"/>
  <c r="C245" i="11"/>
  <c r="E245" i="11" s="1"/>
  <c r="C244" i="11"/>
  <c r="E244" i="11" s="1"/>
  <c r="C243" i="11"/>
  <c r="E243" i="11" s="1"/>
  <c r="E242" i="11"/>
  <c r="E241" i="11"/>
  <c r="C240" i="11"/>
  <c r="E240" i="11" s="1"/>
  <c r="C239" i="11"/>
  <c r="E239" i="11" s="1"/>
  <c r="C238" i="11"/>
  <c r="E238" i="11" s="1"/>
  <c r="C237" i="11"/>
  <c r="E237" i="11" s="1"/>
  <c r="E236" i="11"/>
  <c r="E235" i="11"/>
  <c r="E234" i="11"/>
  <c r="E233" i="11"/>
  <c r="C232" i="11"/>
  <c r="E232" i="11" s="1"/>
  <c r="E231" i="11"/>
  <c r="C231" i="11"/>
  <c r="E230" i="11"/>
  <c r="Q229" i="11"/>
  <c r="R229" i="11" s="1"/>
  <c r="E229" i="11"/>
  <c r="E228" i="11"/>
  <c r="E227" i="11"/>
  <c r="A227" i="1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E226" i="11"/>
  <c r="I220" i="11"/>
  <c r="H220" i="11"/>
  <c r="G220" i="11"/>
  <c r="F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C197" i="11"/>
  <c r="C196" i="11"/>
  <c r="E196" i="11" s="1"/>
  <c r="C195" i="11"/>
  <c r="E195" i="11" s="1"/>
  <c r="E194" i="11"/>
  <c r="C194" i="11"/>
  <c r="E193" i="11"/>
  <c r="E192" i="11"/>
  <c r="E191" i="11"/>
  <c r="E190" i="11"/>
  <c r="A190" i="1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E189" i="11"/>
  <c r="I183" i="11"/>
  <c r="H183" i="11"/>
  <c r="G183" i="11"/>
  <c r="F183" i="11"/>
  <c r="E182" i="11"/>
  <c r="C181" i="11"/>
  <c r="E181" i="11" s="1"/>
  <c r="C180" i="11"/>
  <c r="E180" i="11" s="1"/>
  <c r="E179" i="11"/>
  <c r="C178" i="11"/>
  <c r="C177" i="11"/>
  <c r="E177" i="11" s="1"/>
  <c r="C176" i="11"/>
  <c r="E176" i="11" s="1"/>
  <c r="E175" i="11"/>
  <c r="C174" i="11"/>
  <c r="E174" i="11" s="1"/>
  <c r="C173" i="11"/>
  <c r="E173" i="11" s="1"/>
  <c r="C172" i="11"/>
  <c r="E172" i="11" s="1"/>
  <c r="C171" i="11"/>
  <c r="E171" i="11" s="1"/>
  <c r="C170" i="11"/>
  <c r="E170" i="11" s="1"/>
  <c r="E169" i="11"/>
  <c r="E168" i="11"/>
  <c r="C167" i="11"/>
  <c r="E167" i="11" s="1"/>
  <c r="C166" i="11"/>
  <c r="E166" i="11" s="1"/>
  <c r="E165" i="11"/>
  <c r="C164" i="11"/>
  <c r="E164" i="11" s="1"/>
  <c r="C163" i="11"/>
  <c r="E163" i="11" s="1"/>
  <c r="E162" i="11"/>
  <c r="E161" i="11"/>
  <c r="D160" i="11"/>
  <c r="C160" i="11"/>
  <c r="E160" i="11" s="1"/>
  <c r="E159" i="11"/>
  <c r="C159" i="11"/>
  <c r="C158" i="11"/>
  <c r="E158" i="11" s="1"/>
  <c r="E157" i="11"/>
  <c r="E156" i="11"/>
  <c r="C156" i="11"/>
  <c r="E155" i="11"/>
  <c r="E154" i="11"/>
  <c r="E153" i="11"/>
  <c r="A153" i="1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E152" i="11"/>
  <c r="I146" i="11"/>
  <c r="H146" i="11"/>
  <c r="G146" i="11"/>
  <c r="F146" i="11"/>
  <c r="E145" i="11"/>
  <c r="C144" i="11"/>
  <c r="E144" i="11" s="1"/>
  <c r="E143" i="11"/>
  <c r="C143" i="11"/>
  <c r="C142" i="11"/>
  <c r="E142" i="11" s="1"/>
  <c r="E141" i="11"/>
  <c r="C141" i="11"/>
  <c r="E140" i="11"/>
  <c r="E139" i="11"/>
  <c r="E138" i="11"/>
  <c r="E137" i="11"/>
  <c r="C137" i="11"/>
  <c r="C136" i="11"/>
  <c r="E136" i="11" s="1"/>
  <c r="C135" i="11"/>
  <c r="E135" i="11" s="1"/>
  <c r="C134" i="11"/>
  <c r="E134" i="11" s="1"/>
  <c r="C133" i="11"/>
  <c r="E133" i="11" s="1"/>
  <c r="C132" i="11"/>
  <c r="E132" i="11" s="1"/>
  <c r="E131" i="11"/>
  <c r="C130" i="11"/>
  <c r="E130" i="11" s="1"/>
  <c r="C129" i="11"/>
  <c r="E129" i="11" s="1"/>
  <c r="C128" i="11"/>
  <c r="E128" i="11" s="1"/>
  <c r="E127" i="11"/>
  <c r="E126" i="11"/>
  <c r="C125" i="11"/>
  <c r="E125" i="11" s="1"/>
  <c r="E124" i="11"/>
  <c r="C123" i="11"/>
  <c r="E123" i="11" s="1"/>
  <c r="C122" i="11"/>
  <c r="E122" i="11" s="1"/>
  <c r="C121" i="11"/>
  <c r="E121" i="11" s="1"/>
  <c r="C120" i="11"/>
  <c r="E120" i="11" s="1"/>
  <c r="C119" i="11"/>
  <c r="E119" i="11" s="1"/>
  <c r="A119" i="1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E118" i="11"/>
  <c r="E117" i="11"/>
  <c r="A117" i="11"/>
  <c r="A118" i="11" s="1"/>
  <c r="E116" i="11"/>
  <c r="C116" i="11"/>
  <c r="A116" i="11"/>
  <c r="E115" i="11"/>
  <c r="I109" i="11"/>
  <c r="H109" i="11"/>
  <c r="G109" i="11"/>
  <c r="F109" i="11"/>
  <c r="E108" i="11"/>
  <c r="E107" i="11"/>
  <c r="C107" i="11"/>
  <c r="C106" i="11"/>
  <c r="E106" i="11" s="1"/>
  <c r="C105" i="11"/>
  <c r="E105" i="11" s="1"/>
  <c r="E104" i="11"/>
  <c r="C104" i="11"/>
  <c r="C103" i="11"/>
  <c r="E103" i="11" s="1"/>
  <c r="C102" i="11"/>
  <c r="E102" i="11" s="1"/>
  <c r="E101" i="1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E94" i="1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E87" i="11"/>
  <c r="C86" i="11"/>
  <c r="E86" i="11" s="1"/>
  <c r="C85" i="11"/>
  <c r="E85" i="11" s="1"/>
  <c r="C84" i="11"/>
  <c r="E84" i="11" s="1"/>
  <c r="C83" i="11"/>
  <c r="E83" i="11" s="1"/>
  <c r="E82" i="11"/>
  <c r="C82" i="11"/>
  <c r="C81" i="11"/>
  <c r="E81" i="11" s="1"/>
  <c r="E80" i="11"/>
  <c r="C79" i="11"/>
  <c r="E79" i="11" s="1"/>
  <c r="A79" i="1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E78" i="11"/>
  <c r="I71" i="11"/>
  <c r="H71" i="11"/>
  <c r="G71" i="11"/>
  <c r="F71" i="11"/>
  <c r="E70" i="11"/>
  <c r="C69" i="11"/>
  <c r="E69" i="11" s="1"/>
  <c r="E68" i="11"/>
  <c r="E67" i="11"/>
  <c r="C67" i="11"/>
  <c r="C66" i="11"/>
  <c r="E66" i="11" s="1"/>
  <c r="C65" i="11"/>
  <c r="E65" i="11" s="1"/>
  <c r="C64" i="11"/>
  <c r="E64" i="11" s="1"/>
  <c r="E63" i="11"/>
  <c r="C62" i="11"/>
  <c r="E62" i="11" s="1"/>
  <c r="C61" i="11"/>
  <c r="E61" i="11" s="1"/>
  <c r="E60" i="11"/>
  <c r="C60" i="11"/>
  <c r="C59" i="11"/>
  <c r="E59" i="11" s="1"/>
  <c r="C58" i="11"/>
  <c r="E58" i="11" s="1"/>
  <c r="C57" i="11"/>
  <c r="E57" i="11" s="1"/>
  <c r="E56" i="11"/>
  <c r="C55" i="11"/>
  <c r="E55" i="11" s="1"/>
  <c r="C54" i="11"/>
  <c r="E54" i="11" s="1"/>
  <c r="E53" i="11"/>
  <c r="C53" i="11"/>
  <c r="C52" i="11"/>
  <c r="E52" i="11" s="1"/>
  <c r="C51" i="11"/>
  <c r="E51" i="11" s="1"/>
  <c r="C50" i="11"/>
  <c r="E50" i="11" s="1"/>
  <c r="E49" i="11"/>
  <c r="C48" i="11"/>
  <c r="E48" i="11" s="1"/>
  <c r="C47" i="11"/>
  <c r="E47" i="11" s="1"/>
  <c r="E46" i="11"/>
  <c r="C46" i="11"/>
  <c r="C45" i="11"/>
  <c r="E45" i="11" s="1"/>
  <c r="C44" i="11"/>
  <c r="E44" i="11" s="1"/>
  <c r="E43" i="11"/>
  <c r="E42" i="11"/>
  <c r="E41" i="11"/>
  <c r="A41" i="1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E40" i="11"/>
  <c r="I34" i="11"/>
  <c r="H34" i="11"/>
  <c r="G34" i="11"/>
  <c r="F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C18" i="11"/>
  <c r="C17" i="11"/>
  <c r="E17" i="11" s="1"/>
  <c r="C16" i="11"/>
  <c r="E16" i="11" s="1"/>
  <c r="C15" i="11"/>
  <c r="E15" i="11" s="1"/>
  <c r="C14" i="11"/>
  <c r="E14" i="11" s="1"/>
  <c r="E13" i="11"/>
  <c r="E12" i="11"/>
  <c r="D11" i="11"/>
  <c r="C11" i="11"/>
  <c r="C10" i="11"/>
  <c r="E10" i="11" s="1"/>
  <c r="E9" i="11"/>
  <c r="C9" i="11"/>
  <c r="C8" i="11"/>
  <c r="E8" i="11" s="1"/>
  <c r="C7" i="11"/>
  <c r="E7" i="11" s="1"/>
  <c r="E6" i="11"/>
  <c r="E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E4" i="11"/>
  <c r="A4" i="11"/>
  <c r="E3" i="11"/>
  <c r="F139" i="8" l="1"/>
  <c r="E275" i="11"/>
  <c r="E11" i="11"/>
  <c r="E332" i="11"/>
  <c r="H334" i="11" s="1"/>
  <c r="E352" i="11"/>
  <c r="E369" i="11" s="1"/>
  <c r="H371" i="11" s="1"/>
  <c r="E405" i="11"/>
  <c r="H407" i="11" s="1"/>
  <c r="E442" i="11"/>
  <c r="H444" i="11" s="1"/>
  <c r="E146" i="11"/>
  <c r="H148" i="11" s="1"/>
  <c r="E71" i="11"/>
  <c r="H73" i="11" s="1"/>
  <c r="E295" i="11"/>
  <c r="H297" i="11" s="1"/>
  <c r="E34" i="11"/>
  <c r="H36" i="11" s="1"/>
  <c r="E109" i="11"/>
  <c r="H111" i="11" s="1"/>
  <c r="E183" i="11"/>
  <c r="H185" i="11" s="1"/>
  <c r="E257" i="11"/>
  <c r="H259" i="11" s="1"/>
  <c r="E220" i="11"/>
  <c r="H222" i="11" s="1"/>
  <c r="C22" i="12" l="1"/>
  <c r="C20" i="12"/>
  <c r="C19" i="12"/>
  <c r="C97" i="12"/>
  <c r="E172" i="12"/>
  <c r="C171" i="12"/>
  <c r="C357" i="12"/>
  <c r="C208" i="12"/>
  <c r="C206" i="12"/>
  <c r="C170" i="12"/>
  <c r="C169" i="12"/>
  <c r="C95" i="12" l="1"/>
  <c r="C94" i="12"/>
  <c r="C168" i="12"/>
  <c r="C205" i="12"/>
  <c r="C242" i="12"/>
  <c r="C241" i="12"/>
  <c r="C353" i="12"/>
  <c r="C204" i="12"/>
  <c r="C167" i="12"/>
  <c r="C166" i="12"/>
  <c r="C18" i="12" l="1"/>
  <c r="C93" i="12"/>
  <c r="C92" i="12"/>
  <c r="C129" i="12"/>
  <c r="C352" i="12"/>
  <c r="C351" i="12"/>
  <c r="C17" i="12"/>
  <c r="C16" i="12"/>
  <c r="C128" i="12"/>
  <c r="C127" i="12"/>
  <c r="C165" i="12"/>
  <c r="C91" i="12"/>
  <c r="C90" i="12"/>
  <c r="C89" i="12"/>
  <c r="C88" i="12"/>
  <c r="C53" i="12"/>
  <c r="C164" i="12"/>
  <c r="C163" i="12"/>
  <c r="C350" i="12"/>
  <c r="C348" i="12"/>
  <c r="C125" i="12"/>
  <c r="C162" i="12"/>
  <c r="C199" i="12"/>
  <c r="C272" i="12"/>
  <c r="C198" i="12"/>
  <c r="C161" i="12"/>
  <c r="C87" i="12"/>
  <c r="C347" i="12"/>
  <c r="C49" i="12"/>
  <c r="C346" i="12"/>
  <c r="C197" i="12"/>
  <c r="C160" i="12"/>
  <c r="C345" i="12"/>
  <c r="C46" i="12"/>
  <c r="C45" i="12"/>
  <c r="C43" i="12"/>
  <c r="C344" i="12"/>
  <c r="C9" i="12"/>
  <c r="C84" i="12"/>
  <c r="C121" i="12"/>
  <c r="C159" i="12"/>
  <c r="C158" i="12"/>
  <c r="C271" i="12"/>
  <c r="C270" i="12"/>
  <c r="C120" i="12"/>
  <c r="C193" i="12"/>
  <c r="C8" i="12"/>
  <c r="C343" i="12"/>
  <c r="C157" i="12"/>
  <c r="C83" i="12"/>
  <c r="I295" i="12"/>
  <c r="C191" i="12"/>
  <c r="C190" i="12"/>
  <c r="C42" i="12"/>
  <c r="C41" i="12"/>
  <c r="C155" i="12"/>
  <c r="C154" i="12"/>
  <c r="C153" i="12"/>
  <c r="C80" i="12"/>
  <c r="C79" i="12"/>
  <c r="C228" i="12"/>
  <c r="C227" i="12"/>
  <c r="C226" i="12"/>
  <c r="C118" i="12"/>
  <c r="C117" i="12"/>
  <c r="C116" i="12"/>
  <c r="C6" i="12"/>
  <c r="C341" i="12"/>
  <c r="E340" i="12"/>
  <c r="C340" i="12"/>
  <c r="C339" i="12"/>
  <c r="C558" i="9"/>
  <c r="C223" i="9" l="1"/>
  <c r="C222" i="9"/>
  <c r="C220" i="9"/>
  <c r="C484" i="9"/>
  <c r="C483" i="9"/>
  <c r="C481" i="9"/>
  <c r="C480" i="9"/>
  <c r="C479" i="9"/>
  <c r="C477" i="9"/>
  <c r="C476" i="9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39" i="12"/>
  <c r="E338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82" i="12"/>
  <c r="E181" i="12"/>
  <c r="E180" i="12"/>
  <c r="E179" i="12"/>
  <c r="E178" i="12"/>
  <c r="E177" i="12"/>
  <c r="E176" i="12"/>
  <c r="E175" i="12"/>
  <c r="E174" i="12"/>
  <c r="E173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F389" i="12"/>
  <c r="E389" i="12"/>
  <c r="I369" i="12"/>
  <c r="H369" i="12"/>
  <c r="G369" i="12"/>
  <c r="F369" i="12"/>
  <c r="A339" i="12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I332" i="12"/>
  <c r="H332" i="12"/>
  <c r="G332" i="12"/>
  <c r="F332" i="12"/>
  <c r="A302" i="12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H295" i="12"/>
  <c r="G295" i="12"/>
  <c r="F295" i="12"/>
  <c r="A265" i="12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E264" i="12"/>
  <c r="I257" i="12"/>
  <c r="H257" i="12"/>
  <c r="G257" i="12"/>
  <c r="F257" i="12"/>
  <c r="A227" i="12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E226" i="12"/>
  <c r="I220" i="12"/>
  <c r="H220" i="12"/>
  <c r="G220" i="12"/>
  <c r="F220" i="12"/>
  <c r="E190" i="12"/>
  <c r="A190" i="12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E189" i="12"/>
  <c r="I183" i="12"/>
  <c r="H183" i="12"/>
  <c r="G183" i="12"/>
  <c r="F183" i="12"/>
  <c r="E153" i="12"/>
  <c r="A153" i="12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E152" i="12"/>
  <c r="I146" i="12"/>
  <c r="H146" i="12"/>
  <c r="G146" i="12"/>
  <c r="F146" i="12"/>
  <c r="E116" i="12"/>
  <c r="A116" i="12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E115" i="12"/>
  <c r="I109" i="12"/>
  <c r="H109" i="12"/>
  <c r="G109" i="12"/>
  <c r="F109" i="12"/>
  <c r="E79" i="12"/>
  <c r="A79" i="12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E78" i="12"/>
  <c r="I71" i="12"/>
  <c r="H71" i="12"/>
  <c r="G71" i="12"/>
  <c r="F71" i="12"/>
  <c r="A41" i="12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E40" i="12"/>
  <c r="I34" i="12"/>
  <c r="H34" i="12"/>
  <c r="G34" i="12"/>
  <c r="F3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E3" i="12"/>
  <c r="C32" i="9"/>
  <c r="C30" i="9"/>
  <c r="C372" i="9"/>
  <c r="C409" i="9"/>
  <c r="C298" i="9"/>
  <c r="E332" i="12" l="1"/>
  <c r="H334" i="12" s="1"/>
  <c r="E146" i="12"/>
  <c r="E71" i="12"/>
  <c r="E34" i="12"/>
  <c r="E109" i="12"/>
  <c r="E183" i="12"/>
  <c r="E295" i="12"/>
  <c r="E257" i="12"/>
  <c r="E220" i="12"/>
  <c r="E369" i="12"/>
  <c r="C71" i="9"/>
  <c r="C260" i="9"/>
  <c r="C335" i="9"/>
  <c r="C185" i="9"/>
  <c r="C557" i="9"/>
  <c r="E557" i="9" s="1"/>
  <c r="C371" i="9"/>
  <c r="C109" i="9"/>
  <c r="C108" i="9"/>
  <c r="C408" i="9"/>
  <c r="C180" i="9"/>
  <c r="C184" i="9"/>
  <c r="C259" i="9"/>
  <c r="C334" i="9"/>
  <c r="C297" i="9"/>
  <c r="C70" i="9"/>
  <c r="C107" i="9"/>
  <c r="C144" i="9"/>
  <c r="C142" i="9"/>
  <c r="C141" i="9"/>
  <c r="C140" i="9"/>
  <c r="C105" i="9"/>
  <c r="C369" i="9"/>
  <c r="C295" i="9"/>
  <c r="C294" i="9"/>
  <c r="C332" i="9"/>
  <c r="C555" i="9"/>
  <c r="C257" i="9"/>
  <c r="C256" i="9"/>
  <c r="C68" i="9"/>
  <c r="C67" i="9"/>
  <c r="C406" i="9"/>
  <c r="H259" i="12" l="1"/>
  <c r="H148" i="12"/>
  <c r="H297" i="12"/>
  <c r="H185" i="12"/>
  <c r="H73" i="12"/>
  <c r="H371" i="12"/>
  <c r="H36" i="12"/>
  <c r="H222" i="12"/>
  <c r="H111" i="12"/>
  <c r="C104" i="9"/>
  <c r="C331" i="9"/>
  <c r="C219" i="9"/>
  <c r="C442" i="9"/>
  <c r="C405" i="9"/>
  <c r="C368" i="9"/>
  <c r="C29" i="9"/>
  <c r="C554" i="9"/>
  <c r="C553" i="9"/>
  <c r="E551" i="9"/>
  <c r="C218" i="9"/>
  <c r="C217" i="9"/>
  <c r="C28" i="9"/>
  <c r="C66" i="9"/>
  <c r="C330" i="9"/>
  <c r="C255" i="9"/>
  <c r="C441" i="9"/>
  <c r="C293" i="9"/>
  <c r="C404" i="9"/>
  <c r="C440" i="9"/>
  <c r="C439" i="9"/>
  <c r="C438" i="9"/>
  <c r="C27" i="9"/>
  <c r="C329" i="9"/>
  <c r="C366" i="9"/>
  <c r="C292" i="9"/>
  <c r="C403" i="9"/>
  <c r="C179" i="9"/>
  <c r="C254" i="9"/>
  <c r="C26" i="9"/>
  <c r="C103" i="9"/>
  <c r="C402" i="9"/>
  <c r="C24" i="9" l="1"/>
  <c r="E64" i="9"/>
  <c r="C64" i="9"/>
  <c r="E253" i="9"/>
  <c r="C253" i="9"/>
  <c r="C328" i="9"/>
  <c r="C291" i="9"/>
  <c r="C365" i="9"/>
  <c r="E216" i="9"/>
  <c r="C216" i="9"/>
  <c r="C178" i="9"/>
  <c r="C139" i="9"/>
  <c r="C137" i="9"/>
  <c r="C215" i="9"/>
  <c r="C102" i="9"/>
  <c r="C101" i="9"/>
  <c r="C100" i="9"/>
  <c r="C327" i="9"/>
  <c r="C252" i="9"/>
  <c r="C364" i="9"/>
  <c r="C63" i="9"/>
  <c r="C177" i="9"/>
  <c r="C550" i="9"/>
  <c r="C401" i="9"/>
  <c r="C400" i="9"/>
  <c r="C397" i="9"/>
  <c r="C549" i="9"/>
  <c r="C326" i="9"/>
  <c r="C214" i="9"/>
  <c r="C475" i="9"/>
  <c r="C471" i="9"/>
  <c r="C467" i="9"/>
  <c r="C437" i="9"/>
  <c r="C429" i="9"/>
  <c r="C251" i="9"/>
  <c r="C62" i="9"/>
  <c r="C61" i="9"/>
  <c r="C290" i="9"/>
  <c r="C289" i="9"/>
  <c r="C285" i="9"/>
  <c r="C281" i="9"/>
  <c r="C363" i="9"/>
  <c r="C362" i="9"/>
  <c r="C176" i="9" l="1"/>
  <c r="C93" i="9"/>
  <c r="C324" i="9"/>
  <c r="C361" i="9"/>
  <c r="C323" i="9"/>
  <c r="C248" i="9"/>
  <c r="C545" i="9"/>
  <c r="C134" i="9"/>
  <c r="C133" i="9"/>
  <c r="C132" i="9"/>
  <c r="C130" i="9"/>
  <c r="C544" i="9"/>
  <c r="C543" i="9"/>
  <c r="C168" i="9"/>
  <c r="C541" i="9"/>
  <c r="C318" i="9"/>
  <c r="C392" i="9"/>
  <c r="C16" i="9"/>
  <c r="C206" i="9"/>
  <c r="C243" i="9"/>
  <c r="C355" i="9"/>
  <c r="C54" i="9"/>
  <c r="C317" i="9"/>
  <c r="C540" i="9"/>
  <c r="C205" i="9"/>
  <c r="C428" i="9"/>
  <c r="C280" i="9"/>
  <c r="C466" i="9"/>
  <c r="C91" i="9"/>
  <c r="C15" i="9"/>
  <c r="C391" i="9"/>
  <c r="C242" i="9"/>
  <c r="C53" i="9"/>
  <c r="C354" i="9"/>
  <c r="C167" i="9"/>
  <c r="C165" i="9"/>
  <c r="C166" i="9"/>
  <c r="C14" i="9"/>
  <c r="C539" i="9"/>
  <c r="C353" i="9"/>
  <c r="C52" i="9"/>
  <c r="C204" i="9"/>
  <c r="C390" i="9"/>
  <c r="C316" i="9"/>
  <c r="C279" i="9"/>
  <c r="C427" i="9"/>
  <c r="C465" i="9"/>
  <c r="C241" i="9"/>
  <c r="C89" i="9"/>
  <c r="C240" i="9"/>
  <c r="C389" i="9"/>
  <c r="C426" i="9" l="1"/>
  <c r="C51" i="9"/>
  <c r="C352" i="9"/>
  <c r="C13" i="9"/>
  <c r="C278" i="9"/>
  <c r="C315" i="9"/>
  <c r="C12" i="9"/>
  <c r="C11" i="9"/>
  <c r="C50" i="9"/>
  <c r="C463" i="9"/>
  <c r="M13" i="10"/>
  <c r="C424" i="9"/>
  <c r="E424" i="9" s="1"/>
  <c r="E423" i="9"/>
  <c r="C425" i="9"/>
  <c r="C314" i="9"/>
  <c r="C88" i="9"/>
  <c r="C388" i="9"/>
  <c r="C239" i="9"/>
  <c r="C351" i="9"/>
  <c r="C277" i="9"/>
  <c r="C127" i="9"/>
  <c r="C164" i="9"/>
  <c r="O13" i="10" l="1"/>
  <c r="K12" i="10"/>
  <c r="K13" i="10" s="1"/>
  <c r="G13" i="10"/>
  <c r="I12" i="10"/>
  <c r="I13" i="10" s="1"/>
  <c r="G12" i="10"/>
  <c r="E12" i="10"/>
  <c r="E13" i="10" s="1"/>
  <c r="C12" i="10"/>
  <c r="C13" i="10" s="1"/>
  <c r="K6" i="10"/>
  <c r="I6" i="10"/>
  <c r="G6" i="10"/>
  <c r="E6" i="10"/>
  <c r="C6" i="10"/>
  <c r="C126" i="9" l="1"/>
  <c r="C238" i="9"/>
  <c r="E238" i="9" s="1"/>
  <c r="C276" i="9"/>
  <c r="C387" i="9"/>
  <c r="C462" i="9"/>
  <c r="C163" i="9"/>
  <c r="C313" i="9"/>
  <c r="C536" i="9"/>
  <c r="E536" i="9" s="1"/>
  <c r="C350" i="9"/>
  <c r="C349" i="9"/>
  <c r="C49" i="9"/>
  <c r="E49" i="9" s="1"/>
  <c r="C87" i="9"/>
  <c r="E86" i="9"/>
  <c r="C86" i="9"/>
  <c r="C385" i="9"/>
  <c r="E385" i="9" s="1"/>
  <c r="C460" i="9"/>
  <c r="C459" i="9"/>
  <c r="C47" i="9"/>
  <c r="C348" i="9"/>
  <c r="E348" i="9" s="1"/>
  <c r="C235" i="9"/>
  <c r="C234" i="9"/>
  <c r="C237" i="9"/>
  <c r="C422" i="9"/>
  <c r="C9" i="9"/>
  <c r="C274" i="9"/>
  <c r="C311" i="9"/>
  <c r="C534" i="9"/>
  <c r="C161" i="9"/>
  <c r="C85" i="9"/>
  <c r="E85" i="9" s="1"/>
  <c r="C84" i="9"/>
  <c r="C83" i="9"/>
  <c r="C309" i="9"/>
  <c r="C533" i="9"/>
  <c r="C532" i="9"/>
  <c r="C8" i="9"/>
  <c r="C46" i="9"/>
  <c r="C45" i="9"/>
  <c r="E45" i="9" s="1"/>
  <c r="C273" i="9"/>
  <c r="C272" i="9"/>
  <c r="C384" i="9"/>
  <c r="C383" i="9"/>
  <c r="E383" i="9" s="1"/>
  <c r="C382" i="9"/>
  <c r="C421" i="9"/>
  <c r="C420" i="9"/>
  <c r="C445" i="7"/>
  <c r="C347" i="9"/>
  <c r="C146" i="7"/>
  <c r="C160" i="9"/>
  <c r="C159" i="9"/>
  <c r="E159" i="9" s="1"/>
  <c r="C7" i="9"/>
  <c r="C32" i="7"/>
  <c r="E380" i="9"/>
  <c r="E379" i="9"/>
  <c r="F579" i="9"/>
  <c r="E579" i="9"/>
  <c r="E197" i="9"/>
  <c r="C271" i="9"/>
  <c r="C270" i="9"/>
  <c r="C555" i="7"/>
  <c r="C80" i="9"/>
  <c r="C222" i="7"/>
  <c r="I559" i="9"/>
  <c r="H559" i="9"/>
  <c r="G559" i="9"/>
  <c r="F559" i="9"/>
  <c r="E558" i="9"/>
  <c r="E556" i="9"/>
  <c r="E555" i="9"/>
  <c r="E554" i="9"/>
  <c r="E553" i="9"/>
  <c r="E552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5" i="9"/>
  <c r="E534" i="9"/>
  <c r="E533" i="9"/>
  <c r="E532" i="9"/>
  <c r="E531" i="9"/>
  <c r="E530" i="9"/>
  <c r="A530" i="9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29" i="9"/>
  <c r="I522" i="9"/>
  <c r="H522" i="9"/>
  <c r="G522" i="9"/>
  <c r="F522" i="9"/>
  <c r="E497" i="9"/>
  <c r="E496" i="9"/>
  <c r="E495" i="9"/>
  <c r="E494" i="9"/>
  <c r="E493" i="9"/>
  <c r="E492" i="9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I485" i="9"/>
  <c r="H485" i="9"/>
  <c r="G485" i="9"/>
  <c r="F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3" i="9"/>
  <c r="E462" i="9"/>
  <c r="E461" i="9"/>
  <c r="E460" i="9"/>
  <c r="E459" i="9"/>
  <c r="E458" i="9"/>
  <c r="E457" i="9"/>
  <c r="E456" i="9"/>
  <c r="E455" i="9"/>
  <c r="A455" i="9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E454" i="9"/>
  <c r="I447" i="9"/>
  <c r="H447" i="9"/>
  <c r="G447" i="9"/>
  <c r="F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2" i="9"/>
  <c r="E421" i="9"/>
  <c r="E420" i="9"/>
  <c r="E419" i="9"/>
  <c r="E418" i="9"/>
  <c r="E417" i="9"/>
  <c r="A417" i="9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E416" i="9"/>
  <c r="I410" i="9"/>
  <c r="H410" i="9"/>
  <c r="G410" i="9"/>
  <c r="F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4" i="9"/>
  <c r="E382" i="9"/>
  <c r="E381" i="9"/>
  <c r="A381" i="9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380" i="9"/>
  <c r="I373" i="9"/>
  <c r="H373" i="9"/>
  <c r="G373" i="9"/>
  <c r="F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7" i="9"/>
  <c r="E346" i="9"/>
  <c r="E345" i="9"/>
  <c r="E344" i="9"/>
  <c r="E343" i="9"/>
  <c r="A343" i="9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E342" i="9"/>
  <c r="I336" i="9"/>
  <c r="H336" i="9"/>
  <c r="G336" i="9"/>
  <c r="F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A306" i="9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E305" i="9"/>
  <c r="I299" i="9"/>
  <c r="H299" i="9"/>
  <c r="G299" i="9"/>
  <c r="F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A269" i="9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E268" i="9"/>
  <c r="I261" i="9"/>
  <c r="H261" i="9"/>
  <c r="G261" i="9"/>
  <c r="F261" i="9"/>
  <c r="E260" i="9"/>
  <c r="E259" i="9"/>
  <c r="E258" i="9"/>
  <c r="E257" i="9"/>
  <c r="E256" i="9"/>
  <c r="E255" i="9"/>
  <c r="E254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7" i="9"/>
  <c r="E236" i="9"/>
  <c r="E235" i="9"/>
  <c r="E234" i="9"/>
  <c r="E233" i="9"/>
  <c r="E232" i="9"/>
  <c r="E231" i="9"/>
  <c r="A231" i="9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E230" i="9"/>
  <c r="I224" i="9"/>
  <c r="H224" i="9"/>
  <c r="G224" i="9"/>
  <c r="F224" i="9"/>
  <c r="E223" i="9"/>
  <c r="E222" i="9"/>
  <c r="E221" i="9"/>
  <c r="E220" i="9"/>
  <c r="E219" i="9"/>
  <c r="E218" i="9"/>
  <c r="E217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6" i="9"/>
  <c r="E195" i="9"/>
  <c r="E194" i="9"/>
  <c r="A194" i="9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E193" i="9"/>
  <c r="I186" i="9"/>
  <c r="H186" i="9"/>
  <c r="G186" i="9"/>
  <c r="F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8" i="9"/>
  <c r="E157" i="9"/>
  <c r="E156" i="9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E155" i="9"/>
  <c r="I148" i="9"/>
  <c r="H148" i="9"/>
  <c r="G148" i="9"/>
  <c r="F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A118" i="9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E117" i="9"/>
  <c r="I110" i="9"/>
  <c r="H110" i="9"/>
  <c r="G110" i="9"/>
  <c r="F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4" i="9"/>
  <c r="E83" i="9"/>
  <c r="E82" i="9"/>
  <c r="E81" i="9"/>
  <c r="A81" i="9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E80" i="9"/>
  <c r="A80" i="9"/>
  <c r="E79" i="9"/>
  <c r="I72" i="9"/>
  <c r="H72" i="9"/>
  <c r="G72" i="9"/>
  <c r="F72" i="9"/>
  <c r="E71" i="9"/>
  <c r="E70" i="9"/>
  <c r="E69" i="9"/>
  <c r="E68" i="9"/>
  <c r="E67" i="9"/>
  <c r="E66" i="9"/>
  <c r="E65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8" i="9"/>
  <c r="E47" i="9"/>
  <c r="E46" i="9"/>
  <c r="E44" i="9"/>
  <c r="E43" i="9"/>
  <c r="A43" i="9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E42" i="9"/>
  <c r="A42" i="9"/>
  <c r="E41" i="9"/>
  <c r="I34" i="9"/>
  <c r="H34" i="9"/>
  <c r="G34" i="9"/>
  <c r="F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E3" i="9"/>
  <c r="C70" i="7"/>
  <c r="C297" i="7"/>
  <c r="C259" i="7"/>
  <c r="C108" i="7"/>
  <c r="C408" i="7"/>
  <c r="C371" i="7"/>
  <c r="C482" i="7"/>
  <c r="C444" i="7"/>
  <c r="C145" i="7"/>
  <c r="C144" i="7"/>
  <c r="C143" i="7"/>
  <c r="C370" i="7"/>
  <c r="C220" i="7"/>
  <c r="C296" i="7"/>
  <c r="C69" i="7"/>
  <c r="C333" i="7"/>
  <c r="C31" i="7"/>
  <c r="C183" i="7"/>
  <c r="C407" i="7"/>
  <c r="C258" i="7"/>
  <c r="C257" i="7"/>
  <c r="C30" i="7"/>
  <c r="C107" i="7"/>
  <c r="C106" i="7"/>
  <c r="C68" i="7"/>
  <c r="K410" i="7"/>
  <c r="K305" i="7"/>
  <c r="K269" i="7"/>
  <c r="K261" i="7"/>
  <c r="K260" i="7"/>
  <c r="C295" i="7"/>
  <c r="C332" i="7"/>
  <c r="C406" i="7"/>
  <c r="C443" i="7"/>
  <c r="C442" i="7"/>
  <c r="C441" i="7"/>
  <c r="C481" i="7"/>
  <c r="C480" i="7"/>
  <c r="C369" i="7"/>
  <c r="C553" i="7"/>
  <c r="C29" i="7"/>
  <c r="C138" i="7"/>
  <c r="C137" i="7"/>
  <c r="C136" i="7"/>
  <c r="C331" i="7"/>
  <c r="C294" i="7"/>
  <c r="C405" i="7"/>
  <c r="C404" i="7"/>
  <c r="C403" i="7"/>
  <c r="C256" i="7"/>
  <c r="C67" i="7"/>
  <c r="C368" i="7"/>
  <c r="C104" i="7"/>
  <c r="C218" i="7"/>
  <c r="C66" i="7"/>
  <c r="C330" i="7"/>
  <c r="C142" i="7"/>
  <c r="E142" i="7" s="1"/>
  <c r="C293" i="7"/>
  <c r="C255" i="7"/>
  <c r="C367" i="7"/>
  <c r="C180" i="7"/>
  <c r="C141" i="7"/>
  <c r="C27" i="7"/>
  <c r="C65" i="7"/>
  <c r="E65" i="7"/>
  <c r="C552" i="7"/>
  <c r="C329" i="7"/>
  <c r="C254" i="7"/>
  <c r="C103" i="7"/>
  <c r="C102" i="7"/>
  <c r="C179" i="7"/>
  <c r="C366" i="7"/>
  <c r="C292" i="7"/>
  <c r="C217" i="7"/>
  <c r="C437" i="7"/>
  <c r="C101" i="7"/>
  <c r="C100" i="7"/>
  <c r="C401" i="7"/>
  <c r="C252" i="7"/>
  <c r="C25" i="7"/>
  <c r="C24" i="7"/>
  <c r="C23" i="7"/>
  <c r="C364" i="7"/>
  <c r="C215" i="7"/>
  <c r="C63" i="7"/>
  <c r="C550" i="7"/>
  <c r="C290" i="7"/>
  <c r="C177" i="7"/>
  <c r="C400" i="7"/>
  <c r="C62" i="7"/>
  <c r="C326" i="7"/>
  <c r="C251" i="7"/>
  <c r="C250" i="7"/>
  <c r="C548" i="7"/>
  <c r="C289" i="7"/>
  <c r="C214" i="7"/>
  <c r="C363" i="7"/>
  <c r="C176" i="7"/>
  <c r="C61" i="7"/>
  <c r="C99" i="7"/>
  <c r="C213" i="7"/>
  <c r="C474" i="7"/>
  <c r="C436" i="7"/>
  <c r="C324" i="7"/>
  <c r="E324" i="7" s="1"/>
  <c r="C325" i="7"/>
  <c r="E325" i="7"/>
  <c r="C288" i="7"/>
  <c r="C399" i="7"/>
  <c r="C175" i="7"/>
  <c r="C362" i="7"/>
  <c r="C98" i="7"/>
  <c r="C435" i="7"/>
  <c r="C361" i="7"/>
  <c r="E336" i="9" l="1"/>
  <c r="E559" i="9"/>
  <c r="E522" i="9"/>
  <c r="H524" i="9" s="1"/>
  <c r="E410" i="9"/>
  <c r="E373" i="9"/>
  <c r="E299" i="9"/>
  <c r="E224" i="9"/>
  <c r="E148" i="9"/>
  <c r="E72" i="9"/>
  <c r="E110" i="9"/>
  <c r="H112" i="9" s="1"/>
  <c r="E34" i="9"/>
  <c r="E261" i="9"/>
  <c r="E186" i="9"/>
  <c r="E447" i="9"/>
  <c r="H449" i="9" s="1"/>
  <c r="E485" i="9"/>
  <c r="C22" i="7"/>
  <c r="C249" i="7"/>
  <c r="C473" i="7"/>
  <c r="C212" i="7"/>
  <c r="C398" i="7"/>
  <c r="C287" i="7"/>
  <c r="C60" i="7"/>
  <c r="C172" i="7"/>
  <c r="C173" i="7"/>
  <c r="C174" i="7"/>
  <c r="C434" i="7"/>
  <c r="C431" i="7"/>
  <c r="C429" i="7"/>
  <c r="C428" i="7"/>
  <c r="C427" i="7"/>
  <c r="C426" i="7"/>
  <c r="C424" i="7"/>
  <c r="C422" i="7"/>
  <c r="C421" i="7"/>
  <c r="C420" i="7"/>
  <c r="C419" i="7"/>
  <c r="C471" i="7"/>
  <c r="C468" i="7"/>
  <c r="C466" i="7"/>
  <c r="C465" i="7"/>
  <c r="C464" i="7"/>
  <c r="E464" i="7" s="1"/>
  <c r="C462" i="7"/>
  <c r="C461" i="7"/>
  <c r="C460" i="7"/>
  <c r="C457" i="7"/>
  <c r="C21" i="7"/>
  <c r="C59" i="7"/>
  <c r="C397" i="7"/>
  <c r="C248" i="7"/>
  <c r="C360" i="7"/>
  <c r="C211" i="7"/>
  <c r="C286" i="7"/>
  <c r="C58" i="7"/>
  <c r="C285" i="7"/>
  <c r="C359" i="7"/>
  <c r="C210" i="7"/>
  <c r="C208" i="7"/>
  <c r="C247" i="7"/>
  <c r="C135" i="7"/>
  <c r="C134" i="7"/>
  <c r="C133" i="7"/>
  <c r="C132" i="7"/>
  <c r="C396" i="7"/>
  <c r="C395" i="7"/>
  <c r="C57" i="7"/>
  <c r="C56" i="7"/>
  <c r="C246" i="7"/>
  <c r="C284" i="7"/>
  <c r="C283" i="7"/>
  <c r="C282" i="7"/>
  <c r="C245" i="7"/>
  <c r="C244" i="7"/>
  <c r="C358" i="7"/>
  <c r="C357" i="7"/>
  <c r="C394" i="7"/>
  <c r="H226" i="9" l="1"/>
  <c r="H487" i="9"/>
  <c r="H36" i="9"/>
  <c r="H375" i="9"/>
  <c r="H412" i="9"/>
  <c r="H301" i="9"/>
  <c r="H74" i="9"/>
  <c r="H338" i="9"/>
  <c r="H188" i="9"/>
  <c r="H561" i="9"/>
  <c r="H263" i="9"/>
  <c r="H150" i="9"/>
  <c r="C207" i="7"/>
  <c r="C356" i="7"/>
  <c r="C17" i="7"/>
  <c r="C16" i="7"/>
  <c r="C55" i="7" l="1"/>
  <c r="C131" i="7" l="1"/>
  <c r="C393" i="7"/>
  <c r="C392" i="7"/>
  <c r="C130" i="7"/>
  <c r="C54" i="7"/>
  <c r="C206" i="7"/>
  <c r="C243" i="7"/>
  <c r="C355" i="7"/>
  <c r="C129" i="7"/>
  <c r="C15" i="7"/>
  <c r="C53" i="7"/>
  <c r="C205" i="7"/>
  <c r="C281" i="7"/>
  <c r="C280" i="7"/>
  <c r="C279" i="7"/>
  <c r="C278" i="7"/>
  <c r="C354" i="7" l="1"/>
  <c r="C87" i="7"/>
  <c r="C204" i="7"/>
  <c r="C390" i="7"/>
  <c r="C14" i="7"/>
  <c r="C127" i="7"/>
  <c r="C166" i="7"/>
  <c r="C241" i="7"/>
  <c r="C50" i="7"/>
  <c r="C49" i="7"/>
  <c r="C52" i="7"/>
  <c r="C389" i="7"/>
  <c r="C352" i="7"/>
  <c r="C202" i="7"/>
  <c r="C240" i="7"/>
  <c r="C315" i="7"/>
  <c r="C165" i="7"/>
  <c r="C388" i="7"/>
  <c r="C387" i="7"/>
  <c r="C13" i="7"/>
  <c r="C9" i="7"/>
  <c r="C8" i="7"/>
  <c r="C313" i="7"/>
  <c r="E313" i="7" s="1"/>
  <c r="C311" i="7"/>
  <c r="C236" i="7"/>
  <c r="C45" i="7"/>
  <c r="C239" i="7"/>
  <c r="C11" i="7"/>
  <c r="C350" i="7"/>
  <c r="C201" i="7"/>
  <c r="C125" i="7"/>
  <c r="C238" i="7"/>
  <c r="C276" i="7"/>
  <c r="C124" i="7"/>
  <c r="C386" i="7"/>
  <c r="C349" i="7"/>
  <c r="C48" i="7"/>
  <c r="C200" i="7"/>
  <c r="C199" i="7"/>
  <c r="C123" i="7"/>
  <c r="C274" i="7"/>
  <c r="C385" i="7"/>
  <c r="C47" i="7"/>
  <c r="C348" i="7"/>
  <c r="C347" i="7"/>
  <c r="C235" i="7"/>
  <c r="C121" i="7"/>
  <c r="C198" i="7"/>
  <c r="C384" i="7"/>
  <c r="C383" i="7"/>
  <c r="C184" i="7"/>
  <c r="C182" i="7"/>
  <c r="C181" i="7"/>
  <c r="C170" i="7"/>
  <c r="C169" i="7"/>
  <c r="C168" i="7"/>
  <c r="C167" i="7"/>
  <c r="C163" i="7"/>
  <c r="C162" i="7"/>
  <c r="C161" i="7"/>
  <c r="C160" i="7"/>
  <c r="C234" i="7"/>
  <c r="C83" i="7"/>
  <c r="C309" i="7"/>
  <c r="C532" i="7"/>
  <c r="C197" i="7"/>
  <c r="C346" i="7"/>
  <c r="C82" i="7" l="1"/>
  <c r="E82" i="7" s="1"/>
  <c r="C382" i="7"/>
  <c r="E335" i="7"/>
  <c r="C334" i="7"/>
  <c r="E334" i="7" s="1"/>
  <c r="E331" i="7"/>
  <c r="E330" i="7"/>
  <c r="E329" i="7"/>
  <c r="C327" i="7"/>
  <c r="E327" i="7" s="1"/>
  <c r="E326" i="7"/>
  <c r="E323" i="7"/>
  <c r="C322" i="7"/>
  <c r="E322" i="7" s="1"/>
  <c r="C321" i="7"/>
  <c r="C320" i="7"/>
  <c r="C319" i="7"/>
  <c r="E319" i="7" s="1"/>
  <c r="C318" i="7"/>
  <c r="E318" i="7" s="1"/>
  <c r="C317" i="7"/>
  <c r="E317" i="7" s="1"/>
  <c r="C316" i="7"/>
  <c r="E314" i="7"/>
  <c r="C312" i="7"/>
  <c r="E312" i="7" s="1"/>
  <c r="C310" i="7"/>
  <c r="E310" i="7" s="1"/>
  <c r="E309" i="7"/>
  <c r="C307" i="7"/>
  <c r="E307" i="7" s="1"/>
  <c r="C306" i="7"/>
  <c r="E306" i="7" s="1"/>
  <c r="C233" i="7"/>
  <c r="E558" i="7"/>
  <c r="E557" i="7"/>
  <c r="C556" i="7"/>
  <c r="E556" i="7" s="1"/>
  <c r="C554" i="7"/>
  <c r="E553" i="7"/>
  <c r="E552" i="7"/>
  <c r="C549" i="7"/>
  <c r="E548" i="7"/>
  <c r="C547" i="7"/>
  <c r="E547" i="7" s="1"/>
  <c r="C545" i="7"/>
  <c r="E545" i="7" s="1"/>
  <c r="C544" i="7"/>
  <c r="E544" i="7" s="1"/>
  <c r="C543" i="7"/>
  <c r="E543" i="7" s="1"/>
  <c r="C542" i="7"/>
  <c r="C541" i="7"/>
  <c r="C540" i="7"/>
  <c r="E540" i="7" s="1"/>
  <c r="C539" i="7"/>
  <c r="E539" i="7" s="1"/>
  <c r="C538" i="7"/>
  <c r="E538" i="7" s="1"/>
  <c r="C537" i="7"/>
  <c r="E537" i="7" s="1"/>
  <c r="C536" i="7"/>
  <c r="E536" i="7" s="1"/>
  <c r="C535" i="7"/>
  <c r="E535" i="7" s="1"/>
  <c r="C534" i="7"/>
  <c r="E550" i="7"/>
  <c r="E549" i="7"/>
  <c r="E546" i="7"/>
  <c r="E542" i="7"/>
  <c r="E541" i="7"/>
  <c r="E534" i="7"/>
  <c r="E533" i="7"/>
  <c r="E532" i="7"/>
  <c r="C531" i="7"/>
  <c r="E531" i="7" s="1"/>
  <c r="E530" i="7"/>
  <c r="I559" i="7"/>
  <c r="G559" i="7"/>
  <c r="F559" i="7"/>
  <c r="E555" i="7"/>
  <c r="E554" i="7"/>
  <c r="H559" i="7"/>
  <c r="A529" i="7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C120" i="7"/>
  <c r="E120" i="7" s="1"/>
  <c r="C196" i="7"/>
  <c r="E196" i="7" s="1"/>
  <c r="C345" i="7"/>
  <c r="E345" i="7" s="1"/>
  <c r="C158" i="7"/>
  <c r="E158" i="7" s="1"/>
  <c r="C258" i="1"/>
  <c r="E98" i="7"/>
  <c r="C97" i="7"/>
  <c r="E97" i="7" s="1"/>
  <c r="C96" i="7"/>
  <c r="E96" i="7" s="1"/>
  <c r="C95" i="7"/>
  <c r="E95" i="7" s="1"/>
  <c r="C94" i="7"/>
  <c r="E94" i="7" s="1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6" i="7"/>
  <c r="E86" i="7" s="1"/>
  <c r="C85" i="7"/>
  <c r="E85" i="7" s="1"/>
  <c r="C84" i="7"/>
  <c r="E84" i="7" s="1"/>
  <c r="E83" i="7"/>
  <c r="E81" i="7"/>
  <c r="E497" i="7"/>
  <c r="E496" i="7"/>
  <c r="E495" i="7"/>
  <c r="E494" i="7"/>
  <c r="E493" i="7"/>
  <c r="E492" i="7"/>
  <c r="I522" i="7"/>
  <c r="G522" i="7"/>
  <c r="F522" i="7"/>
  <c r="H522" i="7"/>
  <c r="A492" i="7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I485" i="7"/>
  <c r="H485" i="7"/>
  <c r="G485" i="7"/>
  <c r="F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3" i="7"/>
  <c r="E462" i="7"/>
  <c r="E461" i="7"/>
  <c r="E460" i="7"/>
  <c r="E459" i="7"/>
  <c r="E458" i="7"/>
  <c r="E457" i="7"/>
  <c r="E456" i="7"/>
  <c r="E455" i="7"/>
  <c r="A455" i="7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E454" i="7"/>
  <c r="I447" i="7"/>
  <c r="H447" i="7"/>
  <c r="G447" i="7"/>
  <c r="F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A417" i="7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E416" i="7"/>
  <c r="I410" i="7"/>
  <c r="H410" i="7"/>
  <c r="G410" i="7"/>
  <c r="F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A380" i="7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E379" i="7"/>
  <c r="I373" i="7"/>
  <c r="H373" i="7"/>
  <c r="G373" i="7"/>
  <c r="F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4" i="7"/>
  <c r="E343" i="7"/>
  <c r="A343" i="7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E342" i="7"/>
  <c r="I336" i="7"/>
  <c r="K306" i="7" s="1"/>
  <c r="K307" i="7" s="1"/>
  <c r="H336" i="7"/>
  <c r="G336" i="7"/>
  <c r="F336" i="7"/>
  <c r="E333" i="7"/>
  <c r="E332" i="7"/>
  <c r="E328" i="7"/>
  <c r="E321" i="7"/>
  <c r="E320" i="7"/>
  <c r="E316" i="7"/>
  <c r="E315" i="7"/>
  <c r="E311" i="7"/>
  <c r="E308" i="7"/>
  <c r="A306" i="7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E305" i="7"/>
  <c r="I299" i="7"/>
  <c r="K270" i="7" s="1"/>
  <c r="K271" i="7" s="1"/>
  <c r="H299" i="7"/>
  <c r="G299" i="7"/>
  <c r="F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A269" i="7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E268" i="7"/>
  <c r="I261" i="7"/>
  <c r="H261" i="7"/>
  <c r="G261" i="7"/>
  <c r="F261" i="7"/>
  <c r="E260" i="7"/>
  <c r="E259" i="7"/>
  <c r="E258" i="7"/>
  <c r="E257" i="7"/>
  <c r="E256" i="7"/>
  <c r="E255" i="7"/>
  <c r="E254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A231" i="7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E230" i="7"/>
  <c r="I224" i="7"/>
  <c r="H224" i="7"/>
  <c r="G224" i="7"/>
  <c r="F224" i="7"/>
  <c r="E223" i="7"/>
  <c r="E222" i="7"/>
  <c r="E221" i="7"/>
  <c r="E220" i="7"/>
  <c r="E219" i="7"/>
  <c r="E218" i="7"/>
  <c r="E217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5" i="7"/>
  <c r="E194" i="7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E193" i="7"/>
  <c r="I186" i="7"/>
  <c r="H186" i="7"/>
  <c r="G186" i="7"/>
  <c r="F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7" i="7"/>
  <c r="E156" i="7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E155" i="7"/>
  <c r="I148" i="7"/>
  <c r="H148" i="7"/>
  <c r="G148" i="7"/>
  <c r="F148" i="7"/>
  <c r="E147" i="7"/>
  <c r="E146" i="7"/>
  <c r="E145" i="7"/>
  <c r="E144" i="7"/>
  <c r="E143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19" i="7"/>
  <c r="E118" i="7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E117" i="7"/>
  <c r="I110" i="7"/>
  <c r="H110" i="7"/>
  <c r="G110" i="7"/>
  <c r="F110" i="7"/>
  <c r="E109" i="7"/>
  <c r="E108" i="7"/>
  <c r="E107" i="7"/>
  <c r="E106" i="7"/>
  <c r="E105" i="7"/>
  <c r="E104" i="7"/>
  <c r="E103" i="7"/>
  <c r="E102" i="7"/>
  <c r="E101" i="7"/>
  <c r="E100" i="7"/>
  <c r="E99" i="7"/>
  <c r="E87" i="7"/>
  <c r="E80" i="7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E79" i="7"/>
  <c r="I72" i="7"/>
  <c r="H72" i="7"/>
  <c r="G72" i="7"/>
  <c r="F72" i="7"/>
  <c r="E71" i="7"/>
  <c r="E70" i="7"/>
  <c r="E69" i="7"/>
  <c r="E68" i="7"/>
  <c r="E67" i="7"/>
  <c r="E66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E41" i="7"/>
  <c r="E559" i="7" l="1"/>
  <c r="H561" i="7" s="1"/>
  <c r="E522" i="7"/>
  <c r="H524" i="7" s="1"/>
  <c r="E261" i="7"/>
  <c r="H263" i="7" s="1"/>
  <c r="E410" i="7"/>
  <c r="H412" i="7" s="1"/>
  <c r="E299" i="7"/>
  <c r="H301" i="7" s="1"/>
  <c r="E447" i="7"/>
  <c r="H449" i="7" s="1"/>
  <c r="E373" i="7"/>
  <c r="H375" i="7" s="1"/>
  <c r="E336" i="7"/>
  <c r="E485" i="7"/>
  <c r="H487" i="7" s="1"/>
  <c r="E110" i="7"/>
  <c r="E148" i="7"/>
  <c r="H150" i="7" s="1"/>
  <c r="E186" i="7"/>
  <c r="E72" i="7"/>
  <c r="H74" i="7" s="1"/>
  <c r="E224" i="7"/>
  <c r="H226" i="7" s="1"/>
  <c r="H188" i="7" l="1"/>
  <c r="H338" i="7"/>
  <c r="H112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I34" i="7"/>
  <c r="G34" i="7"/>
  <c r="F34" i="7"/>
  <c r="H3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I381" i="1"/>
  <c r="G381" i="1"/>
  <c r="F381" i="1"/>
  <c r="E380" i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E373" i="1"/>
  <c r="H372" i="1"/>
  <c r="C372" i="1"/>
  <c r="E372" i="1" s="1"/>
  <c r="C371" i="1"/>
  <c r="E371" i="1" s="1"/>
  <c r="C370" i="1"/>
  <c r="E370" i="1" s="1"/>
  <c r="E369" i="1"/>
  <c r="C368" i="1"/>
  <c r="E368" i="1" s="1"/>
  <c r="J367" i="1"/>
  <c r="E367" i="1"/>
  <c r="C367" i="1"/>
  <c r="C366" i="1"/>
  <c r="E366" i="1" s="1"/>
  <c r="C365" i="1"/>
  <c r="E365" i="1" s="1"/>
  <c r="C364" i="1"/>
  <c r="E364" i="1" s="1"/>
  <c r="C363" i="1"/>
  <c r="E363" i="1" s="1"/>
  <c r="E362" i="1"/>
  <c r="C361" i="1"/>
  <c r="E361" i="1" s="1"/>
  <c r="C360" i="1"/>
  <c r="E360" i="1" s="1"/>
  <c r="C359" i="1"/>
  <c r="E359" i="1" s="1"/>
  <c r="C358" i="1"/>
  <c r="E358" i="1" s="1"/>
  <c r="C357" i="1"/>
  <c r="E357" i="1" s="1"/>
  <c r="E356" i="1"/>
  <c r="H353" i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H381" i="1" l="1"/>
  <c r="E381" i="1"/>
  <c r="H384" i="1" s="1"/>
  <c r="E34" i="7"/>
  <c r="H36" i="7" s="1"/>
  <c r="H332" i="1"/>
  <c r="H313" i="1"/>
  <c r="C334" i="1"/>
  <c r="E334" i="1" s="1"/>
  <c r="C330" i="1"/>
  <c r="C323" i="1"/>
  <c r="E340" i="1"/>
  <c r="C339" i="1"/>
  <c r="C338" i="1"/>
  <c r="E338" i="1" s="1"/>
  <c r="C337" i="1"/>
  <c r="E337" i="1" s="1"/>
  <c r="C336" i="1"/>
  <c r="E336" i="1" s="1"/>
  <c r="C335" i="1"/>
  <c r="E333" i="1"/>
  <c r="C332" i="1"/>
  <c r="E332" i="1" s="1"/>
  <c r="C331" i="1"/>
  <c r="E331" i="1" s="1"/>
  <c r="E329" i="1"/>
  <c r="C328" i="1"/>
  <c r="E328" i="1" s="1"/>
  <c r="C327" i="1"/>
  <c r="E327" i="1" s="1"/>
  <c r="C326" i="1"/>
  <c r="E326" i="1" s="1"/>
  <c r="C325" i="1"/>
  <c r="C324" i="1"/>
  <c r="E322" i="1"/>
  <c r="C321" i="1"/>
  <c r="E321" i="1" s="1"/>
  <c r="C320" i="1"/>
  <c r="E320" i="1" s="1"/>
  <c r="C319" i="1"/>
  <c r="C318" i="1"/>
  <c r="E318" i="1" s="1"/>
  <c r="C317" i="1"/>
  <c r="I341" i="1"/>
  <c r="G341" i="1"/>
  <c r="F341" i="1"/>
  <c r="E339" i="1"/>
  <c r="E335" i="1"/>
  <c r="E330" i="1"/>
  <c r="J327" i="1"/>
  <c r="E325" i="1"/>
  <c r="E324" i="1"/>
  <c r="E323" i="1"/>
  <c r="E319" i="1"/>
  <c r="E317" i="1"/>
  <c r="E316" i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J287" i="1"/>
  <c r="H341" i="1" l="1"/>
  <c r="E341" i="1"/>
  <c r="H344" i="1" s="1"/>
  <c r="H294" i="1"/>
  <c r="H280" i="1"/>
  <c r="E300" i="1"/>
  <c r="E299" i="1"/>
  <c r="E298" i="1"/>
  <c r="E297" i="1"/>
  <c r="E294" i="1"/>
  <c r="E288" i="1"/>
  <c r="E282" i="1"/>
  <c r="E277" i="1"/>
  <c r="E276" i="1"/>
  <c r="C283" i="1"/>
  <c r="E283" i="1" s="1"/>
  <c r="C290" i="1"/>
  <c r="E290" i="1" s="1"/>
  <c r="C295" i="1"/>
  <c r="E295" i="1" s="1"/>
  <c r="C297" i="1"/>
  <c r="C296" i="1"/>
  <c r="E296" i="1" s="1"/>
  <c r="C293" i="1"/>
  <c r="E293" i="1" s="1"/>
  <c r="C292" i="1"/>
  <c r="E292" i="1" s="1"/>
  <c r="C291" i="1"/>
  <c r="E291" i="1" s="1"/>
  <c r="C289" i="1"/>
  <c r="E289" i="1" s="1"/>
  <c r="C287" i="1"/>
  <c r="E287" i="1" s="1"/>
  <c r="C286" i="1"/>
  <c r="E286" i="1" s="1"/>
  <c r="C285" i="1"/>
  <c r="E285" i="1" s="1"/>
  <c r="C284" i="1"/>
  <c r="E284" i="1" s="1"/>
  <c r="C281" i="1"/>
  <c r="E281" i="1" s="1"/>
  <c r="C280" i="1"/>
  <c r="E280" i="1" s="1"/>
  <c r="C279" i="1"/>
  <c r="E279" i="1" s="1"/>
  <c r="C278" i="1"/>
  <c r="E278" i="1" s="1"/>
  <c r="C277" i="1"/>
  <c r="H255" i="1"/>
  <c r="H241" i="1"/>
  <c r="C251" i="1"/>
  <c r="C244" i="1"/>
  <c r="E261" i="1"/>
  <c r="E258" i="1"/>
  <c r="C257" i="1"/>
  <c r="E257" i="1" s="1"/>
  <c r="C256" i="1"/>
  <c r="C255" i="1"/>
  <c r="E255" i="1" s="1"/>
  <c r="C254" i="1"/>
  <c r="E254" i="1" s="1"/>
  <c r="C253" i="1"/>
  <c r="E253" i="1" s="1"/>
  <c r="C252" i="1"/>
  <c r="E252" i="1" s="1"/>
  <c r="C250" i="1"/>
  <c r="E250" i="1" s="1"/>
  <c r="C248" i="1"/>
  <c r="E248" i="1" s="1"/>
  <c r="C247" i="1"/>
  <c r="E247" i="1" s="1"/>
  <c r="C246" i="1"/>
  <c r="E246" i="1" s="1"/>
  <c r="C245" i="1"/>
  <c r="E245" i="1" s="1"/>
  <c r="C242" i="1"/>
  <c r="E242" i="1" s="1"/>
  <c r="C241" i="1"/>
  <c r="E241" i="1" s="1"/>
  <c r="C240" i="1"/>
  <c r="E240" i="1" s="1"/>
  <c r="C239" i="1"/>
  <c r="E239" i="1" s="1"/>
  <c r="C238" i="1"/>
  <c r="E260" i="1"/>
  <c r="E259" i="1"/>
  <c r="E256" i="1"/>
  <c r="E251" i="1"/>
  <c r="E249" i="1"/>
  <c r="E244" i="1"/>
  <c r="E243" i="1"/>
  <c r="E238" i="1"/>
  <c r="E237" i="1"/>
  <c r="H221" i="1"/>
  <c r="H203" i="1"/>
  <c r="C215" i="1"/>
  <c r="E215" i="1" s="1"/>
  <c r="C210" i="1"/>
  <c r="C206" i="1"/>
  <c r="C222" i="1"/>
  <c r="E222" i="1" s="1"/>
  <c r="C221" i="1"/>
  <c r="E221" i="1" s="1"/>
  <c r="C220" i="1"/>
  <c r="C219" i="1"/>
  <c r="E219" i="1" s="1"/>
  <c r="C218" i="1"/>
  <c r="E218" i="1" s="1"/>
  <c r="C217" i="1"/>
  <c r="E217" i="1" s="1"/>
  <c r="C216" i="1"/>
  <c r="E214" i="1"/>
  <c r="C213" i="1"/>
  <c r="E213" i="1" s="1"/>
  <c r="C212" i="1"/>
  <c r="E210" i="1"/>
  <c r="C209" i="1"/>
  <c r="E209" i="1" s="1"/>
  <c r="C208" i="1"/>
  <c r="E208" i="1" s="1"/>
  <c r="C207" i="1"/>
  <c r="C204" i="1"/>
  <c r="E204" i="1" s="1"/>
  <c r="C203" i="1"/>
  <c r="E203" i="1" s="1"/>
  <c r="C202" i="1"/>
  <c r="E202" i="1" s="1"/>
  <c r="C201" i="1"/>
  <c r="C200" i="1"/>
  <c r="E200" i="1" s="1"/>
  <c r="E223" i="1"/>
  <c r="E220" i="1"/>
  <c r="E216" i="1"/>
  <c r="E212" i="1"/>
  <c r="E207" i="1"/>
  <c r="E206" i="1"/>
  <c r="E205" i="1"/>
  <c r="E201" i="1"/>
  <c r="E199" i="1"/>
  <c r="H156" i="1"/>
  <c r="H183" i="1"/>
  <c r="H181" i="1"/>
  <c r="C176" i="1"/>
  <c r="C186" i="1"/>
  <c r="E186" i="1" s="1"/>
  <c r="C184" i="1"/>
  <c r="E184" i="1" s="1"/>
  <c r="C183" i="1"/>
  <c r="E183" i="1" s="1"/>
  <c r="C182" i="1"/>
  <c r="C181" i="1"/>
  <c r="E181" i="1" s="1"/>
  <c r="C180" i="1"/>
  <c r="E180" i="1" s="1"/>
  <c r="C179" i="1"/>
  <c r="E179" i="1" s="1"/>
  <c r="C178" i="1"/>
  <c r="E178" i="1" s="1"/>
  <c r="C177" i="1"/>
  <c r="E177" i="1" s="1"/>
  <c r="E176" i="1"/>
  <c r="C175" i="1"/>
  <c r="E175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C165" i="1"/>
  <c r="E165" i="1" s="1"/>
  <c r="C164" i="1"/>
  <c r="E164" i="1" s="1"/>
  <c r="C163" i="1"/>
  <c r="E163" i="1" s="1"/>
  <c r="E185" i="1"/>
  <c r="E182" i="1"/>
  <c r="E174" i="1"/>
  <c r="E166" i="1"/>
  <c r="E162" i="1"/>
  <c r="H143" i="1"/>
  <c r="H128" i="1"/>
  <c r="C138" i="1"/>
  <c r="E138" i="1" s="1"/>
  <c r="E126" i="1"/>
  <c r="E125" i="1"/>
  <c r="E148" i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E137" i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C103" i="1"/>
  <c r="E103" i="1" s="1"/>
  <c r="C102" i="1"/>
  <c r="C100" i="1"/>
  <c r="E100" i="1" s="1"/>
  <c r="C93" i="1"/>
  <c r="E93" i="1" s="1"/>
  <c r="C87" i="1"/>
  <c r="E87" i="1" s="1"/>
  <c r="H105" i="1"/>
  <c r="H90" i="1"/>
  <c r="E110" i="1"/>
  <c r="C109" i="1"/>
  <c r="E109" i="1" s="1"/>
  <c r="C108" i="1"/>
  <c r="E108" i="1" s="1"/>
  <c r="C107" i="1"/>
  <c r="E107" i="1" s="1"/>
  <c r="C106" i="1"/>
  <c r="E106" i="1" s="1"/>
  <c r="C105" i="1"/>
  <c r="E105" i="1" s="1"/>
  <c r="E104" i="1"/>
  <c r="E102" i="1"/>
  <c r="C101" i="1"/>
  <c r="E101" i="1" s="1"/>
  <c r="C99" i="1"/>
  <c r="E99" i="1" s="1"/>
  <c r="C97" i="1"/>
  <c r="E97" i="1" s="1"/>
  <c r="C96" i="1"/>
  <c r="E96" i="1" s="1"/>
  <c r="C95" i="1"/>
  <c r="E95" i="1" s="1"/>
  <c r="C94" i="1"/>
  <c r="E94" i="1" s="1"/>
  <c r="E92" i="1"/>
  <c r="C91" i="1"/>
  <c r="E91" i="1" s="1"/>
  <c r="C90" i="1"/>
  <c r="E90" i="1" s="1"/>
  <c r="C89" i="1"/>
  <c r="C88" i="1"/>
  <c r="E88" i="1" s="1"/>
  <c r="E98" i="1"/>
  <c r="E89" i="1"/>
  <c r="E86" i="1"/>
  <c r="H51" i="1"/>
  <c r="E70" i="1"/>
  <c r="E61" i="1"/>
  <c r="E59" i="1"/>
  <c r="E53" i="1"/>
  <c r="E47" i="1"/>
  <c r="C54" i="1"/>
  <c r="E54" i="1" s="1"/>
  <c r="C71" i="1"/>
  <c r="E71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0" i="1"/>
  <c r="E60" i="1" s="1"/>
  <c r="C58" i="1"/>
  <c r="E58" i="1" s="1"/>
  <c r="C57" i="1"/>
  <c r="E57" i="1" s="1"/>
  <c r="C56" i="1"/>
  <c r="E56" i="1" s="1"/>
  <c r="C55" i="1"/>
  <c r="E55" i="1" s="1"/>
  <c r="C52" i="1"/>
  <c r="E52" i="1" s="1"/>
  <c r="C51" i="1"/>
  <c r="E51" i="1" s="1"/>
  <c r="C50" i="1"/>
  <c r="E50" i="1" s="1"/>
  <c r="C49" i="1"/>
  <c r="E49" i="1" s="1"/>
  <c r="C48" i="1"/>
  <c r="E48" i="1" s="1"/>
  <c r="H12" i="1"/>
  <c r="F34" i="1" l="1"/>
  <c r="E28" i="1"/>
  <c r="E25" i="1"/>
  <c r="E23" i="1"/>
  <c r="E12" i="1"/>
  <c r="C33" i="1"/>
  <c r="E33" i="1" s="1"/>
  <c r="C32" i="1"/>
  <c r="E32" i="1" s="1"/>
  <c r="C31" i="1"/>
  <c r="E31" i="1" s="1"/>
  <c r="C30" i="1"/>
  <c r="E30" i="1" s="1"/>
  <c r="C29" i="1"/>
  <c r="E29" i="1" s="1"/>
  <c r="C28" i="1"/>
  <c r="C27" i="1"/>
  <c r="E27" i="1" s="1"/>
  <c r="C26" i="1"/>
  <c r="E26" i="1" s="1"/>
  <c r="C24" i="1"/>
  <c r="E2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M209" i="1" l="1"/>
  <c r="I301" i="1" l="1"/>
  <c r="H301" i="1"/>
  <c r="G301" i="1"/>
  <c r="F301" i="1"/>
  <c r="E301" i="1" l="1"/>
  <c r="H304" i="1" s="1"/>
  <c r="I262" i="1"/>
  <c r="H262" i="1"/>
  <c r="G262" i="1"/>
  <c r="F262" i="1"/>
  <c r="E262" i="1" l="1"/>
  <c r="H265" i="1" s="1"/>
  <c r="F224" i="1" l="1"/>
  <c r="I224" i="1"/>
  <c r="H224" i="1"/>
  <c r="G224" i="1"/>
  <c r="E224" i="1" l="1"/>
  <c r="H226" i="1" s="1"/>
  <c r="I187" i="1" l="1"/>
  <c r="H187" i="1"/>
  <c r="G187" i="1"/>
  <c r="F187" i="1"/>
  <c r="I149" i="1"/>
  <c r="H149" i="1"/>
  <c r="G149" i="1"/>
  <c r="F149" i="1"/>
  <c r="I111" i="1"/>
  <c r="H111" i="1"/>
  <c r="G111" i="1"/>
  <c r="F111" i="1"/>
  <c r="H72" i="1"/>
  <c r="G72" i="1"/>
  <c r="F72" i="1"/>
  <c r="F7" i="4"/>
  <c r="E7" i="4"/>
  <c r="H34" i="6"/>
  <c r="G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D10" i="6" s="1"/>
  <c r="B9" i="6"/>
  <c r="B8" i="6"/>
  <c r="B7" i="6"/>
  <c r="D7" i="6" s="1"/>
  <c r="F34" i="6"/>
  <c r="E34" i="6"/>
  <c r="B6" i="6"/>
  <c r="D6" i="6" s="1"/>
  <c r="B5" i="6"/>
  <c r="D5" i="6" s="1"/>
  <c r="B4" i="6"/>
  <c r="D4" i="6" s="1"/>
  <c r="D3" i="6"/>
  <c r="E149" i="1" l="1"/>
  <c r="H151" i="1" s="1"/>
  <c r="E187" i="1"/>
  <c r="H189" i="1" s="1"/>
  <c r="E72" i="1"/>
  <c r="E111" i="1"/>
  <c r="H113" i="1" s="1"/>
  <c r="D34" i="6"/>
  <c r="G36" i="6" s="1"/>
  <c r="F6" i="5"/>
  <c r="E6" i="5"/>
  <c r="F6" i="3"/>
  <c r="E6" i="3"/>
  <c r="F5" i="3"/>
  <c r="E5" i="3"/>
  <c r="H34" i="5" l="1"/>
  <c r="G34" i="5"/>
  <c r="F34" i="5"/>
  <c r="E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D6" i="5"/>
  <c r="B6" i="5"/>
  <c r="B5" i="5"/>
  <c r="D5" i="5" s="1"/>
  <c r="B4" i="5"/>
  <c r="D4" i="5" s="1"/>
  <c r="D3" i="5"/>
  <c r="I34" i="1"/>
  <c r="D4" i="2"/>
  <c r="H34" i="4"/>
  <c r="G34" i="4"/>
  <c r="F34" i="4"/>
  <c r="E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D3" i="4"/>
  <c r="H34" i="3"/>
  <c r="G34" i="3"/>
  <c r="F34" i="3"/>
  <c r="E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D3" i="3"/>
  <c r="H34" i="2"/>
  <c r="G34" i="2"/>
  <c r="F34" i="2"/>
  <c r="E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9" i="2" s="1"/>
  <c r="B8" i="2"/>
  <c r="D8" i="2" s="1"/>
  <c r="B7" i="2"/>
  <c r="D7" i="2" s="1"/>
  <c r="B6" i="2"/>
  <c r="D6" i="2" s="1"/>
  <c r="B5" i="2"/>
  <c r="D5" i="2" s="1"/>
  <c r="D3" i="2"/>
  <c r="H34" i="1"/>
  <c r="G34" i="1"/>
  <c r="D34" i="5" l="1"/>
  <c r="G36" i="5" s="1"/>
  <c r="D34" i="3"/>
  <c r="G36" i="3" s="1"/>
  <c r="D34" i="4"/>
  <c r="G36" i="4" s="1"/>
  <c r="D34" i="2"/>
  <c r="G36" i="2" s="1"/>
  <c r="E34" i="1"/>
  <c r="H36" i="1" s="1"/>
  <c r="I72" i="1"/>
  <c r="H74" i="1" s="1"/>
</calcChain>
</file>

<file path=xl/sharedStrings.xml><?xml version="1.0" encoding="utf-8"?>
<sst xmlns="http://schemas.openxmlformats.org/spreadsheetml/2006/main" count="4615" uniqueCount="699">
  <si>
    <t>DATE</t>
  </si>
  <si>
    <t>TOTAL(KM)</t>
  </si>
  <si>
    <t>ACTUAL TRIPS /DAY</t>
  </si>
  <si>
    <t>CUSTOMER TRIPS</t>
  </si>
  <si>
    <t>DIESEL LITRES</t>
  </si>
  <si>
    <t>TRIP DETAILS</t>
  </si>
  <si>
    <t xml:space="preserve">STARTING READING </t>
  </si>
  <si>
    <t xml:space="preserve">CLOING READING </t>
  </si>
  <si>
    <t>DIESEL FILL Rs/-</t>
  </si>
  <si>
    <t xml:space="preserve">TOTAL </t>
  </si>
  <si>
    <t>Per Ltr</t>
  </si>
  <si>
    <t>km</t>
  </si>
  <si>
    <t xml:space="preserve">VEHICLE NUMBER  -   AP39 TH 0674 - FOR SEP 2020                                          </t>
  </si>
  <si>
    <t xml:space="preserve">VEHICLE NUMBER  -  TN 87 4007 - FOR SEP 2020                                          </t>
  </si>
  <si>
    <t xml:space="preserve">VEHICLE NUMBER  -  AP39 TD 3136 - FOR SEP 2020                                          </t>
  </si>
  <si>
    <t>(RICO &amp; BHARATH FORGE)/TENNECO/(SATHYA AUTO &amp; KFTI)/RICO/RICO</t>
  </si>
  <si>
    <t>TENNECO/TENNECO</t>
  </si>
  <si>
    <t>SATHYA AUTO&amp;BILL FORGE/JOYGEN/BHARATH FORGE</t>
  </si>
  <si>
    <t>SATHYA AUTO/RICO &amp; BHARATH FORGE/ TENNECO /AUTONEUM/RICO</t>
  </si>
  <si>
    <t>TENNECO/SATHYA AUTO/SATHYA AUTO &amp; KFTI / AUTONEUM/SATHYA AUTO</t>
  </si>
  <si>
    <t>RICO &amp; BHARATH FORGE / BILL FORGE/TENNECO/RICO &amp; BHARAH FORGE</t>
  </si>
  <si>
    <t>TENNECO/FAUREICA &amp; YOUNGSHIN &amp; RICO &amp; BHARATH FORGE/BILL FORGE / TENNECO</t>
  </si>
  <si>
    <t>SATHYA AUTO&amp; KFTI/ TENNECO/SATHYA AUTO &amp; KFTI/ SATHYA AUTO &amp; KFTI &amp; AUTONEUM/RICO</t>
  </si>
  <si>
    <t>JIEONJIN / BILL FORGE / RICO</t>
  </si>
  <si>
    <t xml:space="preserve">VEHICLE NUMBER  -  AP39 TD 4104 - FOR SEP 2020                                          </t>
  </si>
  <si>
    <t>TENNECO/TENNECO/NIPPON/NIPPON/NIPPON</t>
  </si>
  <si>
    <t>TENNECO / SATHYA AUTO/TRW STEERING</t>
  </si>
  <si>
    <t>SATHYA AUTO&amp;KFTI/BHARATH FORGE &amp; BROG WARNER /SATHYA AUTO&amp;KFTI/RICO &amp; SUNDARAM FASTNER</t>
  </si>
  <si>
    <t xml:space="preserve">VEHICLE NUMBER  -  AP39 TL 5136 - FOR SEP 2020                                          </t>
  </si>
  <si>
    <t>TENNECO</t>
  </si>
  <si>
    <t>SUNDAY</t>
  </si>
  <si>
    <t>MOBIS/RICO &amp; FOURECIA/NIPPON EXPRESS</t>
  </si>
  <si>
    <t>NIPPON &amp; TRW / NIPPON/NIPPON</t>
  </si>
  <si>
    <t>KFTI &amp; SATHYA AUTO/ KFTI&amp;SATHYA AUTO/RICO/SATHYA AUTO</t>
  </si>
  <si>
    <t>TENNECO/FAUREICA &amp; YOUNGSHIN/BILL FORGE/RICO&amp;MAHINDRA&amp;YOUNGSHIN/JEONJIN</t>
  </si>
  <si>
    <t>AUTONEUM/TENNECO/TENNECO/TENNECO</t>
  </si>
  <si>
    <t>PLASTIC OMINUM/PLASTIC OMINUM/PLASTIC OMINUM</t>
  </si>
  <si>
    <t>SWIFT</t>
  </si>
  <si>
    <t>ASSEMBLY</t>
  </si>
  <si>
    <t>ENGINE SHOP</t>
  </si>
  <si>
    <t>HYUNDAI GLOVIS</t>
  </si>
  <si>
    <t>ELIAS AUTO - GLOVIS</t>
  </si>
  <si>
    <t>HYUNDAI TRANSYS</t>
  </si>
  <si>
    <t>SEONE/NVH</t>
  </si>
  <si>
    <t>CKD 1</t>
  </si>
  <si>
    <t>CKD 2</t>
  </si>
  <si>
    <t>PALASAMAUDRAM</t>
  </si>
  <si>
    <t>FROM</t>
  </si>
  <si>
    <t>TO</t>
  </si>
  <si>
    <t>KM</t>
  </si>
  <si>
    <t>MAR"22</t>
  </si>
  <si>
    <t>TN 87 4007</t>
  </si>
  <si>
    <t xml:space="preserve"> </t>
  </si>
  <si>
    <t>KA51AA1210</t>
  </si>
  <si>
    <t>KA 51 AA 1024</t>
  </si>
  <si>
    <t>AP 39 TF 3072</t>
  </si>
  <si>
    <t>APR"22</t>
  </si>
  <si>
    <t>AP 39 TD 3136</t>
  </si>
  <si>
    <t>AP 39 TD 4111</t>
  </si>
  <si>
    <t>FC</t>
  </si>
  <si>
    <t>TN 12 AM 8012</t>
  </si>
  <si>
    <t>AP 39 TN 9603</t>
  </si>
  <si>
    <t>KA52 9337</t>
  </si>
  <si>
    <t>TN 76 AB 7584</t>
  </si>
  <si>
    <t>VEHICLE NO 1</t>
  </si>
  <si>
    <t>AP 39 TH 0674</t>
  </si>
  <si>
    <t>AP 39 TD 7590</t>
  </si>
  <si>
    <t>AP 39 UC 6631</t>
  </si>
  <si>
    <t>AP39 UC 9061</t>
  </si>
  <si>
    <t>AP39 UC 9062</t>
  </si>
  <si>
    <t>AP39 UC 9063</t>
  </si>
  <si>
    <t>K9</t>
  </si>
  <si>
    <t>B-W</t>
  </si>
  <si>
    <t>S</t>
  </si>
  <si>
    <t>VEHICLE NO 2</t>
  </si>
  <si>
    <t>VEHICLE NO 3</t>
  </si>
  <si>
    <t>VEHICLE NO 4</t>
  </si>
  <si>
    <t>VEHICLE NO 5</t>
  </si>
  <si>
    <t>VEHICLE NO 6</t>
  </si>
  <si>
    <t>VEHICLE NO 7</t>
  </si>
  <si>
    <t>VEHICLE NO 8</t>
  </si>
  <si>
    <t>VEHICLE NO 9</t>
  </si>
  <si>
    <t>VEHICLE NO 10</t>
  </si>
  <si>
    <t>VEHICLE NO 11</t>
  </si>
  <si>
    <t>VEHICLE NO 12</t>
  </si>
  <si>
    <t>VEHICLE NO 13</t>
  </si>
  <si>
    <t>AP 39 TH 0674 "B" WARE HOUSE</t>
  </si>
  <si>
    <t>AP 39 TF 3072 "SUPREME"</t>
  </si>
  <si>
    <t>AP 39 TD 3136 "SUPREME</t>
  </si>
  <si>
    <t>TN 76 AB 7584 "K9"</t>
  </si>
  <si>
    <t>AP 39 TD 7590 "K9"</t>
  </si>
  <si>
    <t>TRANSYS</t>
  </si>
  <si>
    <t>KIA-3</t>
  </si>
  <si>
    <t>ELIAS-3, HYN GLOVIS</t>
  </si>
  <si>
    <t>NVH-4.</t>
  </si>
  <si>
    <t>GLOVIS</t>
  </si>
  <si>
    <t>ELIYAS-3</t>
  </si>
  <si>
    <t>GLOVIS, ASSEMBLY-3</t>
  </si>
  <si>
    <t>NVH-5</t>
  </si>
  <si>
    <t>ELIYAS + GLOVIS, ENGINE SHOP,ELIYAS</t>
  </si>
  <si>
    <t>GLOVIS, CN, GLOVIS</t>
  </si>
  <si>
    <t>GLOVIS, SM PALLI, GLOVIS</t>
  </si>
  <si>
    <t>ELIAS, HYN GLOVIS</t>
  </si>
  <si>
    <t>ELIYAS, ELIYAS, GLOVIS &amp; CKD3</t>
  </si>
  <si>
    <t>NVH-4 , KIA</t>
  </si>
  <si>
    <t>NVH-3, KIA 2</t>
  </si>
  <si>
    <t>ASSEMBLY-2, ENGINE SHOP - 2.</t>
  </si>
  <si>
    <t>KIA-4</t>
  </si>
  <si>
    <t>NVH-45</t>
  </si>
  <si>
    <t>ELIYAS, ENGINE SHOP,ELIYAS</t>
  </si>
  <si>
    <t>GLOVIS-4</t>
  </si>
  <si>
    <t>ELIYAS=-2, GLOVIS &amp; NVH</t>
  </si>
  <si>
    <t xml:space="preserve">CKD 1, 2, 3  TRANSYS, </t>
  </si>
  <si>
    <t>ENGINE SHOP, ASSEMBLY, NVH-2, KIA</t>
  </si>
  <si>
    <t>HYNDAI TRANSYS</t>
  </si>
  <si>
    <t>BREAKDOWN</t>
  </si>
  <si>
    <t>KIA, NVH-3</t>
  </si>
  <si>
    <t>GLOVIS, ELIYAS-2</t>
  </si>
  <si>
    <t>ENGINESHOP-3, ELIYAS, GLOVIS</t>
  </si>
  <si>
    <t>ELIYAS-2, NVH-2</t>
  </si>
  <si>
    <t>METER READING</t>
  </si>
  <si>
    <t xml:space="preserve">KIA-4  </t>
  </si>
  <si>
    <t>ELIYAS-4</t>
  </si>
  <si>
    <t>ASSEMBLY-2, ENGINE SHOP - 1</t>
  </si>
  <si>
    <t>GLOVIS-3, ELIYAS</t>
  </si>
  <si>
    <t xml:space="preserve">ES-2, MOBILIX, ELIYAS, </t>
  </si>
  <si>
    <t>SEOYON, ES-3</t>
  </si>
  <si>
    <t>NVH-4, KIA-1</t>
  </si>
  <si>
    <t>ELIYAS-5</t>
  </si>
  <si>
    <t>ES, ELIYAS-2</t>
  </si>
  <si>
    <t>AS-3</t>
  </si>
  <si>
    <t>NVH-3</t>
  </si>
  <si>
    <t>ES-3, ELIYAS</t>
  </si>
  <si>
    <t>ES-2</t>
  </si>
  <si>
    <t>NVH-3, AS-1</t>
  </si>
  <si>
    <t>NVH-4</t>
  </si>
  <si>
    <t>ELIYAS-2</t>
  </si>
  <si>
    <t>ES,AS ELIYAS, GLOVIS</t>
  </si>
  <si>
    <t>GLOVIS, ES, TRANSYS</t>
  </si>
  <si>
    <t>ELIYAS, GLOVIS</t>
  </si>
  <si>
    <t>NVH-6</t>
  </si>
  <si>
    <t>GLOVIS, CK3, ELIYAS</t>
  </si>
  <si>
    <t xml:space="preserve">CKD 1,TRANSYS,ELIYAS </t>
  </si>
  <si>
    <t>ES, MOBILIX, TRANSYS</t>
  </si>
  <si>
    <t>ELIYAS, TRANSYS, GLOVIS</t>
  </si>
  <si>
    <t>CKD1, GLOVIS</t>
  </si>
  <si>
    <t>ELIYAS-2, GLOVIS</t>
  </si>
  <si>
    <t>TRANSYS, ELIYAS-2.</t>
  </si>
  <si>
    <t>ELIYAS-3, CKD1, CKD3, TRANSYS,</t>
  </si>
  <si>
    <t>TRANSYS, CKD3=3, ELIYAS</t>
  </si>
  <si>
    <t>AS-2, GLOVIS, ELIYAS</t>
  </si>
  <si>
    <t>SERVICE</t>
  </si>
  <si>
    <t>KIA 3</t>
  </si>
  <si>
    <t>MOBIS, GLOVIS, ES, ELIYAS</t>
  </si>
  <si>
    <t>ELIYAS, SEOYON, GLOVIS-2</t>
  </si>
  <si>
    <t>ES=5</t>
  </si>
  <si>
    <t>FORK LIFT</t>
  </si>
  <si>
    <t>12.04.22</t>
  </si>
  <si>
    <t>AS-3, ES-1</t>
  </si>
  <si>
    <t>ES, MOBILIX, TRANSYS, CKD</t>
  </si>
  <si>
    <t>ES, GLOVIS, MOBIS</t>
  </si>
  <si>
    <t>BANGALORE SUPREME-2, GLOVIS</t>
  </si>
  <si>
    <t>CKD</t>
  </si>
  <si>
    <t>MOBIS-3, ELIYAS, ES</t>
  </si>
  <si>
    <t>ELIYAS=3, TRANSYS, DIESEL FILLING</t>
  </si>
  <si>
    <t>GLOVIS-3</t>
  </si>
  <si>
    <t>ES-2, GLOVIS, ELIYAS</t>
  </si>
  <si>
    <t>GLOVIS-3, SEOON, ELIYAS-6</t>
  </si>
  <si>
    <t>GLOVIS-2, AS, CKD3, TYRE PUNCTURE-35KMS</t>
  </si>
  <si>
    <t>ES-2, ELIYAS-2</t>
  </si>
  <si>
    <t>NVH</t>
  </si>
  <si>
    <t>NVH-2</t>
  </si>
  <si>
    <t>NVH-2, AS</t>
  </si>
  <si>
    <t>AS, CKD1, GLOVIS</t>
  </si>
  <si>
    <t>ELIYAS-3, ES</t>
  </si>
  <si>
    <t xml:space="preserve">EIIYAS-2, GLOVIS, ES </t>
  </si>
  <si>
    <t>NVH-4, AS</t>
  </si>
  <si>
    <t>ELIYAS-2, TRANSYS</t>
  </si>
  <si>
    <t>ELIYAS-3. ES, MOBIS</t>
  </si>
  <si>
    <t>ES-2, ELIYAS2</t>
  </si>
  <si>
    <t>KIA4</t>
  </si>
  <si>
    <t>SEYONE, MOBIS, ES2</t>
  </si>
  <si>
    <t>GLOVIS, CKD3, MOBIX</t>
  </si>
  <si>
    <t>KIA3</t>
  </si>
  <si>
    <t>NVH5</t>
  </si>
  <si>
    <t>TRANSYS, ELIYAS, ES</t>
  </si>
  <si>
    <t>ELIYAS=2, GLOVIS</t>
  </si>
  <si>
    <t>CKD, ELIYAS-2</t>
  </si>
  <si>
    <t>ELIYAS3, NVH, ES</t>
  </si>
  <si>
    <t>ELIYAS-4, PETROL PUMP</t>
  </si>
  <si>
    <t>MOBIS-2, GLOVIS2</t>
  </si>
  <si>
    <t>GLOVIS2</t>
  </si>
  <si>
    <t>AS-2,KIA,GLOVIS, TRANSYS</t>
  </si>
  <si>
    <t>KIA-2, GLOVIS</t>
  </si>
  <si>
    <t>CKD1, TRANSYS, ELIYAS-2, GLOVIS</t>
  </si>
  <si>
    <t>MOBIS-2, TRANSYS, ES</t>
  </si>
  <si>
    <t>ELIYAS2</t>
  </si>
  <si>
    <t>CKD3, ELIYAS2</t>
  </si>
  <si>
    <t>NVH3</t>
  </si>
  <si>
    <t>ELIYAS4, GLOVIS, ES</t>
  </si>
  <si>
    <t>NVH-2, KIA-2</t>
  </si>
  <si>
    <t>NVH6</t>
  </si>
  <si>
    <t>SEOYON, ELIYAS, CKD1, DIESEL</t>
  </si>
  <si>
    <t>ES, TRANSYS, ELIYAS</t>
  </si>
  <si>
    <t>ELIYAS2. GLOVIS, ES</t>
  </si>
  <si>
    <t>TRANSYS2, MOBIS, CKD2</t>
  </si>
  <si>
    <t>ELIYAS4</t>
  </si>
  <si>
    <t>GLOVIS3, ES2</t>
  </si>
  <si>
    <t xml:space="preserve">BANGALORE </t>
  </si>
  <si>
    <t>GLOVIS3, AS</t>
  </si>
  <si>
    <t>AS2, GLOVIS2</t>
  </si>
  <si>
    <t>GLOVIS3, ES</t>
  </si>
  <si>
    <t>TRANSYS, ELIYAS, BLOVIS2</t>
  </si>
  <si>
    <t>NVH4</t>
  </si>
  <si>
    <t xml:space="preserve">ELIYAS2. GLOVIS, </t>
  </si>
  <si>
    <t>ES-2, CKD, ELIYAS1, DISEL FILLING</t>
  </si>
  <si>
    <t>GLOVIS, ES</t>
  </si>
  <si>
    <t>ES</t>
  </si>
  <si>
    <t>ELIYAS3, ES, TRANSYS</t>
  </si>
  <si>
    <t>MOBIS-2, TRANSYS,</t>
  </si>
  <si>
    <t>MOBIS3, TRANSYS</t>
  </si>
  <si>
    <t>TRANSYS, ELIYAS, CKD3, SEYOON</t>
  </si>
  <si>
    <t>18.04.22</t>
  </si>
  <si>
    <t>ES, ELIYAS2</t>
  </si>
  <si>
    <t>ELIYAS2, ES2</t>
  </si>
  <si>
    <t>ES, GLOVIS2</t>
  </si>
  <si>
    <t>ES, ELIYAS2, GLOVIS</t>
  </si>
  <si>
    <t>ELIYAS2, GLOVIS, ES</t>
  </si>
  <si>
    <t>CKD1, CKD3, AS2, GLOVIS, ES2</t>
  </si>
  <si>
    <t>KIA</t>
  </si>
  <si>
    <t>KIA, NVH3</t>
  </si>
  <si>
    <t>TRANSYS2, MOBIS3</t>
  </si>
  <si>
    <t>NVH2</t>
  </si>
  <si>
    <t>CKD1, CKD2, TRANSYS2, ELIYAS3</t>
  </si>
  <si>
    <t>DIESEL DETAILS</t>
  </si>
  <si>
    <t>S.NO</t>
  </si>
  <si>
    <t>AMOUNT</t>
  </si>
  <si>
    <t>19.04.22</t>
  </si>
  <si>
    <t>LITRES</t>
  </si>
  <si>
    <t>DISCOUNTED AMOUNT</t>
  </si>
  <si>
    <t>20.04.22</t>
  </si>
  <si>
    <t>VEHICLE NUMBER</t>
  </si>
  <si>
    <t>TOTAL</t>
  </si>
  <si>
    <t>GLOVIS, ELIYAS</t>
  </si>
  <si>
    <t>ELIYAS3, KIA</t>
  </si>
  <si>
    <t>K9, GLOVIS</t>
  </si>
  <si>
    <t>GLOVIS, KP</t>
  </si>
  <si>
    <t>GLOVIS, K9</t>
  </si>
  <si>
    <t>K9-2, GLOVIS</t>
  </si>
  <si>
    <t>K9, GLOVIS3</t>
  </si>
  <si>
    <t>MOBIS4</t>
  </si>
  <si>
    <t>ELIYAS, TRANSYS</t>
  </si>
  <si>
    <t>ES2, AS2</t>
  </si>
  <si>
    <t>ELIYAS2, ES, GLOVIS</t>
  </si>
  <si>
    <t>ELIYAS3</t>
  </si>
  <si>
    <t xml:space="preserve">TRANSYS, CKD1, </t>
  </si>
  <si>
    <t>ELIYAS3, GLOVIS</t>
  </si>
  <si>
    <t>SEYON, MOBIS, ELIYAS</t>
  </si>
  <si>
    <t>ES2, ELIYAS</t>
  </si>
  <si>
    <t>AS3, ES</t>
  </si>
  <si>
    <t>ES2, ELIYAS2, TRANSYS</t>
  </si>
  <si>
    <t>NVH4, KIA</t>
  </si>
  <si>
    <t>21.04.22</t>
  </si>
  <si>
    <t>22.04.22</t>
  </si>
  <si>
    <t>MOBIS2, ES, GLOVIS</t>
  </si>
  <si>
    <t>CKD1, ES4</t>
  </si>
  <si>
    <t>ELIYAS2, GLOVIS</t>
  </si>
  <si>
    <t>ELIYAS3, ES, MOBIS</t>
  </si>
  <si>
    <t>ES, GLOVIS 2, ELIYAS</t>
  </si>
  <si>
    <t>MOBIS2, TRANSYS</t>
  </si>
  <si>
    <t>ELIYAS2, AS3, GLOVIS</t>
  </si>
  <si>
    <t>CHENNAI VEHICLE</t>
  </si>
  <si>
    <t>TN87 A 9815 ( BALAJI PETROL PUMP, PENNUKONDA)</t>
  </si>
  <si>
    <t>23.04.22</t>
  </si>
  <si>
    <t>0674</t>
  </si>
  <si>
    <t>GURU SIR CAR</t>
  </si>
  <si>
    <t>CAN</t>
  </si>
  <si>
    <t>FORKLIFT</t>
  </si>
  <si>
    <t xml:space="preserve"> KIA-3, DIESEL FILLING, AIR FILLING RS.100.00</t>
  </si>
  <si>
    <t xml:space="preserve">MOBIS3, </t>
  </si>
  <si>
    <t>ELIYAS3, GLOVIS, TRANSYS</t>
  </si>
  <si>
    <t>ES4</t>
  </si>
  <si>
    <t>GLOVIS, ELIYAS3</t>
  </si>
  <si>
    <t>TRANSYS2, ELIYAS, MOBIS</t>
  </si>
  <si>
    <t>GLOVIS, TRANSYS, SHRC, NVH, AS</t>
  </si>
  <si>
    <t>GLOVIS2, CKD1</t>
  </si>
  <si>
    <t>SEYOON, GLOVIS, ES, ELIYAS</t>
  </si>
  <si>
    <t>AS2, GLOVIS, EGN</t>
  </si>
  <si>
    <t>NVH2, KIA</t>
  </si>
  <si>
    <t>NVK3, KIA</t>
  </si>
  <si>
    <t>ELIYAS, K9</t>
  </si>
  <si>
    <t>CKD3</t>
  </si>
  <si>
    <t>MOBIS3, ES2</t>
  </si>
  <si>
    <t>ELIYAS2, AS</t>
  </si>
  <si>
    <t>ES2, GLOVIS2</t>
  </si>
  <si>
    <t>VEHICLE HOLD IN GLOVIS</t>
  </si>
  <si>
    <t>ES2, DIESEL</t>
  </si>
  <si>
    <t>25.04.22</t>
  </si>
  <si>
    <t>TRANSYS, MOBIS, ELIYAS, CKD3</t>
  </si>
  <si>
    <t xml:space="preserve">ES2, </t>
  </si>
  <si>
    <t>ES3, ELIYAS</t>
  </si>
  <si>
    <t>ES2, TRANSYS</t>
  </si>
  <si>
    <t>ELIYAS2, CKD1</t>
  </si>
  <si>
    <t>7590 K9</t>
  </si>
  <si>
    <t>SEYOON, CKD1, ELIYAS, GLOVIS</t>
  </si>
  <si>
    <t>ES2, ELIYAS2</t>
  </si>
  <si>
    <t>AS3, TRANSYS</t>
  </si>
  <si>
    <t>AS3, ELIYAS, TRANSYS</t>
  </si>
  <si>
    <t>ES2</t>
  </si>
  <si>
    <t>28.04.22</t>
  </si>
  <si>
    <t>TN 87 A 9815</t>
  </si>
  <si>
    <t>SEYOON, GLOVIS, ELIYAS3</t>
  </si>
  <si>
    <t>ES2, TRANSYS, NVH</t>
  </si>
  <si>
    <t>ELIYAS2, WAREHOUSE</t>
  </si>
  <si>
    <t>AS2, GLOVIS3</t>
  </si>
  <si>
    <t>TRANSYS2, ELIYAS</t>
  </si>
  <si>
    <t>29.04.22</t>
  </si>
  <si>
    <t>G CAR</t>
  </si>
  <si>
    <t>MOBIS3</t>
  </si>
  <si>
    <t>NVH5, KIA</t>
  </si>
  <si>
    <t>SEOYON, TRANSYS, JEONJING</t>
  </si>
  <si>
    <t>GLOVIS, ELIYAS, TRANSYS</t>
  </si>
  <si>
    <t xml:space="preserve">NVH4 </t>
  </si>
  <si>
    <t>ELIYAS4, TRANSYS</t>
  </si>
  <si>
    <t>GLOVIS4</t>
  </si>
  <si>
    <t xml:space="preserve">TRANSYS4 </t>
  </si>
  <si>
    <t>NVH, ELIYAS</t>
  </si>
  <si>
    <t>ES1, NVH</t>
  </si>
  <si>
    <t>GLOVIS, ES4</t>
  </si>
  <si>
    <t>litres</t>
  </si>
  <si>
    <t xml:space="preserve">TN87 A 9815 </t>
  </si>
  <si>
    <t>ELIYAS3, NVH2</t>
  </si>
  <si>
    <t>AS4, EGN</t>
  </si>
  <si>
    <t>TRANSYS, ELIYAS2</t>
  </si>
  <si>
    <t>MAY"22</t>
  </si>
  <si>
    <t>GLOVIS, CKD1, CKD3, TRANSYS</t>
  </si>
  <si>
    <t>KIA, NVH</t>
  </si>
  <si>
    <t>ENGINE SHOP3</t>
  </si>
  <si>
    <t>TRANSYS, ELIYAS</t>
  </si>
  <si>
    <t>ELIYAS3, CKD1</t>
  </si>
  <si>
    <t>CKD1, GLOVIS, ELIYAS2</t>
  </si>
  <si>
    <t>ELIYAS3, ES2</t>
  </si>
  <si>
    <t>TRANSYS3</t>
  </si>
  <si>
    <t>TRANSYS2</t>
  </si>
  <si>
    <t>ELIYAS4, TRANSYS2</t>
  </si>
  <si>
    <t>HINDHUPUR FOR REGISTRATION  272878</t>
  </si>
  <si>
    <t>MOBIS4, TRANSYS, CKD1</t>
  </si>
  <si>
    <t>NVH, ELIYAS, K9WAREHOUSE, GLOVIS</t>
  </si>
  <si>
    <t>AS4, ELIYAS</t>
  </si>
  <si>
    <t>NVH4, KIA2</t>
  </si>
  <si>
    <t>04.05.22</t>
  </si>
  <si>
    <t>AP39TD3136</t>
  </si>
  <si>
    <t>AP39 TH 0674</t>
  </si>
  <si>
    <t>03.05.22</t>
  </si>
  <si>
    <t>VEHICLE NO</t>
  </si>
  <si>
    <t>30.04.22</t>
  </si>
  <si>
    <t>2 WHEELER (YOGESH) PETROL</t>
  </si>
  <si>
    <t>06.05.22</t>
  </si>
  <si>
    <t>RENTED CAR</t>
  </si>
  <si>
    <t>PETROL HDFC CREDIT CARD</t>
  </si>
  <si>
    <t>SEOYON, MOBIS, TRANSYS, ELIYAS</t>
  </si>
  <si>
    <t>05.05.22</t>
  </si>
  <si>
    <t>07.05.22</t>
  </si>
  <si>
    <t>ES, NVH, GLOVIS</t>
  </si>
  <si>
    <t>ES2, ELIYAS. GLOVIS</t>
  </si>
  <si>
    <t>ES3</t>
  </si>
  <si>
    <t>GLOVIS2, TRANSYS</t>
  </si>
  <si>
    <t>ELIYAS</t>
  </si>
  <si>
    <t>ELIYAS, ES</t>
  </si>
  <si>
    <t>ELIYAS, K9 WAREHOUSE, GLOVIS</t>
  </si>
  <si>
    <t>ELIYAS2, ES2, AS2</t>
  </si>
  <si>
    <t>NVH2, AS2, NVH</t>
  </si>
  <si>
    <t>ES1, ELIYAS3</t>
  </si>
  <si>
    <t>SEOYON, ELIYAS, CKD1, TRANSYS</t>
  </si>
  <si>
    <t>ckd3=2, ELIYAS2, TRANSYS</t>
  </si>
  <si>
    <t>ELIYAS3, CKD3</t>
  </si>
  <si>
    <t>GLOVIS, TRANSYS, ELIYAS</t>
  </si>
  <si>
    <t>GLOVIS, DIESEL FILLING</t>
  </si>
  <si>
    <t>GLOVIS, SWIFT WAREHOUSE, ELIYAS</t>
  </si>
  <si>
    <t>ES, GLOVIS</t>
  </si>
  <si>
    <t>09.05.22</t>
  </si>
  <si>
    <t>GLOVIS, ELYAS2</t>
  </si>
  <si>
    <t xml:space="preserve">ELIYAS2, </t>
  </si>
  <si>
    <t>ELIYAS4, ES1</t>
  </si>
  <si>
    <t>TRANSYS, GLOVIS, ELIYAS2</t>
  </si>
  <si>
    <t>SWIFT WAREHOUSE, ELIYAS</t>
  </si>
  <si>
    <t>ELIYAS, K9 WAREHOUSE2, GLOVIS</t>
  </si>
  <si>
    <t>AS3, ELIYAS</t>
  </si>
  <si>
    <t>KIA, NVH5</t>
  </si>
  <si>
    <t>CKD3, K9WH</t>
  </si>
  <si>
    <t>MOBIS2, ES</t>
  </si>
  <si>
    <t>TRANSYS, ES</t>
  </si>
  <si>
    <t>TRANSYS2, ES</t>
  </si>
  <si>
    <t>KIA2</t>
  </si>
  <si>
    <t>AS2, CKD3, GLOVIS, ELIYAS</t>
  </si>
  <si>
    <t>TRANSYS2, ELIYAS2</t>
  </si>
  <si>
    <t>Mr. REDDY DETAILS</t>
  </si>
  <si>
    <t>Ap 39 7584</t>
  </si>
  <si>
    <t>Can</t>
  </si>
  <si>
    <t>Ap 39 TN 0674</t>
  </si>
  <si>
    <t>KA 52 9337</t>
  </si>
  <si>
    <t>AP 39 TD 7584</t>
  </si>
  <si>
    <t>NEW TRUCK 6331</t>
  </si>
  <si>
    <t>DIFFERENTIAL COST</t>
  </si>
  <si>
    <t>ACTUAL RATE</t>
  </si>
  <si>
    <t>AGREEED RATE</t>
  </si>
  <si>
    <t>PAYABLE</t>
  </si>
  <si>
    <t>TOTAL LITRES</t>
  </si>
  <si>
    <t>CANS</t>
  </si>
  <si>
    <t>PAID</t>
  </si>
  <si>
    <t>TO RECEIVE</t>
  </si>
  <si>
    <t>19.04.22 TO</t>
  </si>
  <si>
    <t>BALANCE TO BE PAID</t>
  </si>
  <si>
    <t>TRANSYS2, ES, ELIYAS</t>
  </si>
  <si>
    <t>TRANSYS, CKD3, ES</t>
  </si>
  <si>
    <t>ES, GLOVIS, ELIYAS</t>
  </si>
  <si>
    <t>AS3, ELIYAS2</t>
  </si>
  <si>
    <t>FORKLIFT (B WAREHOUSE)</t>
  </si>
  <si>
    <t>FORKLIFT (SWIFT WAREHOUSE)</t>
  </si>
  <si>
    <t>11.05.22</t>
  </si>
  <si>
    <t>DISEL FILLING, SEOYN, ELIYAS</t>
  </si>
  <si>
    <t>CKD1, MOBIS, ELIYAS</t>
  </si>
  <si>
    <t>TRANSYS, CKD3, ELIYAS</t>
  </si>
  <si>
    <t>TRANSYS, ELIYAS2, ES</t>
  </si>
  <si>
    <t>SEOYON, MOBIS2, TRANSYS</t>
  </si>
  <si>
    <t>ES3, GLOVIS</t>
  </si>
  <si>
    <t>BANGALORE TRIP</t>
  </si>
  <si>
    <t>ADJUSTED TILL TODAY</t>
  </si>
  <si>
    <t>CHENNAI9815</t>
  </si>
  <si>
    <t>12.05.22</t>
  </si>
  <si>
    <t>CHENNAI 9815</t>
  </si>
  <si>
    <t>ELIYAS3, NVH</t>
  </si>
  <si>
    <t>ON HOLD</t>
  </si>
  <si>
    <t>ELIYAS2, AS2</t>
  </si>
  <si>
    <t>ES, ELIYAS</t>
  </si>
  <si>
    <t>SEOYON, GLOVIS</t>
  </si>
  <si>
    <t>SW, ELIYAS, NVH</t>
  </si>
  <si>
    <t>KIA, NVH4</t>
  </si>
  <si>
    <t>CKD3, GLOVIS</t>
  </si>
  <si>
    <t>AS2, TRANSYS</t>
  </si>
  <si>
    <t>MOBIS2</t>
  </si>
  <si>
    <t>ELIYAS2, TRANSYS, ES</t>
  </si>
  <si>
    <t>AS2, GLOVIS, ELIYAS</t>
  </si>
  <si>
    <t>GLOVIS, NVH, SEOYON, ELIYAS</t>
  </si>
  <si>
    <t>NVH6, KIA</t>
  </si>
  <si>
    <t>SW, ELIYAS, K9 WH, GLOVIS</t>
  </si>
  <si>
    <t>SEOYON, ELIYAS2, TRANSYS</t>
  </si>
  <si>
    <t>ES, CKD1, GLOVIS, ELIYAS</t>
  </si>
  <si>
    <t>MOBS, ELIYAS</t>
  </si>
  <si>
    <t>ELIYAS, ES2, AS2</t>
  </si>
  <si>
    <t>GLOVIS, ELIYAS2</t>
  </si>
  <si>
    <t>TRANSYS5</t>
  </si>
  <si>
    <t>CKD1, TRANSYS2</t>
  </si>
  <si>
    <t>ES5</t>
  </si>
  <si>
    <t>CKD3, TRANSYS</t>
  </si>
  <si>
    <t>CKD3, ES3</t>
  </si>
  <si>
    <t>KVA2</t>
  </si>
  <si>
    <t xml:space="preserve">NVH4, </t>
  </si>
  <si>
    <t>MAINTENANCE WORK</t>
  </si>
  <si>
    <t>ES, TRANSYS</t>
  </si>
  <si>
    <t>SEOYON, ELIYAS2</t>
  </si>
  <si>
    <t>ELIYAS2, MOBIS</t>
  </si>
  <si>
    <t>MOBIS</t>
  </si>
  <si>
    <t>K9 WAREHOUSE, GLOVIS</t>
  </si>
  <si>
    <t>MECHANIC SHUTDOWN</t>
  </si>
  <si>
    <t>GLOVIS, SW, ELIYAS</t>
  </si>
  <si>
    <t>AS3</t>
  </si>
  <si>
    <t>13.05.22</t>
  </si>
  <si>
    <t>18.05.22</t>
  </si>
  <si>
    <t>DG &amp; FL</t>
  </si>
  <si>
    <t>21.05.22</t>
  </si>
  <si>
    <t>2 WHEELER (REDDY) PETROL</t>
  </si>
  <si>
    <t>20.05.22</t>
  </si>
  <si>
    <t>22.05.22</t>
  </si>
  <si>
    <t>23.05.22</t>
  </si>
  <si>
    <t>NOT IN REGULAR BUNK</t>
  </si>
  <si>
    <t>ELIYAS, ES3</t>
  </si>
  <si>
    <t>NVH9</t>
  </si>
  <si>
    <t>ES3, AS2,CKD3</t>
  </si>
  <si>
    <t>TRANSYS, GLOVIS</t>
  </si>
  <si>
    <t>ES4, CKD3</t>
  </si>
  <si>
    <t>ES3, TRANSYS, ELIYAS</t>
  </si>
  <si>
    <t>25.05.22</t>
  </si>
  <si>
    <t>NVH6, KIA1</t>
  </si>
  <si>
    <t>SMRC</t>
  </si>
  <si>
    <t>kia4</t>
  </si>
  <si>
    <t>AS2, ELIYAS</t>
  </si>
  <si>
    <t>TRANSYS3, ES2</t>
  </si>
  <si>
    <t>GLOVIS2, ELIYAS2</t>
  </si>
  <si>
    <t>ASAI</t>
  </si>
  <si>
    <t>NVH, ELIYAS2, TRANSYS</t>
  </si>
  <si>
    <t>AS3, ES, TRANSYS2</t>
  </si>
  <si>
    <t>ES3, TRANSYS2, ELIYAS</t>
  </si>
  <si>
    <t>ELIYAS2, CKD1, GLOVIS</t>
  </si>
  <si>
    <t>ES4, ELIYAS2</t>
  </si>
  <si>
    <t>26.05.22</t>
  </si>
  <si>
    <t>27.05.22</t>
  </si>
  <si>
    <t>2 WHEELER SWIFT</t>
  </si>
  <si>
    <t>ELIYAS2, ES</t>
  </si>
  <si>
    <t>ES, ELIYAS2, TRANSYS</t>
  </si>
  <si>
    <t>SEOYON, CKD3, ELIYAS2</t>
  </si>
  <si>
    <t>ES2, AS, ELIYAS</t>
  </si>
  <si>
    <t>NVH8, KIA</t>
  </si>
  <si>
    <t>NVH, KIA, TRANSYS, ES</t>
  </si>
  <si>
    <t>TRANSYS, ES, ELIYAS, AS2</t>
  </si>
  <si>
    <t>ES3, TRANSYS</t>
  </si>
  <si>
    <t>ELYAS2</t>
  </si>
  <si>
    <t>ELIYAS, MOBIS</t>
  </si>
  <si>
    <t>GLOVIS, ES2</t>
  </si>
  <si>
    <t>NVH8</t>
  </si>
  <si>
    <t>MOBIS2, PUNCHER SHOP</t>
  </si>
  <si>
    <t>KIA5</t>
  </si>
  <si>
    <t>ES, TRANSYS2, ELIYAS2</t>
  </si>
  <si>
    <t>31.05.22</t>
  </si>
  <si>
    <t>ES2, ELIYAS2, GLOVIS</t>
  </si>
  <si>
    <t xml:space="preserve">ELIYAS2 </t>
  </si>
  <si>
    <t>SEOYON, ELIYAS</t>
  </si>
  <si>
    <t xml:space="preserve">CLOSING READING </t>
  </si>
  <si>
    <t xml:space="preserve">GLOVIS, SW </t>
  </si>
  <si>
    <t>GLOVIS,K9</t>
  </si>
  <si>
    <t>GLOVIS3, SW, CKD3</t>
  </si>
  <si>
    <t>CKD3, TRANSYS, K9 WH</t>
  </si>
  <si>
    <t>TRANSYS3, ELIYAS, ES</t>
  </si>
  <si>
    <t>TRANSYS, AS, ELIYAS</t>
  </si>
  <si>
    <t>01.06.22</t>
  </si>
  <si>
    <t>02.06.22</t>
  </si>
  <si>
    <t>ES2, ELYAS2</t>
  </si>
  <si>
    <t>ELIYAS, GLOVIS, ES</t>
  </si>
  <si>
    <t>MOBIS, ELIYAS2</t>
  </si>
  <si>
    <t>SEOYIN, ES2, TRANSYS</t>
  </si>
  <si>
    <t>K9 WH, GLOVIS</t>
  </si>
  <si>
    <t>AS3, TRANSYS, ELIYAS</t>
  </si>
  <si>
    <t>ELYAS2, GLOVIS</t>
  </si>
  <si>
    <t>TRANSYS, ELIYAS4</t>
  </si>
  <si>
    <t>ES3, TRANSYS2</t>
  </si>
  <si>
    <t>SEOYON, ELIYAS2, ES2</t>
  </si>
  <si>
    <t>SEOYON, ELIYAS, ES</t>
  </si>
  <si>
    <t>AS2, ELIYAS2</t>
  </si>
  <si>
    <t>ELIYAS2, TRANSYS, AS, ES</t>
  </si>
  <si>
    <t>03.06.22</t>
  </si>
  <si>
    <t>06.06.22</t>
  </si>
  <si>
    <t>K9 WH, GLOVIS, SW, ES, ELIYAS</t>
  </si>
  <si>
    <t>ELIYAS, GLOVIS2</t>
  </si>
  <si>
    <t>ELIYAS, K9WH, GLOVIS</t>
  </si>
  <si>
    <t>ES, ELIYAS, TRANSYS</t>
  </si>
  <si>
    <t>ES, ELIYAS3</t>
  </si>
  <si>
    <t>ES2, ELIYAS2, TRANSYS2</t>
  </si>
  <si>
    <t>ES2, GLOVIS, CKD3</t>
  </si>
  <si>
    <t>ELIYAS4, ES</t>
  </si>
  <si>
    <t>07.06.22</t>
  </si>
  <si>
    <t>08.06.22</t>
  </si>
  <si>
    <t>ES2, ELIYAS, TRANSYS</t>
  </si>
  <si>
    <t>ES, AS2</t>
  </si>
  <si>
    <t>ES, ELIYAS, K9 WH, GLOVIS, ELIYAS</t>
  </si>
  <si>
    <t>ELYAS4</t>
  </si>
  <si>
    <t>ELIYAS, AS2</t>
  </si>
  <si>
    <t>ELIYAS, SEOYON, GLOVIS</t>
  </si>
  <si>
    <t>10.06.22</t>
  </si>
  <si>
    <t>11.06.22</t>
  </si>
  <si>
    <t>GURU CAR</t>
  </si>
  <si>
    <t>ELYAS2, TRANSYS</t>
  </si>
  <si>
    <t>ELIYAS3. GLOVIS2</t>
  </si>
  <si>
    <t>TRANSYS, GLOVIS, ELIYAS</t>
  </si>
  <si>
    <t>ELIYAS2, GLOVIS2</t>
  </si>
  <si>
    <t>TRANSYS2, CKD3</t>
  </si>
  <si>
    <t>ES2, GLOVIS, ELIYAS</t>
  </si>
  <si>
    <t>13.06.22</t>
  </si>
  <si>
    <t>15.06.22</t>
  </si>
  <si>
    <t>TRANSYS, JK</t>
  </si>
  <si>
    <t xml:space="preserve">GLOVIS2, JK, </t>
  </si>
  <si>
    <t>SEOYON</t>
  </si>
  <si>
    <t>ELIYAS2, AS2, NVH.</t>
  </si>
  <si>
    <t>AS, ELIYAS3, GLOVIS2</t>
  </si>
  <si>
    <t>ELIYAS3, TRANSYS, ES</t>
  </si>
  <si>
    <t>SEOYON, ELIYAS2, TRANSYS, ES</t>
  </si>
  <si>
    <t>17.06.22</t>
  </si>
  <si>
    <t>18.06.22</t>
  </si>
  <si>
    <t>TRANSYS, K9, KIA</t>
  </si>
  <si>
    <t>ELIYAS2, FAURICECIA3.</t>
  </si>
  <si>
    <t>ES2, TRANSYS, ELIYAS</t>
  </si>
  <si>
    <t>FAURECIA4, ELIYAS</t>
  </si>
  <si>
    <t>FAURUCIA5</t>
  </si>
  <si>
    <t>FAURECIA2</t>
  </si>
  <si>
    <t>FA3</t>
  </si>
  <si>
    <t>AS3, SEOYON, ELIYAS</t>
  </si>
  <si>
    <t>NO DETAILS</t>
  </si>
  <si>
    <t>ELIYAS2, CKD-3, ES2, TRANSYS</t>
  </si>
  <si>
    <t>ES2, CKD1, ELIYAS</t>
  </si>
  <si>
    <t>FAURUECIA2, ELIYAS</t>
  </si>
  <si>
    <t xml:space="preserve">DETAILS NOT PROPER </t>
  </si>
  <si>
    <t>NO DETAILS AVAILABLE</t>
  </si>
  <si>
    <t>ES5, FAU</t>
  </si>
  <si>
    <t>20.06.22</t>
  </si>
  <si>
    <t>JULY"22</t>
  </si>
  <si>
    <t>ELIYAS2, TRANSYS</t>
  </si>
  <si>
    <t>ES, TRANSYS, ELIYAS2</t>
  </si>
  <si>
    <t>ES2, K92</t>
  </si>
  <si>
    <t>NVH2 ,ELIYAS3</t>
  </si>
  <si>
    <t>ES3, ELIYAS2</t>
  </si>
  <si>
    <t>ELIYAS3, TRANSYS</t>
  </si>
  <si>
    <t>ES6</t>
  </si>
  <si>
    <t>ELIYAS2, CKD</t>
  </si>
  <si>
    <t>ES, ELIYAS5</t>
  </si>
  <si>
    <t>ES7</t>
  </si>
  <si>
    <t>ES, TRANSYS2</t>
  </si>
  <si>
    <t>TRANSYS3, ELIYAS</t>
  </si>
  <si>
    <t>ES4,CKD-3</t>
  </si>
  <si>
    <t>ES4, TRANSYS</t>
  </si>
  <si>
    <t>TRANSYS2, ES2, ELIYAS</t>
  </si>
  <si>
    <t>TRANSYS, ES, GLOVIS</t>
  </si>
  <si>
    <t>TRANSYS, ES2</t>
  </si>
  <si>
    <t xml:space="preserve">ES2, TRANSYS </t>
  </si>
  <si>
    <t xml:space="preserve">ES2, ELIYAS </t>
  </si>
  <si>
    <t>ES2, ELIYAS, GLOVIS, TRANSYS</t>
  </si>
  <si>
    <t>ES3, GLOVIS, ELIYAS</t>
  </si>
  <si>
    <t>ELIYAS6</t>
  </si>
  <si>
    <t>ELIYAS5</t>
  </si>
  <si>
    <t>ELIYAS5, MOBIS</t>
  </si>
  <si>
    <t>ELIYAS, MOBIS2</t>
  </si>
  <si>
    <t>ES2, ELIYAS, GLOVIS</t>
  </si>
  <si>
    <t>GLOVIS, TRANSYS, ES, ELIYAS</t>
  </si>
  <si>
    <t>ELIYAS, ES3,TRANSYS</t>
  </si>
  <si>
    <t>ES3, ELIYAS, TRANSYS</t>
  </si>
  <si>
    <t>ES2, TRANSYS2</t>
  </si>
  <si>
    <t>ELIYAS3, TRANSYS, GLOVIS</t>
  </si>
  <si>
    <t>ELIYAS, ES, TRANSYS2</t>
  </si>
  <si>
    <t>ES3, MOBIS</t>
  </si>
  <si>
    <t>TRANSYS, ELIYAS, GLOVIS</t>
  </si>
  <si>
    <t>ELIYAS5, ES</t>
  </si>
  <si>
    <t>SEOYONE, ES, ELIYAS</t>
  </si>
  <si>
    <t>MOBIS, ELIYAS2, ES3</t>
  </si>
  <si>
    <t>ES3, ELYAS</t>
  </si>
  <si>
    <t>transys, as3</t>
  </si>
  <si>
    <t>NVH, AS, ES, MOBIS</t>
  </si>
  <si>
    <t>ELIYAS, NVH, AS3</t>
  </si>
  <si>
    <t>AS3, CKD-1, ES, TRANSYS</t>
  </si>
  <si>
    <t>ELIYAS2, TRANSYS, GLOVIS</t>
  </si>
  <si>
    <t>ELIYAS2, TRANSYS, CKD3, CKD1</t>
  </si>
  <si>
    <t>MOBIS, ELIYAS2, TRANSYS</t>
  </si>
  <si>
    <t>ELIYAS2, GLOVIS, TRANSYS</t>
  </si>
  <si>
    <t>ckd, eliyas3, seoyon</t>
  </si>
  <si>
    <t>ELIYAS2, TRANSYS, CKD3</t>
  </si>
  <si>
    <t>TRANSYS2, SEOYON, ELIYAS</t>
  </si>
  <si>
    <t>seoyon, transys, eliyas</t>
  </si>
  <si>
    <t>GLOVIS2, ELIYAS</t>
  </si>
  <si>
    <t>ES, CN CAR, K9</t>
  </si>
  <si>
    <t>HYUNDAI, TRANSYS, GLOVIS</t>
  </si>
  <si>
    <t>GLOVIS2, JKT</t>
  </si>
  <si>
    <t xml:space="preserve">JKTYRE, </t>
  </si>
  <si>
    <t>JKTYRE, GLOVIS</t>
  </si>
  <si>
    <t>ELIYAS, JK, GLOVIS</t>
  </si>
  <si>
    <t>ELIYAS, SEOYONE, TRANSYS</t>
  </si>
  <si>
    <t>ES, MOBIS, ELIYAS</t>
  </si>
  <si>
    <t>TRANSYS, NVH, SMRC, AS</t>
  </si>
  <si>
    <t>JK, GLOVIS</t>
  </si>
  <si>
    <t>ES, ELIYAS2, SEOYON</t>
  </si>
  <si>
    <t>ELIYAS3, ES</t>
  </si>
  <si>
    <t>CKD, GLOVIS, ELIYAS</t>
  </si>
  <si>
    <t>ELIYAS3,</t>
  </si>
  <si>
    <t>B WAREHOUSE</t>
  </si>
  <si>
    <t>ES5,</t>
  </si>
  <si>
    <t xml:space="preserve">ES2, ELIYAS2 </t>
  </si>
  <si>
    <t>KA 51 AF 9864</t>
  </si>
  <si>
    <t>TRANSYS, ES, NVH</t>
  </si>
  <si>
    <t>CKD3-2, ELIYAS2, NVH, TRANSYS</t>
  </si>
  <si>
    <t>ELIYAS4, CKD3, SEOYON</t>
  </si>
  <si>
    <t>ES2, ELIYAS3</t>
  </si>
  <si>
    <t>ELIYAS3, ES3</t>
  </si>
  <si>
    <t>ES2, ELIYAS, CKD1</t>
  </si>
  <si>
    <t>08.07.22</t>
  </si>
  <si>
    <t>DG&amp;FLT</t>
  </si>
  <si>
    <t>14.07.22</t>
  </si>
  <si>
    <t>26.07.22</t>
  </si>
  <si>
    <t>27.07.22</t>
  </si>
  <si>
    <t>28.07.22</t>
  </si>
  <si>
    <t>30.07.22</t>
  </si>
  <si>
    <t>KIA PARTY</t>
  </si>
  <si>
    <t>GUEST 1 WIPER</t>
  </si>
  <si>
    <t>GUEST 1 VEGETABLES</t>
  </si>
  <si>
    <t>BISLERI WATER GH1</t>
  </si>
  <si>
    <t>GAS GH1</t>
  </si>
  <si>
    <t>AP FIBER NET GH1</t>
  </si>
  <si>
    <t>MILK</t>
  </si>
  <si>
    <t xml:space="preserve">PRAKASH FABRICATOR </t>
  </si>
  <si>
    <t>BOOM CRANE</t>
  </si>
  <si>
    <t>21.06.22</t>
  </si>
  <si>
    <t>23.06.22</t>
  </si>
  <si>
    <t>25.06.22</t>
  </si>
  <si>
    <t>05.07.22</t>
  </si>
  <si>
    <t>06.07.22</t>
  </si>
  <si>
    <t>09.07.22</t>
  </si>
  <si>
    <t>11.07.22</t>
  </si>
  <si>
    <t>15.07.22</t>
  </si>
  <si>
    <t>16.07.22</t>
  </si>
  <si>
    <t>18.07.22</t>
  </si>
  <si>
    <t>20.07.22</t>
  </si>
  <si>
    <t>22.07.22</t>
  </si>
  <si>
    <t>25.07.22</t>
  </si>
  <si>
    <t>BALANCE TO BE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</si>
</sst>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3">
    <xf numFmtId="0" fontId="0" fillId="0" borderId="0" xfId="0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2" fontId="6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8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indent="4"/>
    </xf>
    <xf numFmtId="0" fontId="9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/>
    </xf>
    <xf numFmtId="0" fontId="10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 indent="4"/>
    </xf>
    <xf numFmtId="44" fontId="6" fillId="0" borderId="10" xfId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0" xfId="0" applyFont="1" applyBorder="1"/>
    <xf numFmtId="2" fontId="12" fillId="0" borderId="10" xfId="0" applyNumberFormat="1" applyFont="1" applyBorder="1" applyAlignment="1">
      <alignment horizontal="right"/>
    </xf>
    <xf numFmtId="0" fontId="2" fillId="0" borderId="10" xfId="0" applyFont="1" applyBorder="1" applyAlignment="1">
      <alignment vertical="center" wrapText="1"/>
    </xf>
    <xf numFmtId="2" fontId="11" fillId="0" borderId="1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4" fontId="6" fillId="2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2" fontId="11" fillId="0" borderId="2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vertical="center"/>
    </xf>
    <xf numFmtId="0" fontId="2" fillId="0" borderId="20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right"/>
    </xf>
    <xf numFmtId="1" fontId="6" fillId="0" borderId="1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1" fontId="6" fillId="0" borderId="20" xfId="0" applyNumberFormat="1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right" vertical="center" wrapText="1"/>
    </xf>
    <xf numFmtId="1" fontId="2" fillId="0" borderId="11" xfId="0" applyNumberFormat="1" applyFont="1" applyBorder="1" applyAlignment="1">
      <alignment horizontal="right" vertical="center" wrapText="1"/>
    </xf>
    <xf numFmtId="2" fontId="6" fillId="0" borderId="10" xfId="0" applyNumberFormat="1" applyFont="1" applyBorder="1" applyAlignment="1">
      <alignment horizontal="right" vertical="center"/>
    </xf>
    <xf numFmtId="1" fontId="6" fillId="0" borderId="11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 vertical="center" wrapText="1"/>
    </xf>
    <xf numFmtId="1" fontId="6" fillId="0" borderId="11" xfId="0" applyNumberFormat="1" applyFont="1" applyBorder="1" applyAlignment="1">
      <alignment horizontal="right" vertical="center" wrapText="1"/>
    </xf>
    <xf numFmtId="2" fontId="6" fillId="0" borderId="10" xfId="0" applyNumberFormat="1" applyFont="1" applyBorder="1" applyAlignment="1">
      <alignment horizontal="right" vertical="center" indent="4"/>
    </xf>
    <xf numFmtId="1" fontId="6" fillId="0" borderId="11" xfId="0" applyNumberFormat="1" applyFont="1" applyBorder="1" applyAlignment="1">
      <alignment horizontal="right" vertical="center" indent="4"/>
    </xf>
    <xf numFmtId="2" fontId="2" fillId="3" borderId="10" xfId="0" applyNumberFormat="1" applyFont="1" applyFill="1" applyBorder="1" applyAlignment="1">
      <alignment horizontal="right" vertical="center"/>
    </xf>
    <xf numFmtId="1" fontId="2" fillId="3" borderId="11" xfId="0" applyNumberFormat="1" applyFont="1" applyFill="1" applyBorder="1" applyAlignment="1">
      <alignment horizontal="right" vertical="center"/>
    </xf>
    <xf numFmtId="2" fontId="11" fillId="0" borderId="10" xfId="0" applyNumberFormat="1" applyFont="1" applyBorder="1" applyAlignment="1">
      <alignment horizontal="right" vertical="center"/>
    </xf>
    <xf numFmtId="1" fontId="11" fillId="0" borderId="11" xfId="0" applyNumberFormat="1" applyFont="1" applyBorder="1" applyAlignment="1">
      <alignment horizontal="right" vertical="center"/>
    </xf>
    <xf numFmtId="2" fontId="6" fillId="0" borderId="22" xfId="0" applyNumberFormat="1" applyFont="1" applyBorder="1" applyAlignment="1">
      <alignment horizontal="right" vertical="center"/>
    </xf>
    <xf numFmtId="1" fontId="6" fillId="0" borderId="30" xfId="0" applyNumberFormat="1" applyFont="1" applyBorder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2" fontId="6" fillId="0" borderId="25" xfId="0" applyNumberFormat="1" applyFont="1" applyBorder="1" applyAlignment="1">
      <alignment horizontal="right" vertical="center"/>
    </xf>
    <xf numFmtId="1" fontId="6" fillId="0" borderId="31" xfId="0" applyNumberFormat="1" applyFont="1" applyBorder="1" applyAlignment="1">
      <alignment horizontal="right" vertical="center"/>
    </xf>
    <xf numFmtId="2" fontId="11" fillId="0" borderId="22" xfId="0" applyNumberFormat="1" applyFont="1" applyBorder="1" applyAlignment="1">
      <alignment horizontal="right" vertical="center"/>
    </xf>
    <xf numFmtId="1" fontId="11" fillId="0" borderId="30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 vertical="center"/>
    </xf>
    <xf numFmtId="1" fontId="6" fillId="0" borderId="10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/>
    </xf>
    <xf numFmtId="1" fontId="6" fillId="0" borderId="7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1" fontId="6" fillId="0" borderId="7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 indent="4"/>
    </xf>
    <xf numFmtId="1" fontId="6" fillId="0" borderId="7" xfId="0" applyNumberFormat="1" applyFont="1" applyBorder="1" applyAlignment="1">
      <alignment horizontal="right" vertical="center" indent="4"/>
    </xf>
    <xf numFmtId="2" fontId="6" fillId="0" borderId="10" xfId="1" applyNumberFormat="1" applyFont="1" applyBorder="1" applyAlignment="1">
      <alignment horizontal="right" vertical="center"/>
    </xf>
    <xf numFmtId="1" fontId="2" fillId="3" borderId="10" xfId="0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12" fillId="0" borderId="0" xfId="0" applyFont="1"/>
    <xf numFmtId="2" fontId="12" fillId="0" borderId="0" xfId="0" applyNumberFormat="1" applyFont="1"/>
    <xf numFmtId="0" fontId="12" fillId="0" borderId="10" xfId="0" applyFont="1" applyBorder="1" applyAlignment="1">
      <alignment wrapText="1"/>
    </xf>
    <xf numFmtId="2" fontId="12" fillId="0" borderId="10" xfId="0" applyNumberFormat="1" applyFont="1" applyBorder="1"/>
    <xf numFmtId="2" fontId="12" fillId="0" borderId="10" xfId="0" applyNumberFormat="1" applyFont="1" applyBorder="1" applyAlignment="1">
      <alignment wrapText="1"/>
    </xf>
    <xf numFmtId="0" fontId="12" fillId="0" borderId="10" xfId="0" quotePrefix="1" applyFont="1" applyBorder="1"/>
    <xf numFmtId="1" fontId="6" fillId="0" borderId="20" xfId="0" applyNumberFormat="1" applyFont="1" applyBorder="1" applyAlignment="1">
      <alignment vertical="center"/>
    </xf>
    <xf numFmtId="2" fontId="6" fillId="0" borderId="20" xfId="0" applyNumberFormat="1" applyFont="1" applyBorder="1" applyAlignment="1">
      <alignment vertical="center" wrapText="1"/>
    </xf>
    <xf numFmtId="2" fontId="6" fillId="0" borderId="20" xfId="0" applyNumberFormat="1" applyFont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" fontId="6" fillId="0" borderId="20" xfId="0" applyNumberFormat="1" applyFont="1" applyBorder="1" applyAlignment="1">
      <alignment horizontal="left" vertical="center"/>
    </xf>
    <xf numFmtId="2" fontId="6" fillId="0" borderId="2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2" fontId="6" fillId="0" borderId="2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wrapText="1"/>
    </xf>
    <xf numFmtId="0" fontId="2" fillId="0" borderId="10" xfId="0" applyFont="1" applyBorder="1" applyAlignment="1">
      <alignment horizontal="left" vertical="center" wrapText="1"/>
    </xf>
    <xf numFmtId="2" fontId="2" fillId="0" borderId="16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1" fontId="2" fillId="0" borderId="18" xfId="0" applyNumberFormat="1" applyFont="1" applyBorder="1" applyAlignment="1">
      <alignment horizontal="right" vertical="center"/>
    </xf>
    <xf numFmtId="2" fontId="12" fillId="0" borderId="20" xfId="0" applyNumberFormat="1" applyFont="1" applyBorder="1"/>
    <xf numFmtId="2" fontId="6" fillId="0" borderId="19" xfId="0" applyNumberFormat="1" applyFont="1" applyBorder="1" applyAlignment="1">
      <alignment horizontal="right" vertical="center"/>
    </xf>
    <xf numFmtId="2" fontId="6" fillId="0" borderId="20" xfId="0" applyNumberFormat="1" applyFont="1" applyBorder="1" applyAlignment="1">
      <alignment horizontal="right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" fontId="8" fillId="0" borderId="20" xfId="0" applyNumberFormat="1" applyFont="1" applyBorder="1" applyAlignment="1">
      <alignment horizontal="left" vertical="center" wrapText="1"/>
    </xf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0" xfId="0" applyFont="1" applyBorder="1"/>
    <xf numFmtId="0" fontId="12" fillId="0" borderId="19" xfId="0" applyFont="1" applyBorder="1"/>
    <xf numFmtId="0" fontId="12" fillId="0" borderId="20" xfId="0" applyFont="1" applyBorder="1"/>
    <xf numFmtId="0" fontId="14" fillId="0" borderId="20" xfId="0" applyFont="1" applyBorder="1"/>
    <xf numFmtId="0" fontId="14" fillId="0" borderId="10" xfId="0" applyFont="1" applyBorder="1"/>
    <xf numFmtId="0" fontId="12" fillId="0" borderId="19" xfId="0" applyFont="1" applyFill="1" applyBorder="1"/>
    <xf numFmtId="0" fontId="12" fillId="0" borderId="21" xfId="0" applyFont="1" applyFill="1" applyBorder="1"/>
    <xf numFmtId="0" fontId="15" fillId="0" borderId="22" xfId="0" applyFont="1" applyBorder="1"/>
    <xf numFmtId="0" fontId="14" fillId="0" borderId="22" xfId="0" applyFont="1" applyBorder="1"/>
    <xf numFmtId="0" fontId="12" fillId="4" borderId="0" xfId="0" applyFont="1" applyFill="1" applyBorder="1"/>
    <xf numFmtId="17" fontId="15" fillId="4" borderId="10" xfId="0" applyNumberFormat="1" applyFont="1" applyFill="1" applyBorder="1" applyAlignment="1">
      <alignment horizontal="right"/>
    </xf>
    <xf numFmtId="0" fontId="15" fillId="4" borderId="10" xfId="0" applyFont="1" applyFill="1" applyBorder="1"/>
    <xf numFmtId="2" fontId="16" fillId="4" borderId="10" xfId="0" applyNumberFormat="1" applyFont="1" applyFill="1" applyBorder="1" applyAlignment="1">
      <alignment horizontal="right"/>
    </xf>
    <xf numFmtId="0" fontId="16" fillId="4" borderId="10" xfId="0" applyFont="1" applyFill="1" applyBorder="1"/>
    <xf numFmtId="2" fontId="16" fillId="4" borderId="10" xfId="0" applyNumberFormat="1" applyFont="1" applyFill="1" applyBorder="1"/>
    <xf numFmtId="2" fontId="15" fillId="4" borderId="10" xfId="0" applyNumberFormat="1" applyFont="1" applyFill="1" applyBorder="1" applyAlignment="1">
      <alignment horizontal="right"/>
    </xf>
    <xf numFmtId="2" fontId="15" fillId="4" borderId="22" xfId="0" applyNumberFormat="1" applyFont="1" applyFill="1" applyBorder="1" applyAlignment="1">
      <alignment horizontal="right"/>
    </xf>
    <xf numFmtId="0" fontId="15" fillId="4" borderId="22" xfId="0" applyFont="1" applyFill="1" applyBorder="1"/>
    <xf numFmtId="0" fontId="16" fillId="4" borderId="0" xfId="0" applyFont="1" applyFill="1" applyBorder="1" applyAlignment="1">
      <alignment horizontal="right"/>
    </xf>
    <xf numFmtId="0" fontId="16" fillId="4" borderId="0" xfId="0" applyFont="1" applyFill="1" applyBorder="1"/>
    <xf numFmtId="2" fontId="14" fillId="0" borderId="23" xfId="0" applyNumberFormat="1" applyFont="1" applyBorder="1"/>
    <xf numFmtId="2" fontId="14" fillId="0" borderId="22" xfId="0" applyNumberFormat="1" applyFont="1" applyBorder="1"/>
    <xf numFmtId="2" fontId="14" fillId="0" borderId="10" xfId="0" applyNumberFormat="1" applyFont="1" applyBorder="1"/>
    <xf numFmtId="0" fontId="2" fillId="0" borderId="20" xfId="0" applyFont="1" applyBorder="1" applyAlignment="1">
      <alignment horizontal="left" vertical="center" wrapText="1"/>
    </xf>
    <xf numFmtId="0" fontId="12" fillId="0" borderId="12" xfId="0" applyFont="1" applyBorder="1"/>
    <xf numFmtId="2" fontId="6" fillId="0" borderId="20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/>
    </xf>
    <xf numFmtId="0" fontId="14" fillId="0" borderId="0" xfId="0" applyFont="1"/>
    <xf numFmtId="0" fontId="12" fillId="0" borderId="10" xfId="0" quotePrefix="1" applyFont="1" applyBorder="1" applyAlignment="1">
      <alignment horizontal="right"/>
    </xf>
    <xf numFmtId="0" fontId="6" fillId="0" borderId="0" xfId="0" applyFont="1"/>
    <xf numFmtId="0" fontId="2" fillId="2" borderId="1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2" fontId="14" fillId="0" borderId="0" xfId="0" applyNumberFormat="1" applyFont="1"/>
    <xf numFmtId="0" fontId="17" fillId="2" borderId="11" xfId="0" applyFont="1" applyFill="1" applyBorder="1" applyAlignment="1">
      <alignment horizontal="center"/>
    </xf>
    <xf numFmtId="0" fontId="2" fillId="0" borderId="10" xfId="0" applyFont="1" applyBorder="1" applyAlignment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0" fillId="2" borderId="11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left" wrapText="1"/>
    </xf>
    <xf numFmtId="0" fontId="17" fillId="2" borderId="2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right" vertical="center"/>
    </xf>
    <xf numFmtId="1" fontId="2" fillId="3" borderId="22" xfId="0" applyNumberFormat="1" applyFont="1" applyFill="1" applyBorder="1" applyAlignment="1">
      <alignment horizontal="right" vertical="center"/>
    </xf>
    <xf numFmtId="0" fontId="6" fillId="0" borderId="23" xfId="0" applyFont="1" applyBorder="1" applyAlignment="1">
      <alignment horizontal="left" vertical="center" wrapText="1"/>
    </xf>
    <xf numFmtId="2" fontId="6" fillId="0" borderId="10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5"/>
  <sheetViews>
    <sheetView topLeftCell="A193" zoomScale="85" zoomScaleNormal="85" workbookViewId="0">
      <selection activeCell="I184" sqref="I184"/>
    </sheetView>
  </sheetViews>
  <sheetFormatPr defaultColWidth="9.140625" defaultRowHeight="21" x14ac:dyDescent="0.25"/>
  <cols>
    <col min="1" max="1" width="9.140625" style="29"/>
    <col min="2" max="2" width="15.7109375" style="29" bestFit="1" customWidth="1"/>
    <col min="3" max="3" width="14.42578125" style="29" bestFit="1" customWidth="1"/>
    <col min="4" max="4" width="13.140625" style="29" bestFit="1" customWidth="1"/>
    <col min="5" max="5" width="16.28515625" style="29" bestFit="1" customWidth="1"/>
    <col min="6" max="6" width="19.140625" style="29" customWidth="1"/>
    <col min="7" max="7" width="16.140625" style="29" customWidth="1"/>
    <col min="8" max="8" width="13.85546875" style="29" customWidth="1"/>
    <col min="9" max="9" width="10.85546875" style="29" customWidth="1"/>
    <col min="10" max="10" width="117.85546875" style="29" customWidth="1"/>
    <col min="11" max="11" width="9.140625" style="29"/>
    <col min="12" max="12" width="9.140625" style="30"/>
    <col min="13" max="13" width="18.85546875" style="29" bestFit="1" customWidth="1"/>
    <col min="14" max="14" width="28.140625" style="29" bestFit="1" customWidth="1"/>
    <col min="15" max="15" width="5.85546875" style="29" bestFit="1" customWidth="1"/>
    <col min="16" max="16384" width="9.140625" style="29"/>
  </cols>
  <sheetData>
    <row r="1" spans="1:15" x14ac:dyDescent="0.35">
      <c r="A1" s="254" t="s">
        <v>51</v>
      </c>
      <c r="B1" s="254"/>
      <c r="C1" s="254"/>
      <c r="D1" s="254"/>
      <c r="E1" s="254"/>
      <c r="F1" s="254"/>
      <c r="G1" s="254"/>
      <c r="H1" s="254"/>
      <c r="I1" s="254"/>
      <c r="J1" s="255"/>
    </row>
    <row r="2" spans="1:15" ht="42" x14ac:dyDescent="0.25">
      <c r="A2" s="253" t="s">
        <v>0</v>
      </c>
      <c r="B2" s="253"/>
      <c r="C2" s="31" t="s">
        <v>6</v>
      </c>
      <c r="D2" s="31" t="s">
        <v>7</v>
      </c>
      <c r="E2" s="32" t="s">
        <v>1</v>
      </c>
      <c r="F2" s="31" t="s">
        <v>2</v>
      </c>
      <c r="G2" s="73" t="s">
        <v>3</v>
      </c>
      <c r="H2" s="73" t="s">
        <v>8</v>
      </c>
      <c r="I2" s="73" t="s">
        <v>4</v>
      </c>
      <c r="J2" s="33" t="s">
        <v>5</v>
      </c>
    </row>
    <row r="3" spans="1:15" x14ac:dyDescent="0.25">
      <c r="A3" s="37">
        <v>1</v>
      </c>
      <c r="B3" s="34" t="s">
        <v>50</v>
      </c>
      <c r="C3" s="35"/>
      <c r="D3" s="35"/>
      <c r="E3" s="35"/>
      <c r="F3" s="35"/>
      <c r="G3" s="36"/>
      <c r="H3" s="36"/>
      <c r="I3" s="37"/>
      <c r="J3" s="38"/>
    </row>
    <row r="4" spans="1:15" x14ac:dyDescent="0.35">
      <c r="A4" s="37">
        <f>A3+1</f>
        <v>2</v>
      </c>
      <c r="B4" s="34" t="s">
        <v>50</v>
      </c>
      <c r="C4" s="35"/>
      <c r="D4" s="35"/>
      <c r="E4" s="35"/>
      <c r="F4" s="35"/>
      <c r="G4" s="36"/>
      <c r="H4" s="36"/>
      <c r="I4" s="39"/>
      <c r="J4" s="40"/>
    </row>
    <row r="5" spans="1:15" x14ac:dyDescent="0.25">
      <c r="A5" s="37">
        <f t="shared" ref="A5:A33" si="0">A4+1</f>
        <v>3</v>
      </c>
      <c r="B5" s="34" t="s">
        <v>50</v>
      </c>
      <c r="C5" s="35"/>
      <c r="D5" s="35"/>
      <c r="E5" s="35"/>
      <c r="F5" s="35"/>
      <c r="G5" s="36"/>
      <c r="H5" s="36"/>
      <c r="I5" s="41"/>
      <c r="J5" s="38"/>
    </row>
    <row r="6" spans="1:15" x14ac:dyDescent="0.25">
      <c r="A6" s="37">
        <f t="shared" si="0"/>
        <v>4</v>
      </c>
      <c r="B6" s="34" t="s">
        <v>50</v>
      </c>
      <c r="C6" s="35"/>
      <c r="D6" s="35"/>
      <c r="E6" s="35"/>
      <c r="F6" s="35"/>
      <c r="G6" s="36"/>
      <c r="H6" s="36"/>
      <c r="I6" s="36"/>
      <c r="J6" s="38"/>
    </row>
    <row r="7" spans="1:15" x14ac:dyDescent="0.25">
      <c r="A7" s="37">
        <f t="shared" si="0"/>
        <v>5</v>
      </c>
      <c r="B7" s="34" t="s">
        <v>50</v>
      </c>
      <c r="C7" s="35"/>
      <c r="D7" s="35"/>
      <c r="E7" s="35"/>
      <c r="F7" s="35"/>
      <c r="G7" s="36"/>
      <c r="H7" s="36"/>
      <c r="I7" s="36"/>
      <c r="J7" s="40"/>
    </row>
    <row r="8" spans="1:15" x14ac:dyDescent="0.35">
      <c r="A8" s="37">
        <f t="shared" si="0"/>
        <v>6</v>
      </c>
      <c r="B8" s="34" t="s">
        <v>50</v>
      </c>
      <c r="C8" s="35"/>
      <c r="D8" s="35"/>
      <c r="E8" s="35"/>
      <c r="F8" s="42"/>
      <c r="G8" s="36"/>
      <c r="H8" s="36"/>
      <c r="I8" s="36"/>
      <c r="J8" s="43" t="s">
        <v>52</v>
      </c>
    </row>
    <row r="9" spans="1:15" x14ac:dyDescent="0.35">
      <c r="A9" s="37">
        <f t="shared" si="0"/>
        <v>7</v>
      </c>
      <c r="B9" s="34" t="s">
        <v>50</v>
      </c>
      <c r="C9" s="35"/>
      <c r="D9" s="35"/>
      <c r="E9" s="35"/>
      <c r="F9" s="42"/>
      <c r="G9" s="36"/>
      <c r="H9" s="36"/>
      <c r="I9" s="36"/>
      <c r="J9" s="43"/>
      <c r="M9" s="33" t="s">
        <v>47</v>
      </c>
      <c r="N9" s="33" t="s">
        <v>48</v>
      </c>
      <c r="O9" s="33" t="s">
        <v>49</v>
      </c>
    </row>
    <row r="10" spans="1:15" x14ac:dyDescent="0.35">
      <c r="A10" s="37">
        <f t="shared" si="0"/>
        <v>8</v>
      </c>
      <c r="B10" s="34" t="s">
        <v>50</v>
      </c>
      <c r="C10" s="35"/>
      <c r="D10" s="35"/>
      <c r="E10" s="35"/>
      <c r="F10" s="42"/>
      <c r="G10" s="36"/>
      <c r="H10" s="36"/>
      <c r="I10" s="36"/>
      <c r="J10" s="38"/>
      <c r="M10" s="36" t="s">
        <v>37</v>
      </c>
      <c r="N10" s="36" t="s">
        <v>38</v>
      </c>
      <c r="O10" s="36">
        <v>14</v>
      </c>
    </row>
    <row r="11" spans="1:15" x14ac:dyDescent="0.35">
      <c r="A11" s="37">
        <f t="shared" si="0"/>
        <v>9</v>
      </c>
      <c r="B11" s="34" t="s">
        <v>50</v>
      </c>
      <c r="C11" s="35"/>
      <c r="D11" s="35"/>
      <c r="E11" s="35"/>
      <c r="F11" s="42"/>
      <c r="G11" s="36"/>
      <c r="H11" s="36"/>
      <c r="I11" s="44"/>
      <c r="J11" s="38"/>
      <c r="M11" s="36" t="s">
        <v>37</v>
      </c>
      <c r="N11" s="36" t="s">
        <v>39</v>
      </c>
      <c r="O11" s="36">
        <v>16</v>
      </c>
    </row>
    <row r="12" spans="1:15" ht="22.5" customHeight="1" x14ac:dyDescent="0.3">
      <c r="A12" s="37">
        <f t="shared" si="0"/>
        <v>10</v>
      </c>
      <c r="B12" s="34" t="s">
        <v>50</v>
      </c>
      <c r="C12" s="76">
        <v>151926</v>
      </c>
      <c r="D12" s="76">
        <v>151988</v>
      </c>
      <c r="E12" s="35">
        <f>D12-C12</f>
        <v>62</v>
      </c>
      <c r="F12" s="78">
        <v>4</v>
      </c>
      <c r="G12" s="35"/>
      <c r="H12" s="36">
        <f>I12*92</f>
        <v>12654.6</v>
      </c>
      <c r="I12" s="36">
        <v>137.55000000000001</v>
      </c>
      <c r="J12" s="38"/>
      <c r="M12" s="36" t="s">
        <v>37</v>
      </c>
      <c r="N12" s="36" t="s">
        <v>40</v>
      </c>
      <c r="O12" s="36">
        <v>14</v>
      </c>
    </row>
    <row r="13" spans="1:15" x14ac:dyDescent="0.3">
      <c r="A13" s="37">
        <f t="shared" si="0"/>
        <v>11</v>
      </c>
      <c r="B13" s="34" t="s">
        <v>50</v>
      </c>
      <c r="C13" s="78">
        <f t="shared" ref="C13:C33" si="1">D12</f>
        <v>151988</v>
      </c>
      <c r="D13" s="77">
        <v>152041</v>
      </c>
      <c r="E13" s="35">
        <f t="shared" ref="E13:E33" si="2">D13-C13</f>
        <v>53</v>
      </c>
      <c r="F13" s="78">
        <v>4</v>
      </c>
      <c r="G13" s="35"/>
      <c r="H13" s="36"/>
      <c r="I13" s="36"/>
      <c r="J13" s="38"/>
      <c r="M13" s="36" t="s">
        <v>37</v>
      </c>
      <c r="N13" s="36" t="s">
        <v>41</v>
      </c>
      <c r="O13" s="36">
        <v>17</v>
      </c>
    </row>
    <row r="14" spans="1:15" x14ac:dyDescent="0.3">
      <c r="A14" s="37">
        <f t="shared" si="0"/>
        <v>12</v>
      </c>
      <c r="B14" s="34" t="s">
        <v>50</v>
      </c>
      <c r="C14" s="78">
        <f t="shared" si="1"/>
        <v>152041</v>
      </c>
      <c r="D14" s="77">
        <v>152088</v>
      </c>
      <c r="E14" s="35">
        <f t="shared" si="2"/>
        <v>47</v>
      </c>
      <c r="F14" s="78">
        <v>4</v>
      </c>
      <c r="G14" s="35"/>
      <c r="H14" s="36"/>
      <c r="I14" s="36"/>
      <c r="J14" s="38"/>
      <c r="M14" s="36" t="s">
        <v>37</v>
      </c>
      <c r="N14" s="36" t="s">
        <v>42</v>
      </c>
      <c r="O14" s="36">
        <v>17</v>
      </c>
    </row>
    <row r="15" spans="1:15" x14ac:dyDescent="0.3">
      <c r="A15" s="37">
        <f t="shared" si="0"/>
        <v>13</v>
      </c>
      <c r="B15" s="34" t="s">
        <v>50</v>
      </c>
      <c r="C15" s="78">
        <f t="shared" si="1"/>
        <v>152088</v>
      </c>
      <c r="D15" s="77">
        <v>152148</v>
      </c>
      <c r="E15" s="35">
        <f t="shared" si="2"/>
        <v>60</v>
      </c>
      <c r="F15" s="78">
        <v>4</v>
      </c>
      <c r="G15" s="35"/>
      <c r="H15" s="36"/>
      <c r="I15" s="36"/>
      <c r="J15" s="38"/>
      <c r="M15" s="36" t="s">
        <v>37</v>
      </c>
      <c r="N15" s="36" t="s">
        <v>43</v>
      </c>
      <c r="O15" s="36">
        <v>18</v>
      </c>
    </row>
    <row r="16" spans="1:15" x14ac:dyDescent="0.3">
      <c r="A16" s="37">
        <f t="shared" si="0"/>
        <v>14</v>
      </c>
      <c r="B16" s="34" t="s">
        <v>50</v>
      </c>
      <c r="C16" s="78">
        <f t="shared" si="1"/>
        <v>152148</v>
      </c>
      <c r="D16" s="77">
        <v>152205</v>
      </c>
      <c r="E16" s="35">
        <f t="shared" si="2"/>
        <v>57</v>
      </c>
      <c r="F16" s="78">
        <v>4</v>
      </c>
      <c r="G16" s="35"/>
      <c r="H16" s="36"/>
      <c r="I16" s="36"/>
      <c r="J16" s="45"/>
      <c r="M16" s="36" t="s">
        <v>37</v>
      </c>
      <c r="N16" s="36" t="s">
        <v>44</v>
      </c>
      <c r="O16" s="36">
        <v>2</v>
      </c>
    </row>
    <row r="17" spans="1:25" x14ac:dyDescent="0.3">
      <c r="A17" s="37">
        <f t="shared" si="0"/>
        <v>15</v>
      </c>
      <c r="B17" s="34" t="s">
        <v>50</v>
      </c>
      <c r="C17" s="78">
        <f t="shared" si="1"/>
        <v>152205</v>
      </c>
      <c r="D17" s="77">
        <v>152209</v>
      </c>
      <c r="E17" s="35">
        <f t="shared" si="2"/>
        <v>4</v>
      </c>
      <c r="F17" s="78">
        <v>1</v>
      </c>
      <c r="G17" s="35"/>
      <c r="H17" s="36"/>
      <c r="I17" s="36"/>
      <c r="J17" s="38"/>
      <c r="M17" s="36" t="s">
        <v>37</v>
      </c>
      <c r="N17" s="36" t="s">
        <v>45</v>
      </c>
      <c r="O17" s="36">
        <v>4</v>
      </c>
    </row>
    <row r="18" spans="1:25" x14ac:dyDescent="0.3">
      <c r="A18" s="37">
        <f t="shared" si="0"/>
        <v>16</v>
      </c>
      <c r="B18" s="34" t="s">
        <v>50</v>
      </c>
      <c r="C18" s="78">
        <f t="shared" si="1"/>
        <v>152209</v>
      </c>
      <c r="D18" s="77">
        <v>152267</v>
      </c>
      <c r="E18" s="35">
        <f t="shared" si="2"/>
        <v>58</v>
      </c>
      <c r="F18" s="78">
        <v>4</v>
      </c>
      <c r="G18" s="35"/>
      <c r="H18" s="36"/>
      <c r="I18" s="36"/>
      <c r="J18" s="38"/>
      <c r="M18" s="36" t="s">
        <v>37</v>
      </c>
      <c r="N18" s="36" t="s">
        <v>46</v>
      </c>
      <c r="O18" s="36">
        <v>60</v>
      </c>
    </row>
    <row r="19" spans="1:25" x14ac:dyDescent="0.3">
      <c r="A19" s="37">
        <f t="shared" si="0"/>
        <v>17</v>
      </c>
      <c r="B19" s="34" t="s">
        <v>50</v>
      </c>
      <c r="C19" s="78">
        <f t="shared" si="1"/>
        <v>152267</v>
      </c>
      <c r="D19" s="77">
        <v>152284</v>
      </c>
      <c r="E19" s="35">
        <f t="shared" si="2"/>
        <v>17</v>
      </c>
      <c r="F19" s="78">
        <v>4</v>
      </c>
      <c r="G19" s="35"/>
      <c r="H19" s="36"/>
      <c r="I19" s="36"/>
      <c r="J19" s="46"/>
    </row>
    <row r="20" spans="1:25" x14ac:dyDescent="0.3">
      <c r="A20" s="37">
        <f t="shared" si="0"/>
        <v>18</v>
      </c>
      <c r="B20" s="34" t="s">
        <v>50</v>
      </c>
      <c r="C20" s="78">
        <f t="shared" si="1"/>
        <v>152284</v>
      </c>
      <c r="D20" s="77">
        <v>152353</v>
      </c>
      <c r="E20" s="35">
        <f t="shared" si="2"/>
        <v>69</v>
      </c>
      <c r="F20" s="78">
        <v>5</v>
      </c>
      <c r="G20" s="35"/>
      <c r="H20" s="36"/>
      <c r="I20" s="36"/>
      <c r="J20" s="38"/>
    </row>
    <row r="21" spans="1:25" x14ac:dyDescent="0.3">
      <c r="A21" s="37">
        <f t="shared" si="0"/>
        <v>19</v>
      </c>
      <c r="B21" s="34" t="s">
        <v>50</v>
      </c>
      <c r="C21" s="78">
        <f t="shared" si="1"/>
        <v>152353</v>
      </c>
      <c r="D21" s="77">
        <v>152403</v>
      </c>
      <c r="E21" s="35">
        <f t="shared" si="2"/>
        <v>50</v>
      </c>
      <c r="F21" s="78">
        <v>4</v>
      </c>
      <c r="G21" s="35"/>
      <c r="H21" s="36"/>
      <c r="I21" s="36"/>
      <c r="J21" s="38"/>
    </row>
    <row r="22" spans="1:25" x14ac:dyDescent="0.35">
      <c r="A22" s="37">
        <f t="shared" si="0"/>
        <v>20</v>
      </c>
      <c r="B22" s="34" t="s">
        <v>50</v>
      </c>
      <c r="C22" s="78">
        <f t="shared" si="1"/>
        <v>152403</v>
      </c>
      <c r="D22" s="77">
        <v>152461</v>
      </c>
      <c r="E22" s="35">
        <f t="shared" si="2"/>
        <v>58</v>
      </c>
      <c r="F22" s="78">
        <v>3</v>
      </c>
      <c r="G22" s="35"/>
      <c r="H22" s="36"/>
      <c r="I22" s="36"/>
      <c r="J22" s="38"/>
      <c r="N22" s="254" t="s">
        <v>51</v>
      </c>
      <c r="O22" s="254"/>
      <c r="P22" s="254"/>
      <c r="Q22" s="254"/>
      <c r="R22" s="254"/>
      <c r="S22" s="254"/>
      <c r="T22" s="254"/>
      <c r="U22" s="254"/>
      <c r="V22" s="254"/>
      <c r="W22" s="255"/>
    </row>
    <row r="23" spans="1:25" x14ac:dyDescent="0.35">
      <c r="A23" s="37">
        <f t="shared" si="0"/>
        <v>21</v>
      </c>
      <c r="B23" s="34" t="s">
        <v>50</v>
      </c>
      <c r="C23" s="78">
        <v>0</v>
      </c>
      <c r="D23" s="78">
        <v>0</v>
      </c>
      <c r="E23" s="35">
        <f t="shared" si="2"/>
        <v>0</v>
      </c>
      <c r="F23" s="78">
        <v>0</v>
      </c>
      <c r="G23" s="35"/>
      <c r="H23" s="36"/>
      <c r="I23" s="36"/>
      <c r="J23" s="38"/>
      <c r="N23" s="256" t="s">
        <v>53</v>
      </c>
      <c r="O23" s="256"/>
      <c r="P23" s="256"/>
      <c r="Q23" s="256"/>
      <c r="R23" s="256"/>
      <c r="S23" s="256"/>
      <c r="T23" s="256"/>
      <c r="U23" s="256"/>
      <c r="V23" s="256"/>
      <c r="W23" s="257"/>
    </row>
    <row r="24" spans="1:25" x14ac:dyDescent="0.35">
      <c r="A24" s="37">
        <f t="shared" si="0"/>
        <v>22</v>
      </c>
      <c r="B24" s="34" t="s">
        <v>50</v>
      </c>
      <c r="C24" s="78">
        <f t="shared" si="1"/>
        <v>0</v>
      </c>
      <c r="D24" s="78">
        <v>0</v>
      </c>
      <c r="E24" s="35">
        <f t="shared" si="2"/>
        <v>0</v>
      </c>
      <c r="F24" s="78">
        <v>0</v>
      </c>
      <c r="G24" s="35"/>
      <c r="H24" s="36"/>
      <c r="I24" s="36"/>
      <c r="J24" s="38"/>
      <c r="P24" s="256" t="s">
        <v>54</v>
      </c>
      <c r="Q24" s="256"/>
      <c r="R24" s="256"/>
      <c r="S24" s="256"/>
      <c r="T24" s="256"/>
      <c r="U24" s="256"/>
      <c r="V24" s="256"/>
      <c r="W24" s="256"/>
      <c r="X24" s="256"/>
      <c r="Y24" s="257"/>
    </row>
    <row r="25" spans="1:25" x14ac:dyDescent="0.35">
      <c r="A25" s="37">
        <f t="shared" si="0"/>
        <v>23</v>
      </c>
      <c r="B25" s="34" t="s">
        <v>50</v>
      </c>
      <c r="C25" s="78">
        <v>152461</v>
      </c>
      <c r="D25" s="77">
        <v>152515</v>
      </c>
      <c r="E25" s="35">
        <f t="shared" si="2"/>
        <v>54</v>
      </c>
      <c r="F25" s="78">
        <v>3</v>
      </c>
      <c r="G25" s="35"/>
      <c r="H25" s="36"/>
      <c r="I25" s="36"/>
      <c r="J25" s="38"/>
      <c r="N25" s="256" t="s">
        <v>55</v>
      </c>
      <c r="O25" s="256"/>
      <c r="P25" s="256"/>
      <c r="Q25" s="256"/>
      <c r="R25" s="256"/>
      <c r="S25" s="256"/>
      <c r="T25" s="256"/>
      <c r="U25" s="256"/>
      <c r="V25" s="256"/>
      <c r="W25" s="257"/>
    </row>
    <row r="26" spans="1:25" x14ac:dyDescent="0.35">
      <c r="A26" s="37">
        <f t="shared" si="0"/>
        <v>24</v>
      </c>
      <c r="B26" s="34" t="s">
        <v>50</v>
      </c>
      <c r="C26" s="78">
        <f t="shared" si="1"/>
        <v>152515</v>
      </c>
      <c r="D26" s="77">
        <v>152576</v>
      </c>
      <c r="E26" s="35">
        <f t="shared" si="2"/>
        <v>61</v>
      </c>
      <c r="F26" s="78">
        <v>4</v>
      </c>
      <c r="G26" s="35"/>
      <c r="H26" s="36"/>
      <c r="I26" s="36"/>
      <c r="J26" s="38"/>
      <c r="N26" s="256" t="s">
        <v>57</v>
      </c>
      <c r="O26" s="256"/>
      <c r="P26" s="256"/>
      <c r="Q26" s="256"/>
      <c r="R26" s="256"/>
      <c r="S26" s="256"/>
      <c r="T26" s="256"/>
      <c r="U26" s="256"/>
      <c r="V26" s="256"/>
      <c r="W26" s="257"/>
    </row>
    <row r="27" spans="1:25" ht="21.75" thickBot="1" x14ac:dyDescent="0.4">
      <c r="A27" s="37">
        <f t="shared" si="0"/>
        <v>25</v>
      </c>
      <c r="B27" s="34" t="s">
        <v>50</v>
      </c>
      <c r="C27" s="78">
        <f t="shared" si="1"/>
        <v>152576</v>
      </c>
      <c r="D27" s="77">
        <v>152622</v>
      </c>
      <c r="E27" s="35">
        <f t="shared" si="2"/>
        <v>46</v>
      </c>
      <c r="F27" s="78">
        <v>3</v>
      </c>
      <c r="G27" s="35"/>
      <c r="H27" s="36"/>
      <c r="I27" s="36"/>
      <c r="J27" s="38"/>
      <c r="N27" s="256" t="s">
        <v>58</v>
      </c>
      <c r="O27" s="256"/>
      <c r="P27" s="256"/>
      <c r="Q27" s="256"/>
      <c r="R27" s="256"/>
      <c r="S27" s="256"/>
      <c r="T27" s="256"/>
      <c r="U27" s="256"/>
      <c r="V27" s="256"/>
      <c r="W27" s="257"/>
    </row>
    <row r="28" spans="1:25" ht="21.75" thickBot="1" x14ac:dyDescent="0.4">
      <c r="A28" s="37">
        <f t="shared" si="0"/>
        <v>26</v>
      </c>
      <c r="B28" s="34" t="s">
        <v>50</v>
      </c>
      <c r="C28" s="78">
        <f t="shared" si="1"/>
        <v>152622</v>
      </c>
      <c r="D28" s="77">
        <v>152695</v>
      </c>
      <c r="E28" s="35">
        <f t="shared" si="2"/>
        <v>73</v>
      </c>
      <c r="F28" s="78">
        <v>4</v>
      </c>
      <c r="G28" s="35"/>
      <c r="H28" s="36"/>
      <c r="I28" s="36"/>
      <c r="J28" s="38"/>
      <c r="N28" s="258" t="s">
        <v>60</v>
      </c>
      <c r="O28" s="259"/>
      <c r="P28" s="259"/>
      <c r="Q28" s="259"/>
      <c r="R28" s="259"/>
      <c r="S28" s="260"/>
      <c r="T28" s="259"/>
      <c r="U28" s="259"/>
      <c r="V28" s="261"/>
    </row>
    <row r="29" spans="1:25" x14ac:dyDescent="0.35">
      <c r="A29" s="37">
        <f t="shared" si="0"/>
        <v>27</v>
      </c>
      <c r="B29" s="34" t="s">
        <v>50</v>
      </c>
      <c r="C29" s="78">
        <f t="shared" si="1"/>
        <v>152695</v>
      </c>
      <c r="D29" s="77">
        <v>152737</v>
      </c>
      <c r="E29" s="35">
        <f t="shared" si="2"/>
        <v>42</v>
      </c>
      <c r="F29" s="78">
        <v>3</v>
      </c>
      <c r="G29" s="35"/>
      <c r="H29" s="36"/>
      <c r="I29" s="36"/>
      <c r="J29" s="38"/>
      <c r="N29" s="249" t="s">
        <v>61</v>
      </c>
      <c r="O29" s="250"/>
      <c r="P29" s="250"/>
      <c r="Q29" s="250"/>
      <c r="R29" s="250"/>
      <c r="S29" s="250"/>
      <c r="T29" s="250"/>
      <c r="U29" s="250"/>
      <c r="V29" s="250"/>
      <c r="W29" s="251"/>
    </row>
    <row r="30" spans="1:25" x14ac:dyDescent="0.3">
      <c r="A30" s="37">
        <f t="shared" si="0"/>
        <v>28</v>
      </c>
      <c r="B30" s="34" t="s">
        <v>50</v>
      </c>
      <c r="C30" s="78">
        <f t="shared" si="1"/>
        <v>152737</v>
      </c>
      <c r="D30" s="77">
        <v>152770</v>
      </c>
      <c r="E30" s="35">
        <f t="shared" si="2"/>
        <v>33</v>
      </c>
      <c r="F30" s="78">
        <v>3</v>
      </c>
      <c r="G30" s="35"/>
      <c r="H30" s="36"/>
      <c r="I30" s="36"/>
      <c r="J30" s="38"/>
    </row>
    <row r="31" spans="1:25" x14ac:dyDescent="0.3">
      <c r="A31" s="37">
        <f t="shared" si="0"/>
        <v>29</v>
      </c>
      <c r="B31" s="34" t="s">
        <v>50</v>
      </c>
      <c r="C31" s="78">
        <f t="shared" si="1"/>
        <v>152770</v>
      </c>
      <c r="D31" s="77">
        <v>152809</v>
      </c>
      <c r="E31" s="35">
        <f t="shared" si="2"/>
        <v>39</v>
      </c>
      <c r="F31" s="78">
        <v>2</v>
      </c>
      <c r="G31" s="35"/>
      <c r="H31" s="36"/>
      <c r="I31" s="36"/>
      <c r="J31" s="38"/>
    </row>
    <row r="32" spans="1:25" x14ac:dyDescent="0.3">
      <c r="A32" s="37">
        <f t="shared" si="0"/>
        <v>30</v>
      </c>
      <c r="B32" s="34" t="s">
        <v>50</v>
      </c>
      <c r="C32" s="78">
        <f t="shared" si="1"/>
        <v>152809</v>
      </c>
      <c r="D32" s="77">
        <v>152836</v>
      </c>
      <c r="E32" s="35">
        <f t="shared" si="2"/>
        <v>27</v>
      </c>
      <c r="F32" s="78">
        <v>1</v>
      </c>
      <c r="G32" s="35"/>
      <c r="H32" s="36"/>
      <c r="I32" s="36"/>
      <c r="J32" s="38"/>
    </row>
    <row r="33" spans="1:12" x14ac:dyDescent="0.3">
      <c r="A33" s="94">
        <f t="shared" si="0"/>
        <v>31</v>
      </c>
      <c r="B33" s="95" t="s">
        <v>50</v>
      </c>
      <c r="C33" s="78">
        <f t="shared" si="1"/>
        <v>152836</v>
      </c>
      <c r="D33" s="77">
        <v>152897</v>
      </c>
      <c r="E33" s="35">
        <f t="shared" si="2"/>
        <v>61</v>
      </c>
      <c r="F33" s="78">
        <v>4</v>
      </c>
      <c r="G33" s="35"/>
      <c r="H33" s="36"/>
      <c r="I33" s="36"/>
      <c r="J33" s="38"/>
    </row>
    <row r="34" spans="1:12" x14ac:dyDescent="0.3">
      <c r="A34" s="37"/>
      <c r="B34" s="49" t="s">
        <v>9</v>
      </c>
      <c r="C34" s="78" t="s">
        <v>52</v>
      </c>
      <c r="D34" s="78"/>
      <c r="E34" s="50">
        <f>SUM(E3:E33)</f>
        <v>971</v>
      </c>
      <c r="F34" s="50">
        <f>SUM(F3:F33)</f>
        <v>68</v>
      </c>
      <c r="G34" s="50">
        <f>SUM(G3:G33)</f>
        <v>0</v>
      </c>
      <c r="H34" s="50">
        <f>SUM(H3:H33)</f>
        <v>12654.6</v>
      </c>
      <c r="I34" s="50">
        <f>SUM(I4:I33)</f>
        <v>137.55000000000001</v>
      </c>
      <c r="J34" s="38"/>
    </row>
    <row r="35" spans="1:12" x14ac:dyDescent="0.25">
      <c r="F35" s="29" t="s">
        <v>52</v>
      </c>
      <c r="H35" s="29" t="s">
        <v>52</v>
      </c>
    </row>
    <row r="36" spans="1:12" x14ac:dyDescent="0.25">
      <c r="E36" s="29" t="s">
        <v>52</v>
      </c>
      <c r="F36" s="29" t="s">
        <v>52</v>
      </c>
      <c r="G36" s="51" t="s">
        <v>10</v>
      </c>
      <c r="H36" s="51">
        <f>+E34/I34</f>
        <v>7.0592511813885856</v>
      </c>
      <c r="I36" s="51" t="s">
        <v>11</v>
      </c>
    </row>
    <row r="37" spans="1:12" x14ac:dyDescent="0.25">
      <c r="E37" s="29" t="s">
        <v>52</v>
      </c>
    </row>
    <row r="39" spans="1:12" x14ac:dyDescent="0.35">
      <c r="A39" s="256" t="s">
        <v>53</v>
      </c>
      <c r="B39" s="256"/>
      <c r="C39" s="256"/>
      <c r="D39" s="256"/>
      <c r="E39" s="256"/>
      <c r="F39" s="256"/>
      <c r="G39" s="256"/>
      <c r="H39" s="256"/>
      <c r="I39" s="256"/>
      <c r="J39" s="257"/>
    </row>
    <row r="40" spans="1:12" ht="42" x14ac:dyDescent="0.25">
      <c r="A40" s="253" t="s">
        <v>0</v>
      </c>
      <c r="B40" s="253"/>
      <c r="C40" s="31" t="s">
        <v>6</v>
      </c>
      <c r="D40" s="31" t="s">
        <v>7</v>
      </c>
      <c r="E40" s="32" t="s">
        <v>1</v>
      </c>
      <c r="F40" s="31" t="s">
        <v>2</v>
      </c>
      <c r="G40" s="73" t="s">
        <v>3</v>
      </c>
      <c r="H40" s="73" t="s">
        <v>8</v>
      </c>
      <c r="I40" s="73" t="s">
        <v>4</v>
      </c>
      <c r="J40" s="33" t="s">
        <v>5</v>
      </c>
    </row>
    <row r="41" spans="1:12" s="58" customFormat="1" x14ac:dyDescent="0.35">
      <c r="A41" s="37">
        <v>1</v>
      </c>
      <c r="B41" s="34" t="s">
        <v>50</v>
      </c>
      <c r="C41" s="42"/>
      <c r="D41" s="52"/>
      <c r="E41" s="52"/>
      <c r="F41" s="53"/>
      <c r="G41" s="54"/>
      <c r="H41" s="55"/>
      <c r="I41" s="56"/>
      <c r="J41" s="57"/>
      <c r="L41" s="59"/>
    </row>
    <row r="42" spans="1:12" x14ac:dyDescent="0.35">
      <c r="A42" s="37">
        <f>A41+1</f>
        <v>2</v>
      </c>
      <c r="B42" s="34" t="s">
        <v>50</v>
      </c>
      <c r="C42" s="35"/>
      <c r="D42" s="35"/>
      <c r="E42" s="52"/>
      <c r="F42" s="60"/>
      <c r="G42" s="36"/>
      <c r="H42" s="61"/>
      <c r="I42" s="54"/>
      <c r="J42" s="40"/>
    </row>
    <row r="43" spans="1:12" x14ac:dyDescent="0.35">
      <c r="A43" s="37">
        <f t="shared" ref="A43:A71" si="3">A42+1</f>
        <v>3</v>
      </c>
      <c r="B43" s="34" t="s">
        <v>50</v>
      </c>
      <c r="C43" s="35"/>
      <c r="D43" s="35"/>
      <c r="E43" s="52"/>
      <c r="F43" s="60"/>
      <c r="G43" s="36"/>
      <c r="H43" s="61"/>
      <c r="I43" s="62"/>
      <c r="J43" s="38"/>
    </row>
    <row r="44" spans="1:12" x14ac:dyDescent="0.35">
      <c r="A44" s="37">
        <f t="shared" si="3"/>
        <v>4</v>
      </c>
      <c r="B44" s="34" t="s">
        <v>50</v>
      </c>
      <c r="C44" s="35"/>
      <c r="D44" s="35"/>
      <c r="E44" s="52"/>
      <c r="F44" s="60"/>
      <c r="G44" s="36"/>
      <c r="H44" s="61"/>
      <c r="I44" s="54"/>
      <c r="J44" s="38"/>
    </row>
    <row r="45" spans="1:12" x14ac:dyDescent="0.25">
      <c r="A45" s="37">
        <f t="shared" si="3"/>
        <v>5</v>
      </c>
      <c r="B45" s="34" t="s">
        <v>50</v>
      </c>
      <c r="C45" s="35"/>
      <c r="D45" s="35"/>
      <c r="E45" s="63"/>
      <c r="F45" s="60"/>
      <c r="G45" s="36"/>
      <c r="H45" s="61"/>
      <c r="I45" s="54"/>
      <c r="J45" s="40"/>
    </row>
    <row r="46" spans="1:12" x14ac:dyDescent="0.35">
      <c r="A46" s="37">
        <f t="shared" si="3"/>
        <v>6</v>
      </c>
      <c r="B46" s="34" t="s">
        <v>50</v>
      </c>
      <c r="C46" s="35"/>
      <c r="D46" s="35"/>
      <c r="E46" s="63"/>
      <c r="F46" s="64"/>
      <c r="G46" s="36"/>
      <c r="H46" s="61"/>
      <c r="I46" s="54"/>
      <c r="J46" s="43"/>
    </row>
    <row r="47" spans="1:12" x14ac:dyDescent="0.25">
      <c r="A47" s="37">
        <f t="shared" si="3"/>
        <v>7</v>
      </c>
      <c r="B47" s="34" t="s">
        <v>50</v>
      </c>
      <c r="C47" s="35">
        <v>270093</v>
      </c>
      <c r="D47" s="35">
        <v>270172</v>
      </c>
      <c r="E47" s="63">
        <f>D47-C47</f>
        <v>79</v>
      </c>
      <c r="F47" s="63">
        <v>3</v>
      </c>
      <c r="G47" s="36"/>
      <c r="H47" s="61"/>
      <c r="I47" s="54"/>
      <c r="J47" s="43"/>
    </row>
    <row r="48" spans="1:12" x14ac:dyDescent="0.25">
      <c r="A48" s="37">
        <f t="shared" si="3"/>
        <v>8</v>
      </c>
      <c r="B48" s="34" t="s">
        <v>50</v>
      </c>
      <c r="C48" s="35">
        <f>D47</f>
        <v>270172</v>
      </c>
      <c r="D48" s="35">
        <v>270231</v>
      </c>
      <c r="E48" s="63">
        <f t="shared" ref="E48:E71" si="4">D48-C48</f>
        <v>59</v>
      </c>
      <c r="F48" s="63">
        <v>4</v>
      </c>
      <c r="G48" s="36"/>
      <c r="H48" s="61"/>
      <c r="I48" s="54"/>
      <c r="J48" s="38"/>
    </row>
    <row r="49" spans="1:10" x14ac:dyDescent="0.25">
      <c r="A49" s="37">
        <f t="shared" si="3"/>
        <v>9</v>
      </c>
      <c r="B49" s="34" t="s">
        <v>50</v>
      </c>
      <c r="C49" s="35">
        <f t="shared" ref="C49:C71" si="5">D48</f>
        <v>270231</v>
      </c>
      <c r="D49" s="35">
        <v>270287</v>
      </c>
      <c r="E49" s="63">
        <f t="shared" si="4"/>
        <v>56</v>
      </c>
      <c r="F49" s="63">
        <v>4</v>
      </c>
      <c r="G49" s="36"/>
      <c r="H49" s="61"/>
      <c r="I49" s="65"/>
      <c r="J49" s="38"/>
    </row>
    <row r="50" spans="1:10" x14ac:dyDescent="0.25">
      <c r="A50" s="37">
        <f t="shared" si="3"/>
        <v>10</v>
      </c>
      <c r="B50" s="34" t="s">
        <v>50</v>
      </c>
      <c r="C50" s="35">
        <f t="shared" si="5"/>
        <v>270287</v>
      </c>
      <c r="D50" s="35">
        <v>270329</v>
      </c>
      <c r="E50" s="63">
        <f t="shared" si="4"/>
        <v>42</v>
      </c>
      <c r="F50" s="63">
        <v>4</v>
      </c>
      <c r="G50" s="35"/>
      <c r="H50" s="61"/>
      <c r="I50" s="54"/>
      <c r="J50" s="38"/>
    </row>
    <row r="51" spans="1:10" x14ac:dyDescent="0.3">
      <c r="A51" s="37">
        <f t="shared" si="3"/>
        <v>11</v>
      </c>
      <c r="B51" s="34" t="s">
        <v>50</v>
      </c>
      <c r="C51" s="35">
        <f t="shared" si="5"/>
        <v>270329</v>
      </c>
      <c r="D51" s="35">
        <v>270400</v>
      </c>
      <c r="E51" s="63">
        <f t="shared" si="4"/>
        <v>71</v>
      </c>
      <c r="F51" s="63">
        <v>3</v>
      </c>
      <c r="G51" s="60"/>
      <c r="H51" s="36">
        <f>I51*92</f>
        <v>16109.199999999999</v>
      </c>
      <c r="I51" s="79">
        <v>175.1</v>
      </c>
      <c r="J51" s="38" t="s">
        <v>52</v>
      </c>
    </row>
    <row r="52" spans="1:10" x14ac:dyDescent="0.25">
      <c r="A52" s="37">
        <f t="shared" si="3"/>
        <v>12</v>
      </c>
      <c r="B52" s="34" t="s">
        <v>50</v>
      </c>
      <c r="C52" s="35">
        <f t="shared" si="5"/>
        <v>270400</v>
      </c>
      <c r="D52" s="35">
        <v>270459</v>
      </c>
      <c r="E52" s="63">
        <f t="shared" si="4"/>
        <v>59</v>
      </c>
      <c r="F52" s="63">
        <v>5</v>
      </c>
      <c r="G52" s="60"/>
      <c r="H52" s="66"/>
      <c r="I52" s="54"/>
      <c r="J52" s="38"/>
    </row>
    <row r="53" spans="1:10" x14ac:dyDescent="0.25">
      <c r="A53" s="37">
        <f t="shared" si="3"/>
        <v>13</v>
      </c>
      <c r="B53" s="34" t="s">
        <v>50</v>
      </c>
      <c r="C53" s="35">
        <v>0</v>
      </c>
      <c r="D53" s="35">
        <v>0</v>
      </c>
      <c r="E53" s="63">
        <f t="shared" si="4"/>
        <v>0</v>
      </c>
      <c r="F53" s="63">
        <v>0</v>
      </c>
      <c r="G53" s="60"/>
      <c r="H53" s="36"/>
      <c r="I53" s="54"/>
      <c r="J53" s="38"/>
    </row>
    <row r="54" spans="1:10" x14ac:dyDescent="0.25">
      <c r="A54" s="37">
        <f t="shared" si="3"/>
        <v>14</v>
      </c>
      <c r="B54" s="34" t="s">
        <v>50</v>
      </c>
      <c r="C54" s="35">
        <f>D52</f>
        <v>270459</v>
      </c>
      <c r="D54" s="35">
        <v>270533</v>
      </c>
      <c r="E54" s="63">
        <f t="shared" si="4"/>
        <v>74</v>
      </c>
      <c r="F54" s="63">
        <v>5</v>
      </c>
      <c r="G54" s="60"/>
      <c r="H54" s="36"/>
      <c r="I54" s="54"/>
      <c r="J54" s="67"/>
    </row>
    <row r="55" spans="1:10" x14ac:dyDescent="0.25">
      <c r="A55" s="37">
        <f t="shared" si="3"/>
        <v>15</v>
      </c>
      <c r="B55" s="34" t="s">
        <v>50</v>
      </c>
      <c r="C55" s="35">
        <f t="shared" si="5"/>
        <v>270533</v>
      </c>
      <c r="D55" s="35">
        <v>270602</v>
      </c>
      <c r="E55" s="63">
        <f t="shared" si="4"/>
        <v>69</v>
      </c>
      <c r="F55" s="60">
        <v>5</v>
      </c>
      <c r="G55" s="60"/>
      <c r="H55" s="36"/>
      <c r="I55" s="54"/>
      <c r="J55" s="38"/>
    </row>
    <row r="56" spans="1:10" x14ac:dyDescent="0.35">
      <c r="A56" s="37">
        <f t="shared" si="3"/>
        <v>16</v>
      </c>
      <c r="B56" s="34" t="s">
        <v>50</v>
      </c>
      <c r="C56" s="35">
        <f t="shared" si="5"/>
        <v>270602</v>
      </c>
      <c r="D56" s="35">
        <v>270656</v>
      </c>
      <c r="E56" s="63">
        <f t="shared" si="4"/>
        <v>54</v>
      </c>
      <c r="F56" s="64">
        <v>4</v>
      </c>
      <c r="G56" s="60"/>
      <c r="H56" s="36"/>
      <c r="I56" s="54"/>
      <c r="J56" s="38"/>
    </row>
    <row r="57" spans="1:10" x14ac:dyDescent="0.35">
      <c r="A57" s="37">
        <f t="shared" si="3"/>
        <v>17</v>
      </c>
      <c r="B57" s="34" t="s">
        <v>50</v>
      </c>
      <c r="C57" s="35">
        <f t="shared" si="5"/>
        <v>270656</v>
      </c>
      <c r="D57" s="35">
        <v>270715</v>
      </c>
      <c r="E57" s="63">
        <f t="shared" si="4"/>
        <v>59</v>
      </c>
      <c r="F57" s="64">
        <v>4</v>
      </c>
      <c r="G57" s="60"/>
      <c r="H57" s="36"/>
      <c r="I57" s="54"/>
      <c r="J57" s="38"/>
    </row>
    <row r="58" spans="1:10" x14ac:dyDescent="0.35">
      <c r="A58" s="37">
        <f t="shared" si="3"/>
        <v>18</v>
      </c>
      <c r="B58" s="34" t="s">
        <v>50</v>
      </c>
      <c r="C58" s="35">
        <f t="shared" si="5"/>
        <v>270715</v>
      </c>
      <c r="D58" s="35">
        <v>270796</v>
      </c>
      <c r="E58" s="63">
        <f t="shared" si="4"/>
        <v>81</v>
      </c>
      <c r="F58" s="68">
        <v>5</v>
      </c>
      <c r="G58" s="60"/>
      <c r="H58" s="36"/>
      <c r="I58" s="54"/>
      <c r="J58" s="38"/>
    </row>
    <row r="59" spans="1:10" x14ac:dyDescent="0.25">
      <c r="A59" s="37">
        <f t="shared" si="3"/>
        <v>19</v>
      </c>
      <c r="B59" s="34" t="s">
        <v>50</v>
      </c>
      <c r="C59" s="35">
        <v>0</v>
      </c>
      <c r="D59" s="35">
        <v>0</v>
      </c>
      <c r="E59" s="63">
        <f t="shared" si="4"/>
        <v>0</v>
      </c>
      <c r="F59" s="60">
        <v>0</v>
      </c>
      <c r="G59" s="60"/>
      <c r="H59" s="36"/>
      <c r="I59" s="54"/>
      <c r="J59" s="38"/>
    </row>
    <row r="60" spans="1:10" x14ac:dyDescent="0.35">
      <c r="A60" s="37">
        <f t="shared" si="3"/>
        <v>20</v>
      </c>
      <c r="B60" s="34" t="s">
        <v>50</v>
      </c>
      <c r="C60" s="35">
        <f t="shared" si="5"/>
        <v>0</v>
      </c>
      <c r="D60" s="35">
        <v>0</v>
      </c>
      <c r="E60" s="63">
        <f t="shared" si="4"/>
        <v>0</v>
      </c>
      <c r="F60" s="64">
        <v>0</v>
      </c>
      <c r="G60" s="60"/>
      <c r="H60" s="36"/>
      <c r="I60" s="54"/>
      <c r="J60" s="38"/>
    </row>
    <row r="61" spans="1:10" x14ac:dyDescent="0.35">
      <c r="A61" s="37">
        <f t="shared" si="3"/>
        <v>21</v>
      </c>
      <c r="B61" s="34" t="s">
        <v>50</v>
      </c>
      <c r="C61" s="35">
        <v>270796</v>
      </c>
      <c r="D61" s="35">
        <v>270850</v>
      </c>
      <c r="E61" s="63">
        <f t="shared" si="4"/>
        <v>54</v>
      </c>
      <c r="F61" s="69">
        <v>4</v>
      </c>
      <c r="G61" s="60"/>
      <c r="H61" s="36"/>
      <c r="I61" s="54"/>
      <c r="J61" s="38"/>
    </row>
    <row r="62" spans="1:10" x14ac:dyDescent="0.25">
      <c r="A62" s="37">
        <f t="shared" si="3"/>
        <v>22</v>
      </c>
      <c r="B62" s="34" t="s">
        <v>50</v>
      </c>
      <c r="C62" s="35">
        <f t="shared" si="5"/>
        <v>270850</v>
      </c>
      <c r="D62" s="35">
        <v>270921</v>
      </c>
      <c r="E62" s="63">
        <f t="shared" si="4"/>
        <v>71</v>
      </c>
      <c r="F62" s="60">
        <v>5</v>
      </c>
      <c r="G62" s="60"/>
      <c r="H62" s="36"/>
      <c r="I62" s="54"/>
      <c r="J62" s="38"/>
    </row>
    <row r="63" spans="1:10" x14ac:dyDescent="0.25">
      <c r="A63" s="37">
        <f t="shared" si="3"/>
        <v>23</v>
      </c>
      <c r="B63" s="34" t="s">
        <v>50</v>
      </c>
      <c r="C63" s="35">
        <f t="shared" si="5"/>
        <v>270921</v>
      </c>
      <c r="D63" s="35">
        <v>271005</v>
      </c>
      <c r="E63" s="63">
        <f t="shared" si="4"/>
        <v>84</v>
      </c>
      <c r="F63" s="60">
        <v>6</v>
      </c>
      <c r="G63" s="60"/>
      <c r="H63" s="36"/>
      <c r="I63" s="54"/>
      <c r="J63" s="38"/>
    </row>
    <row r="64" spans="1:10" x14ac:dyDescent="0.25">
      <c r="A64" s="37">
        <f t="shared" si="3"/>
        <v>24</v>
      </c>
      <c r="B64" s="34" t="s">
        <v>50</v>
      </c>
      <c r="C64" s="35">
        <f t="shared" si="5"/>
        <v>271005</v>
      </c>
      <c r="D64" s="35">
        <v>271078</v>
      </c>
      <c r="E64" s="63">
        <f t="shared" si="4"/>
        <v>73</v>
      </c>
      <c r="F64" s="60">
        <v>4</v>
      </c>
      <c r="G64" s="60"/>
      <c r="H64" s="36"/>
      <c r="I64" s="54"/>
      <c r="J64" s="38"/>
    </row>
    <row r="65" spans="1:12" x14ac:dyDescent="0.25">
      <c r="A65" s="37">
        <f t="shared" si="3"/>
        <v>25</v>
      </c>
      <c r="B65" s="34" t="s">
        <v>50</v>
      </c>
      <c r="C65" s="35">
        <f t="shared" si="5"/>
        <v>271078</v>
      </c>
      <c r="D65" s="35">
        <v>271147</v>
      </c>
      <c r="E65" s="63">
        <f t="shared" si="4"/>
        <v>69</v>
      </c>
      <c r="F65" s="60">
        <v>5</v>
      </c>
      <c r="G65" s="60"/>
      <c r="H65" s="36"/>
      <c r="I65" s="54"/>
      <c r="J65" s="38"/>
    </row>
    <row r="66" spans="1:12" x14ac:dyDescent="0.25">
      <c r="A66" s="37">
        <f t="shared" si="3"/>
        <v>26</v>
      </c>
      <c r="B66" s="34" t="s">
        <v>50</v>
      </c>
      <c r="C66" s="35">
        <f t="shared" si="5"/>
        <v>271147</v>
      </c>
      <c r="D66" s="35">
        <v>271209</v>
      </c>
      <c r="E66" s="63">
        <f t="shared" si="4"/>
        <v>62</v>
      </c>
      <c r="F66" s="60">
        <v>4</v>
      </c>
      <c r="G66" s="60"/>
      <c r="H66" s="36"/>
      <c r="I66" s="54"/>
      <c r="J66" s="38"/>
    </row>
    <row r="67" spans="1:12" x14ac:dyDescent="0.25">
      <c r="A67" s="37">
        <f t="shared" si="3"/>
        <v>27</v>
      </c>
      <c r="B67" s="34" t="s">
        <v>50</v>
      </c>
      <c r="C67" s="35">
        <f t="shared" si="5"/>
        <v>271209</v>
      </c>
      <c r="D67" s="35">
        <v>271240</v>
      </c>
      <c r="E67" s="63">
        <f t="shared" si="4"/>
        <v>31</v>
      </c>
      <c r="F67" s="60">
        <v>2</v>
      </c>
      <c r="G67" s="60"/>
      <c r="H67" s="36"/>
      <c r="I67" s="54"/>
      <c r="J67" s="38"/>
    </row>
    <row r="68" spans="1:12" x14ac:dyDescent="0.25">
      <c r="A68" s="37">
        <f t="shared" si="3"/>
        <v>28</v>
      </c>
      <c r="B68" s="34" t="s">
        <v>50</v>
      </c>
      <c r="C68" s="35">
        <f t="shared" si="5"/>
        <v>271240</v>
      </c>
      <c r="D68" s="35">
        <v>271300</v>
      </c>
      <c r="E68" s="63">
        <f t="shared" si="4"/>
        <v>60</v>
      </c>
      <c r="F68" s="60">
        <v>4</v>
      </c>
      <c r="G68" s="60"/>
      <c r="H68" s="36"/>
      <c r="I68" s="54"/>
      <c r="J68" s="38"/>
    </row>
    <row r="69" spans="1:12" x14ac:dyDescent="0.25">
      <c r="A69" s="37">
        <f t="shared" si="3"/>
        <v>29</v>
      </c>
      <c r="B69" s="34" t="s">
        <v>50</v>
      </c>
      <c r="C69" s="35">
        <f t="shared" si="5"/>
        <v>271300</v>
      </c>
      <c r="D69" s="35">
        <v>271374</v>
      </c>
      <c r="E69" s="63">
        <f t="shared" si="4"/>
        <v>74</v>
      </c>
      <c r="F69" s="60">
        <v>5</v>
      </c>
      <c r="G69" s="60"/>
      <c r="H69" s="36"/>
      <c r="I69" s="54"/>
      <c r="J69" s="38"/>
    </row>
    <row r="70" spans="1:12" x14ac:dyDescent="0.25">
      <c r="A70" s="37">
        <f t="shared" si="3"/>
        <v>30</v>
      </c>
      <c r="B70" s="34" t="s">
        <v>50</v>
      </c>
      <c r="C70" s="35">
        <v>0</v>
      </c>
      <c r="D70" s="35">
        <v>0</v>
      </c>
      <c r="E70" s="63">
        <f t="shared" si="4"/>
        <v>0</v>
      </c>
      <c r="F70" s="60"/>
      <c r="G70" s="60"/>
      <c r="H70" s="36"/>
      <c r="I70" s="54"/>
      <c r="J70" s="38"/>
    </row>
    <row r="71" spans="1:12" x14ac:dyDescent="0.25">
      <c r="A71" s="37">
        <f t="shared" si="3"/>
        <v>31</v>
      </c>
      <c r="B71" s="34" t="s">
        <v>50</v>
      </c>
      <c r="C71" s="35">
        <f t="shared" si="5"/>
        <v>0</v>
      </c>
      <c r="D71" s="35"/>
      <c r="E71" s="63">
        <f t="shared" si="4"/>
        <v>0</v>
      </c>
      <c r="F71" s="60"/>
      <c r="G71" s="60"/>
      <c r="H71" s="36"/>
      <c r="I71" s="54"/>
      <c r="J71" s="38"/>
    </row>
    <row r="72" spans="1:12" x14ac:dyDescent="0.25">
      <c r="A72" s="37"/>
      <c r="B72" s="49" t="s">
        <v>9</v>
      </c>
      <c r="C72" s="50"/>
      <c r="D72" s="50"/>
      <c r="E72" s="50">
        <f>SUM(E41:E71)</f>
        <v>1281</v>
      </c>
      <c r="F72" s="50">
        <f>SUM(F41:F71)</f>
        <v>85</v>
      </c>
      <c r="G72" s="50">
        <f>SUM(G41:G71)</f>
        <v>0</v>
      </c>
      <c r="H72" s="50">
        <f>SUM(H41:H71)</f>
        <v>16109.199999999999</v>
      </c>
      <c r="I72" s="50">
        <f>SUM(I41:I71)</f>
        <v>175.1</v>
      </c>
      <c r="J72" s="38"/>
    </row>
    <row r="73" spans="1:12" x14ac:dyDescent="0.25">
      <c r="E73" s="29" t="s">
        <v>52</v>
      </c>
      <c r="F73" s="29" t="s">
        <v>52</v>
      </c>
    </row>
    <row r="74" spans="1:12" x14ac:dyDescent="0.25">
      <c r="G74" s="51" t="s">
        <v>10</v>
      </c>
      <c r="H74" s="51">
        <f>+E72/I72</f>
        <v>7.3158195316961736</v>
      </c>
      <c r="I74" s="51" t="s">
        <v>11</v>
      </c>
    </row>
    <row r="78" spans="1:12" x14ac:dyDescent="0.35">
      <c r="A78" s="256" t="s">
        <v>54</v>
      </c>
      <c r="B78" s="256"/>
      <c r="C78" s="256"/>
      <c r="D78" s="256"/>
      <c r="E78" s="256"/>
      <c r="F78" s="256"/>
      <c r="G78" s="256"/>
      <c r="H78" s="256"/>
      <c r="I78" s="256"/>
      <c r="J78" s="257"/>
    </row>
    <row r="79" spans="1:12" ht="42" x14ac:dyDescent="0.25">
      <c r="A79" s="253" t="s">
        <v>0</v>
      </c>
      <c r="B79" s="253"/>
      <c r="C79" s="31" t="s">
        <v>6</v>
      </c>
      <c r="D79" s="31" t="s">
        <v>7</v>
      </c>
      <c r="E79" s="32" t="s">
        <v>1</v>
      </c>
      <c r="F79" s="31" t="s">
        <v>2</v>
      </c>
      <c r="G79" s="73" t="s">
        <v>3</v>
      </c>
      <c r="H79" s="73" t="s">
        <v>8</v>
      </c>
      <c r="I79" s="73" t="s">
        <v>4</v>
      </c>
      <c r="J79" s="33" t="s">
        <v>5</v>
      </c>
    </row>
    <row r="80" spans="1:12" s="58" customFormat="1" x14ac:dyDescent="0.35">
      <c r="A80" s="37">
        <v>1</v>
      </c>
      <c r="B80" s="34" t="s">
        <v>50</v>
      </c>
      <c r="C80" s="42"/>
      <c r="D80" s="52"/>
      <c r="E80" s="52"/>
      <c r="F80" s="53"/>
      <c r="G80" s="54"/>
      <c r="H80" s="55"/>
      <c r="I80" s="56"/>
      <c r="J80" s="57"/>
      <c r="L80" s="59"/>
    </row>
    <row r="81" spans="1:10" x14ac:dyDescent="0.25">
      <c r="A81" s="37">
        <f>A80+1</f>
        <v>2</v>
      </c>
      <c r="B81" s="34" t="s">
        <v>50</v>
      </c>
      <c r="C81" s="35"/>
      <c r="D81" s="35"/>
      <c r="E81" s="63"/>
      <c r="F81" s="60"/>
      <c r="G81" s="36"/>
      <c r="H81" s="61"/>
      <c r="I81" s="54"/>
      <c r="J81" s="46"/>
    </row>
    <row r="82" spans="1:10" x14ac:dyDescent="0.25">
      <c r="A82" s="37">
        <f t="shared" ref="A82:A110" si="6">A81+1</f>
        <v>3</v>
      </c>
      <c r="B82" s="34" t="s">
        <v>50</v>
      </c>
      <c r="C82" s="35"/>
      <c r="D82" s="35"/>
      <c r="E82" s="63"/>
      <c r="F82" s="60"/>
      <c r="G82" s="36"/>
      <c r="H82" s="61"/>
      <c r="I82" s="62"/>
      <c r="J82" s="38"/>
    </row>
    <row r="83" spans="1:10" x14ac:dyDescent="0.25">
      <c r="A83" s="37">
        <f t="shared" si="6"/>
        <v>4</v>
      </c>
      <c r="B83" s="34" t="s">
        <v>50</v>
      </c>
      <c r="C83" s="35"/>
      <c r="D83" s="35"/>
      <c r="E83" s="63"/>
      <c r="F83" s="60"/>
      <c r="G83" s="36"/>
      <c r="H83" s="61"/>
      <c r="I83" s="54"/>
      <c r="J83" s="38"/>
    </row>
    <row r="84" spans="1:10" x14ac:dyDescent="0.25">
      <c r="A84" s="37">
        <f t="shared" si="6"/>
        <v>5</v>
      </c>
      <c r="B84" s="34" t="s">
        <v>50</v>
      </c>
      <c r="C84" s="35"/>
      <c r="D84" s="35"/>
      <c r="E84" s="63"/>
      <c r="F84" s="60"/>
      <c r="G84" s="36"/>
      <c r="H84" s="61"/>
      <c r="I84" s="54"/>
      <c r="J84" s="40"/>
    </row>
    <row r="85" spans="1:10" x14ac:dyDescent="0.35">
      <c r="A85" s="37">
        <f t="shared" si="6"/>
        <v>6</v>
      </c>
      <c r="B85" s="34" t="s">
        <v>50</v>
      </c>
      <c r="C85" s="35"/>
      <c r="D85" s="35"/>
      <c r="E85" s="63"/>
      <c r="F85" s="64"/>
      <c r="G85" s="36"/>
      <c r="H85" s="61"/>
      <c r="I85" s="54"/>
      <c r="J85" s="43"/>
    </row>
    <row r="86" spans="1:10" x14ac:dyDescent="0.35">
      <c r="A86" s="37">
        <f t="shared" si="6"/>
        <v>7</v>
      </c>
      <c r="B86" s="34" t="s">
        <v>50</v>
      </c>
      <c r="C86" s="35">
        <v>204971</v>
      </c>
      <c r="D86" s="35">
        <v>205028</v>
      </c>
      <c r="E86" s="63">
        <f>D86-C86</f>
        <v>57</v>
      </c>
      <c r="F86" s="64">
        <v>4</v>
      </c>
      <c r="G86" s="36"/>
      <c r="H86" s="61"/>
      <c r="I86" s="54"/>
      <c r="J86" s="43"/>
    </row>
    <row r="87" spans="1:10" x14ac:dyDescent="0.35">
      <c r="A87" s="37">
        <f t="shared" si="6"/>
        <v>8</v>
      </c>
      <c r="B87" s="34" t="s">
        <v>50</v>
      </c>
      <c r="C87" s="35">
        <f>D86</f>
        <v>205028</v>
      </c>
      <c r="D87" s="35">
        <v>205080</v>
      </c>
      <c r="E87" s="63">
        <f t="shared" ref="E87:E110" si="7">D87-C87</f>
        <v>52</v>
      </c>
      <c r="F87" s="64">
        <v>3</v>
      </c>
      <c r="G87" s="36"/>
      <c r="H87" s="61"/>
      <c r="I87" s="54"/>
      <c r="J87" s="38"/>
    </row>
    <row r="88" spans="1:10" x14ac:dyDescent="0.35">
      <c r="A88" s="37">
        <f t="shared" si="6"/>
        <v>9</v>
      </c>
      <c r="B88" s="34" t="s">
        <v>50</v>
      </c>
      <c r="C88" s="35">
        <f t="shared" ref="C88:C109" si="8">D87</f>
        <v>205080</v>
      </c>
      <c r="D88" s="35">
        <v>205130</v>
      </c>
      <c r="E88" s="63">
        <f t="shared" si="7"/>
        <v>50</v>
      </c>
      <c r="F88" s="64">
        <v>3</v>
      </c>
      <c r="G88" s="36"/>
      <c r="H88" s="61"/>
      <c r="I88" s="65"/>
      <c r="J88" s="38"/>
    </row>
    <row r="89" spans="1:10" ht="22.5" customHeight="1" x14ac:dyDescent="0.25">
      <c r="A89" s="37">
        <f t="shared" si="6"/>
        <v>10</v>
      </c>
      <c r="B89" s="34" t="s">
        <v>50</v>
      </c>
      <c r="C89" s="35">
        <f t="shared" si="8"/>
        <v>205130</v>
      </c>
      <c r="D89" s="35">
        <v>205160</v>
      </c>
      <c r="E89" s="63">
        <f t="shared" si="7"/>
        <v>30</v>
      </c>
      <c r="F89" s="60">
        <v>2</v>
      </c>
      <c r="G89" s="35"/>
      <c r="H89" s="61"/>
      <c r="I89" s="54"/>
      <c r="J89" s="38"/>
    </row>
    <row r="90" spans="1:10" x14ac:dyDescent="0.35">
      <c r="A90" s="37">
        <f t="shared" si="6"/>
        <v>11</v>
      </c>
      <c r="B90" s="34" t="s">
        <v>50</v>
      </c>
      <c r="C90" s="35">
        <f t="shared" si="8"/>
        <v>205160</v>
      </c>
      <c r="D90" s="35">
        <v>205263</v>
      </c>
      <c r="E90" s="63">
        <f t="shared" si="7"/>
        <v>103</v>
      </c>
      <c r="F90" s="64">
        <v>7</v>
      </c>
      <c r="G90" s="60"/>
      <c r="H90" s="36">
        <f>I90*92</f>
        <v>13012.48</v>
      </c>
      <c r="I90" s="79">
        <v>141.44</v>
      </c>
      <c r="J90" s="38"/>
    </row>
    <row r="91" spans="1:10" x14ac:dyDescent="0.35">
      <c r="A91" s="37">
        <f t="shared" si="6"/>
        <v>12</v>
      </c>
      <c r="B91" s="34" t="s">
        <v>50</v>
      </c>
      <c r="C91" s="35">
        <f t="shared" si="8"/>
        <v>205263</v>
      </c>
      <c r="D91" s="35">
        <v>205331</v>
      </c>
      <c r="E91" s="63">
        <f t="shared" si="7"/>
        <v>68</v>
      </c>
      <c r="F91" s="64">
        <v>5</v>
      </c>
      <c r="G91" s="60"/>
      <c r="H91" s="66"/>
      <c r="I91" s="54"/>
      <c r="J91" s="38"/>
    </row>
    <row r="92" spans="1:10" x14ac:dyDescent="0.35">
      <c r="A92" s="37">
        <f t="shared" si="6"/>
        <v>13</v>
      </c>
      <c r="B92" s="34" t="s">
        <v>50</v>
      </c>
      <c r="C92" s="35">
        <v>0</v>
      </c>
      <c r="D92" s="35">
        <v>0</v>
      </c>
      <c r="E92" s="63">
        <f t="shared" si="7"/>
        <v>0</v>
      </c>
      <c r="F92" s="64">
        <v>0</v>
      </c>
      <c r="G92" s="60"/>
      <c r="H92" s="36"/>
      <c r="I92" s="54"/>
      <c r="J92" s="38"/>
    </row>
    <row r="93" spans="1:10" x14ac:dyDescent="0.35">
      <c r="A93" s="37">
        <f t="shared" si="6"/>
        <v>14</v>
      </c>
      <c r="B93" s="34" t="s">
        <v>50</v>
      </c>
      <c r="C93" s="35">
        <f>D91</f>
        <v>205331</v>
      </c>
      <c r="D93" s="35">
        <v>205373</v>
      </c>
      <c r="E93" s="63">
        <f t="shared" si="7"/>
        <v>42</v>
      </c>
      <c r="F93" s="64">
        <v>3</v>
      </c>
      <c r="G93" s="60"/>
      <c r="H93" s="36"/>
      <c r="I93" s="54"/>
      <c r="J93" s="45"/>
    </row>
    <row r="94" spans="1:10" x14ac:dyDescent="0.25">
      <c r="A94" s="37">
        <f t="shared" si="6"/>
        <v>15</v>
      </c>
      <c r="B94" s="34" t="s">
        <v>50</v>
      </c>
      <c r="C94" s="35">
        <f t="shared" si="8"/>
        <v>205373</v>
      </c>
      <c r="D94" s="35">
        <v>205414</v>
      </c>
      <c r="E94" s="63">
        <f t="shared" si="7"/>
        <v>41</v>
      </c>
      <c r="F94" s="60">
        <v>4</v>
      </c>
      <c r="G94" s="60"/>
      <c r="H94" s="36"/>
      <c r="I94" s="54"/>
      <c r="J94" s="38"/>
    </row>
    <row r="95" spans="1:10" x14ac:dyDescent="0.35">
      <c r="A95" s="37">
        <f t="shared" si="6"/>
        <v>16</v>
      </c>
      <c r="B95" s="34" t="s">
        <v>50</v>
      </c>
      <c r="C95" s="35">
        <f t="shared" si="8"/>
        <v>205414</v>
      </c>
      <c r="D95" s="35">
        <v>205474</v>
      </c>
      <c r="E95" s="63">
        <f t="shared" si="7"/>
        <v>60</v>
      </c>
      <c r="F95" s="64">
        <v>3</v>
      </c>
      <c r="G95" s="60"/>
      <c r="H95" s="36"/>
      <c r="I95" s="54"/>
      <c r="J95" s="38"/>
    </row>
    <row r="96" spans="1:10" x14ac:dyDescent="0.35">
      <c r="A96" s="37">
        <f t="shared" si="6"/>
        <v>17</v>
      </c>
      <c r="B96" s="34" t="s">
        <v>50</v>
      </c>
      <c r="C96" s="35">
        <f t="shared" si="8"/>
        <v>205474</v>
      </c>
      <c r="D96" s="35">
        <v>205519</v>
      </c>
      <c r="E96" s="63">
        <f t="shared" si="7"/>
        <v>45</v>
      </c>
      <c r="F96" s="64">
        <v>3</v>
      </c>
      <c r="G96" s="60" t="s">
        <v>52</v>
      </c>
      <c r="H96" s="36"/>
      <c r="I96" s="54"/>
      <c r="J96" s="38"/>
    </row>
    <row r="97" spans="1:10" x14ac:dyDescent="0.35">
      <c r="A97" s="37">
        <f t="shared" si="6"/>
        <v>18</v>
      </c>
      <c r="B97" s="34" t="s">
        <v>50</v>
      </c>
      <c r="C97" s="35">
        <f t="shared" si="8"/>
        <v>205519</v>
      </c>
      <c r="D97" s="35">
        <v>205581</v>
      </c>
      <c r="E97" s="63">
        <f t="shared" si="7"/>
        <v>62</v>
      </c>
      <c r="F97" s="68">
        <v>6</v>
      </c>
      <c r="G97" s="60" t="s">
        <v>52</v>
      </c>
      <c r="H97" s="36"/>
      <c r="I97" s="54"/>
      <c r="J97" s="38"/>
    </row>
    <row r="98" spans="1:10" x14ac:dyDescent="0.25">
      <c r="A98" s="37">
        <f t="shared" si="6"/>
        <v>19</v>
      </c>
      <c r="B98" s="34" t="s">
        <v>50</v>
      </c>
      <c r="C98" s="35">
        <v>0</v>
      </c>
      <c r="D98" s="35">
        <v>0</v>
      </c>
      <c r="E98" s="63">
        <f t="shared" si="7"/>
        <v>0</v>
      </c>
      <c r="F98" s="60">
        <v>0</v>
      </c>
      <c r="G98" s="60"/>
      <c r="H98" s="36"/>
      <c r="I98" s="54"/>
      <c r="J98" s="38"/>
    </row>
    <row r="99" spans="1:10" x14ac:dyDescent="0.35">
      <c r="A99" s="37">
        <f t="shared" si="6"/>
        <v>20</v>
      </c>
      <c r="B99" s="34" t="s">
        <v>50</v>
      </c>
      <c r="C99" s="35">
        <f t="shared" si="8"/>
        <v>0</v>
      </c>
      <c r="D99" s="35">
        <v>0</v>
      </c>
      <c r="E99" s="63">
        <f t="shared" si="7"/>
        <v>0</v>
      </c>
      <c r="F99" s="64">
        <v>0</v>
      </c>
      <c r="G99" s="60"/>
      <c r="H99" s="36"/>
      <c r="I99" s="54"/>
      <c r="J99" s="38"/>
    </row>
    <row r="100" spans="1:10" x14ac:dyDescent="0.35">
      <c r="A100" s="37">
        <f t="shared" si="6"/>
        <v>21</v>
      </c>
      <c r="B100" s="34" t="s">
        <v>50</v>
      </c>
      <c r="C100" s="35">
        <f>D97</f>
        <v>205581</v>
      </c>
      <c r="D100" s="35">
        <v>205670</v>
      </c>
      <c r="E100" s="63">
        <f t="shared" si="7"/>
        <v>89</v>
      </c>
      <c r="F100" s="69">
        <v>2</v>
      </c>
      <c r="G100" s="60"/>
      <c r="H100" s="36"/>
      <c r="I100" s="54"/>
      <c r="J100" s="38"/>
    </row>
    <row r="101" spans="1:10" x14ac:dyDescent="0.25">
      <c r="A101" s="37">
        <f t="shared" si="6"/>
        <v>22</v>
      </c>
      <c r="B101" s="34" t="s">
        <v>50</v>
      </c>
      <c r="C101" s="35">
        <f t="shared" si="8"/>
        <v>205670</v>
      </c>
      <c r="D101" s="35">
        <v>205741</v>
      </c>
      <c r="E101" s="63">
        <f t="shared" si="7"/>
        <v>71</v>
      </c>
      <c r="F101" s="60">
        <v>5</v>
      </c>
      <c r="G101" s="60"/>
      <c r="H101" s="36"/>
      <c r="I101" s="54"/>
      <c r="J101" s="38"/>
    </row>
    <row r="102" spans="1:10" x14ac:dyDescent="0.25">
      <c r="A102" s="37">
        <f t="shared" si="6"/>
        <v>23</v>
      </c>
      <c r="B102" s="34" t="s">
        <v>50</v>
      </c>
      <c r="C102" s="35">
        <f>D101</f>
        <v>205741</v>
      </c>
      <c r="D102" s="35">
        <v>205798</v>
      </c>
      <c r="E102" s="63">
        <f t="shared" si="7"/>
        <v>57</v>
      </c>
      <c r="F102" s="60">
        <v>4</v>
      </c>
      <c r="G102" s="60"/>
      <c r="H102" s="36"/>
      <c r="I102" s="54"/>
      <c r="J102" s="38"/>
    </row>
    <row r="103" spans="1:10" x14ac:dyDescent="0.25">
      <c r="A103" s="37">
        <f t="shared" si="6"/>
        <v>24</v>
      </c>
      <c r="B103" s="34" t="s">
        <v>50</v>
      </c>
      <c r="C103" s="35">
        <f>D102</f>
        <v>205798</v>
      </c>
      <c r="D103" s="35">
        <v>205894</v>
      </c>
      <c r="E103" s="63">
        <f>D103-C103</f>
        <v>96</v>
      </c>
      <c r="F103" s="60">
        <v>5</v>
      </c>
      <c r="G103" s="60"/>
      <c r="H103" s="36"/>
      <c r="I103" s="54"/>
      <c r="J103" s="38"/>
    </row>
    <row r="104" spans="1:10" x14ac:dyDescent="0.25">
      <c r="A104" s="37">
        <f t="shared" si="6"/>
        <v>25</v>
      </c>
      <c r="B104" s="34" t="s">
        <v>50</v>
      </c>
      <c r="C104" s="35">
        <v>205894</v>
      </c>
      <c r="D104" s="35">
        <v>205939</v>
      </c>
      <c r="E104" s="63">
        <f t="shared" si="7"/>
        <v>45</v>
      </c>
      <c r="F104" s="60">
        <v>3</v>
      </c>
      <c r="G104" s="60"/>
      <c r="H104" s="36"/>
      <c r="I104" s="54"/>
      <c r="J104" s="38"/>
    </row>
    <row r="105" spans="1:10" x14ac:dyDescent="0.3">
      <c r="A105" s="37">
        <f t="shared" si="6"/>
        <v>26</v>
      </c>
      <c r="B105" s="34" t="s">
        <v>50</v>
      </c>
      <c r="C105" s="35">
        <f t="shared" si="8"/>
        <v>205939</v>
      </c>
      <c r="D105" s="35">
        <v>205971</v>
      </c>
      <c r="E105" s="63">
        <f t="shared" si="7"/>
        <v>32</v>
      </c>
      <c r="F105" s="60">
        <v>2</v>
      </c>
      <c r="G105" s="60"/>
      <c r="H105" s="36">
        <f>I105*93.79</f>
        <v>13318.18</v>
      </c>
      <c r="I105" s="79">
        <v>142</v>
      </c>
      <c r="J105" s="38"/>
    </row>
    <row r="106" spans="1:10" x14ac:dyDescent="0.25">
      <c r="A106" s="37">
        <f t="shared" si="6"/>
        <v>27</v>
      </c>
      <c r="B106" s="34" t="s">
        <v>50</v>
      </c>
      <c r="C106" s="35">
        <f t="shared" si="8"/>
        <v>205971</v>
      </c>
      <c r="D106" s="35">
        <v>205998</v>
      </c>
      <c r="E106" s="63">
        <f t="shared" si="7"/>
        <v>27</v>
      </c>
      <c r="F106" s="60">
        <v>2</v>
      </c>
      <c r="G106" s="60"/>
      <c r="H106" s="36"/>
      <c r="I106" s="54"/>
      <c r="J106" s="38"/>
    </row>
    <row r="107" spans="1:10" x14ac:dyDescent="0.25">
      <c r="A107" s="37">
        <f t="shared" si="6"/>
        <v>28</v>
      </c>
      <c r="B107" s="34" t="s">
        <v>50</v>
      </c>
      <c r="C107" s="35">
        <f t="shared" si="8"/>
        <v>205998</v>
      </c>
      <c r="D107" s="35">
        <v>206032</v>
      </c>
      <c r="E107" s="63">
        <f t="shared" si="7"/>
        <v>34</v>
      </c>
      <c r="F107" s="60">
        <v>2</v>
      </c>
      <c r="G107" s="60"/>
      <c r="H107" s="36"/>
      <c r="I107" s="54"/>
      <c r="J107" s="38"/>
    </row>
    <row r="108" spans="1:10" x14ac:dyDescent="0.25">
      <c r="A108" s="37">
        <f t="shared" si="6"/>
        <v>29</v>
      </c>
      <c r="B108" s="34" t="s">
        <v>50</v>
      </c>
      <c r="C108" s="35">
        <f t="shared" si="8"/>
        <v>206032</v>
      </c>
      <c r="D108" s="35">
        <v>206062</v>
      </c>
      <c r="E108" s="63">
        <f t="shared" si="7"/>
        <v>30</v>
      </c>
      <c r="F108" s="60">
        <v>1</v>
      </c>
      <c r="G108" s="60"/>
      <c r="H108" s="36"/>
      <c r="I108" s="54"/>
      <c r="J108" s="38"/>
    </row>
    <row r="109" spans="1:10" x14ac:dyDescent="0.25">
      <c r="A109" s="37">
        <f t="shared" si="6"/>
        <v>30</v>
      </c>
      <c r="B109" s="34" t="s">
        <v>50</v>
      </c>
      <c r="C109" s="35">
        <f t="shared" si="8"/>
        <v>206062</v>
      </c>
      <c r="D109" s="35">
        <v>206136</v>
      </c>
      <c r="E109" s="63">
        <f t="shared" si="7"/>
        <v>74</v>
      </c>
      <c r="F109" s="60">
        <v>6</v>
      </c>
      <c r="G109" s="60"/>
      <c r="H109" s="36"/>
      <c r="I109" s="54"/>
      <c r="J109" s="38"/>
    </row>
    <row r="110" spans="1:10" x14ac:dyDescent="0.25">
      <c r="A110" s="37">
        <f t="shared" si="6"/>
        <v>31</v>
      </c>
      <c r="B110" s="34" t="s">
        <v>50</v>
      </c>
      <c r="C110" s="35">
        <v>206136</v>
      </c>
      <c r="D110" s="35">
        <v>206167</v>
      </c>
      <c r="E110" s="63">
        <f t="shared" si="7"/>
        <v>31</v>
      </c>
      <c r="F110" s="60">
        <v>2</v>
      </c>
      <c r="G110" s="60"/>
      <c r="H110" s="36"/>
      <c r="I110" s="54"/>
      <c r="J110" s="38"/>
    </row>
    <row r="111" spans="1:10" x14ac:dyDescent="0.25">
      <c r="A111" s="37"/>
      <c r="B111" s="49" t="s">
        <v>9</v>
      </c>
      <c r="C111" s="50"/>
      <c r="D111" s="50"/>
      <c r="E111" s="50">
        <f>SUM(E80:E110)</f>
        <v>1196</v>
      </c>
      <c r="F111" s="50">
        <f>SUM(F80:F110)</f>
        <v>77</v>
      </c>
      <c r="G111" s="50">
        <f>SUM(G80:G110)</f>
        <v>0</v>
      </c>
      <c r="H111" s="50">
        <f>SUM(H80:H110)</f>
        <v>26330.66</v>
      </c>
      <c r="I111" s="50">
        <f>SUM(I80:I110)</f>
        <v>283.44</v>
      </c>
      <c r="J111" s="38"/>
    </row>
    <row r="113" spans="1:12" x14ac:dyDescent="0.25">
      <c r="G113" s="51" t="s">
        <v>10</v>
      </c>
      <c r="H113" s="51">
        <f>+E111/I111</f>
        <v>4.2195879198419419</v>
      </c>
      <c r="I113" s="51" t="s">
        <v>11</v>
      </c>
    </row>
    <row r="116" spans="1:12" x14ac:dyDescent="0.35">
      <c r="A116" s="256" t="s">
        <v>55</v>
      </c>
      <c r="B116" s="256"/>
      <c r="C116" s="256"/>
      <c r="D116" s="256"/>
      <c r="E116" s="256"/>
      <c r="F116" s="256"/>
      <c r="G116" s="256"/>
      <c r="H116" s="256"/>
      <c r="I116" s="256"/>
      <c r="J116" s="257"/>
    </row>
    <row r="117" spans="1:12" ht="42" x14ac:dyDescent="0.25">
      <c r="A117" s="253" t="s">
        <v>0</v>
      </c>
      <c r="B117" s="253"/>
      <c r="C117" s="31" t="s">
        <v>6</v>
      </c>
      <c r="D117" s="31" t="s">
        <v>7</v>
      </c>
      <c r="E117" s="32" t="s">
        <v>1</v>
      </c>
      <c r="F117" s="31" t="s">
        <v>2</v>
      </c>
      <c r="G117" s="73" t="s">
        <v>3</v>
      </c>
      <c r="H117" s="73" t="s">
        <v>8</v>
      </c>
      <c r="I117" s="73" t="s">
        <v>4</v>
      </c>
      <c r="J117" s="33" t="s">
        <v>5</v>
      </c>
    </row>
    <row r="118" spans="1:12" s="58" customFormat="1" x14ac:dyDescent="0.35">
      <c r="A118" s="37">
        <v>1</v>
      </c>
      <c r="B118" s="34" t="s">
        <v>50</v>
      </c>
      <c r="C118" s="42"/>
      <c r="D118" s="52"/>
      <c r="E118" s="52"/>
      <c r="F118" s="53"/>
      <c r="G118" s="54"/>
      <c r="H118" s="55"/>
      <c r="I118" s="56"/>
      <c r="J118" s="57"/>
      <c r="L118" s="59"/>
    </row>
    <row r="119" spans="1:12" x14ac:dyDescent="0.35">
      <c r="A119" s="37">
        <f>A118+1</f>
        <v>2</v>
      </c>
      <c r="B119" s="34" t="s">
        <v>50</v>
      </c>
      <c r="C119" s="35"/>
      <c r="D119" s="35"/>
      <c r="E119" s="52"/>
      <c r="F119" s="60"/>
      <c r="G119" s="36"/>
      <c r="H119" s="61"/>
      <c r="I119" s="54"/>
      <c r="J119" s="57"/>
    </row>
    <row r="120" spans="1:12" x14ac:dyDescent="0.35">
      <c r="A120" s="37">
        <f t="shared" ref="A120:A148" si="9">A119+1</f>
        <v>3</v>
      </c>
      <c r="B120" s="34" t="s">
        <v>50</v>
      </c>
      <c r="C120" s="35"/>
      <c r="D120" s="35"/>
      <c r="E120" s="52"/>
      <c r="F120" s="60"/>
      <c r="G120" s="36"/>
      <c r="H120" s="61"/>
      <c r="I120" s="62"/>
      <c r="J120" s="38"/>
    </row>
    <row r="121" spans="1:12" x14ac:dyDescent="0.35">
      <c r="A121" s="37">
        <f t="shared" si="9"/>
        <v>4</v>
      </c>
      <c r="B121" s="34" t="s">
        <v>50</v>
      </c>
      <c r="C121" s="35"/>
      <c r="D121" s="35"/>
      <c r="E121" s="52"/>
      <c r="F121" s="60"/>
      <c r="G121" s="36"/>
      <c r="H121" s="61"/>
      <c r="I121" s="54"/>
      <c r="J121" s="70"/>
    </row>
    <row r="122" spans="1:12" x14ac:dyDescent="0.35">
      <c r="A122" s="37">
        <f t="shared" si="9"/>
        <v>5</v>
      </c>
      <c r="B122" s="34" t="s">
        <v>50</v>
      </c>
      <c r="C122" s="35"/>
      <c r="D122" s="35"/>
      <c r="E122" s="52"/>
      <c r="F122" s="60"/>
      <c r="G122" s="36"/>
      <c r="H122" s="61"/>
      <c r="I122" s="54"/>
      <c r="J122" s="40"/>
    </row>
    <row r="123" spans="1:12" x14ac:dyDescent="0.35">
      <c r="A123" s="37">
        <f t="shared" si="9"/>
        <v>6</v>
      </c>
      <c r="B123" s="34" t="s">
        <v>50</v>
      </c>
      <c r="C123" s="35"/>
      <c r="D123" s="35"/>
      <c r="E123" s="52"/>
      <c r="F123" s="64"/>
      <c r="G123" s="36"/>
      <c r="H123" s="61"/>
      <c r="I123" s="54"/>
      <c r="J123" s="43"/>
    </row>
    <row r="124" spans="1:12" x14ac:dyDescent="0.35">
      <c r="A124" s="37">
        <f t="shared" si="9"/>
        <v>7</v>
      </c>
      <c r="B124" s="34" t="s">
        <v>50</v>
      </c>
      <c r="C124" s="35"/>
      <c r="D124" s="35"/>
      <c r="E124" s="52"/>
      <c r="F124" s="64"/>
      <c r="G124" s="36"/>
      <c r="H124" s="61"/>
      <c r="I124" s="54"/>
      <c r="J124" s="43"/>
    </row>
    <row r="125" spans="1:12" x14ac:dyDescent="0.35">
      <c r="A125" s="37">
        <f t="shared" si="9"/>
        <v>8</v>
      </c>
      <c r="B125" s="34" t="s">
        <v>50</v>
      </c>
      <c r="C125" s="35">
        <v>313590</v>
      </c>
      <c r="D125" s="35">
        <v>313623</v>
      </c>
      <c r="E125" s="52">
        <f>D125-C125</f>
        <v>33</v>
      </c>
      <c r="F125" s="64">
        <v>2</v>
      </c>
      <c r="G125" s="36"/>
      <c r="H125" s="61"/>
      <c r="I125" s="54"/>
      <c r="J125" s="70"/>
    </row>
    <row r="126" spans="1:12" x14ac:dyDescent="0.35">
      <c r="A126" s="37">
        <f t="shared" si="9"/>
        <v>9</v>
      </c>
      <c r="B126" s="34" t="s">
        <v>50</v>
      </c>
      <c r="C126" s="35">
        <f>D125</f>
        <v>313623</v>
      </c>
      <c r="D126" s="35">
        <v>313689</v>
      </c>
      <c r="E126" s="52">
        <f t="shared" ref="E126:E148" si="10">D126-C126</f>
        <v>66</v>
      </c>
      <c r="F126" s="64">
        <v>4</v>
      </c>
      <c r="G126" s="36"/>
      <c r="H126" s="61"/>
      <c r="I126" s="65"/>
      <c r="J126" s="38"/>
    </row>
    <row r="127" spans="1:12" ht="22.5" customHeight="1" x14ac:dyDescent="0.35">
      <c r="A127" s="37">
        <f t="shared" si="9"/>
        <v>10</v>
      </c>
      <c r="B127" s="34" t="s">
        <v>50</v>
      </c>
      <c r="C127" s="35">
        <f t="shared" ref="C127:C147" si="11">D126</f>
        <v>313689</v>
      </c>
      <c r="D127" s="35">
        <v>313770</v>
      </c>
      <c r="E127" s="52">
        <f t="shared" si="10"/>
        <v>81</v>
      </c>
      <c r="F127" s="60">
        <v>5</v>
      </c>
      <c r="G127" s="35"/>
      <c r="H127" s="61"/>
      <c r="I127" s="54"/>
      <c r="J127" s="38"/>
    </row>
    <row r="128" spans="1:12" x14ac:dyDescent="0.35">
      <c r="A128" s="37">
        <f t="shared" si="9"/>
        <v>11</v>
      </c>
      <c r="B128" s="34" t="s">
        <v>50</v>
      </c>
      <c r="C128" s="35">
        <f t="shared" si="11"/>
        <v>313770</v>
      </c>
      <c r="D128" s="35">
        <v>313819</v>
      </c>
      <c r="E128" s="52">
        <f t="shared" si="10"/>
        <v>49</v>
      </c>
      <c r="F128" s="64">
        <v>2</v>
      </c>
      <c r="G128" s="60"/>
      <c r="H128" s="36">
        <f>I128*92</f>
        <v>17368.68</v>
      </c>
      <c r="I128" s="79">
        <v>188.79</v>
      </c>
      <c r="J128" s="38"/>
    </row>
    <row r="129" spans="1:10" x14ac:dyDescent="0.35">
      <c r="A129" s="37">
        <f t="shared" si="9"/>
        <v>12</v>
      </c>
      <c r="B129" s="34" t="s">
        <v>50</v>
      </c>
      <c r="C129" s="35">
        <f t="shared" si="11"/>
        <v>313819</v>
      </c>
      <c r="D129" s="35">
        <v>313869</v>
      </c>
      <c r="E129" s="52">
        <f t="shared" si="10"/>
        <v>50</v>
      </c>
      <c r="F129" s="64">
        <v>3</v>
      </c>
      <c r="G129" s="60"/>
      <c r="H129" s="66"/>
      <c r="I129" s="54"/>
      <c r="J129" s="38"/>
    </row>
    <row r="130" spans="1:10" x14ac:dyDescent="0.35">
      <c r="A130" s="37">
        <f t="shared" si="9"/>
        <v>13</v>
      </c>
      <c r="B130" s="34" t="s">
        <v>50</v>
      </c>
      <c r="C130" s="35">
        <f t="shared" si="11"/>
        <v>313869</v>
      </c>
      <c r="D130" s="35">
        <v>313885</v>
      </c>
      <c r="E130" s="52">
        <f t="shared" si="10"/>
        <v>16</v>
      </c>
      <c r="F130" s="64">
        <v>1</v>
      </c>
      <c r="G130" s="60"/>
      <c r="H130" s="36"/>
      <c r="I130" s="54"/>
      <c r="J130" s="38"/>
    </row>
    <row r="131" spans="1:10" x14ac:dyDescent="0.35">
      <c r="A131" s="37">
        <f t="shared" si="9"/>
        <v>14</v>
      </c>
      <c r="B131" s="34" t="s">
        <v>50</v>
      </c>
      <c r="C131" s="35">
        <f t="shared" si="11"/>
        <v>313885</v>
      </c>
      <c r="D131" s="35">
        <v>313953</v>
      </c>
      <c r="E131" s="52">
        <f t="shared" si="10"/>
        <v>68</v>
      </c>
      <c r="F131" s="64">
        <v>4</v>
      </c>
      <c r="G131" s="60"/>
      <c r="H131" s="36"/>
      <c r="I131" s="54"/>
      <c r="J131" s="67"/>
    </row>
    <row r="132" spans="1:10" x14ac:dyDescent="0.35">
      <c r="A132" s="37">
        <f t="shared" si="9"/>
        <v>15</v>
      </c>
      <c r="B132" s="34" t="s">
        <v>50</v>
      </c>
      <c r="C132" s="35">
        <f t="shared" si="11"/>
        <v>313953</v>
      </c>
      <c r="D132" s="35">
        <v>314019</v>
      </c>
      <c r="E132" s="52">
        <f t="shared" si="10"/>
        <v>66</v>
      </c>
      <c r="F132" s="60">
        <v>4</v>
      </c>
      <c r="G132" s="60"/>
      <c r="H132" s="36"/>
      <c r="I132" s="54"/>
      <c r="J132" s="67"/>
    </row>
    <row r="133" spans="1:10" x14ac:dyDescent="0.35">
      <c r="A133" s="37">
        <f t="shared" si="9"/>
        <v>16</v>
      </c>
      <c r="B133" s="34" t="s">
        <v>50</v>
      </c>
      <c r="C133" s="35">
        <f t="shared" si="11"/>
        <v>314019</v>
      </c>
      <c r="D133" s="35">
        <v>314102</v>
      </c>
      <c r="E133" s="52">
        <f t="shared" si="10"/>
        <v>83</v>
      </c>
      <c r="F133" s="64">
        <v>5</v>
      </c>
      <c r="G133" s="60"/>
      <c r="H133" s="36"/>
      <c r="I133" s="54"/>
      <c r="J133" s="38"/>
    </row>
    <row r="134" spans="1:10" x14ac:dyDescent="0.35">
      <c r="A134" s="37">
        <f t="shared" si="9"/>
        <v>17</v>
      </c>
      <c r="B134" s="34" t="s">
        <v>50</v>
      </c>
      <c r="C134" s="35">
        <f t="shared" si="11"/>
        <v>314102</v>
      </c>
      <c r="D134" s="35">
        <v>314174</v>
      </c>
      <c r="E134" s="52">
        <f t="shared" si="10"/>
        <v>72</v>
      </c>
      <c r="F134" s="64">
        <v>5</v>
      </c>
      <c r="G134" s="60"/>
      <c r="H134" s="36"/>
      <c r="I134" s="54"/>
      <c r="J134" s="67"/>
    </row>
    <row r="135" spans="1:10" x14ac:dyDescent="0.35">
      <c r="A135" s="37">
        <f t="shared" si="9"/>
        <v>18</v>
      </c>
      <c r="B135" s="34" t="s">
        <v>50</v>
      </c>
      <c r="C135" s="35">
        <f t="shared" si="11"/>
        <v>314174</v>
      </c>
      <c r="D135" s="35">
        <v>314273</v>
      </c>
      <c r="E135" s="52">
        <f t="shared" si="10"/>
        <v>99</v>
      </c>
      <c r="F135" s="68">
        <v>6</v>
      </c>
      <c r="G135" s="60"/>
      <c r="H135" s="36"/>
      <c r="I135" s="54"/>
      <c r="J135" s="38"/>
    </row>
    <row r="136" spans="1:10" x14ac:dyDescent="0.35">
      <c r="A136" s="37">
        <f t="shared" si="9"/>
        <v>19</v>
      </c>
      <c r="B136" s="34" t="s">
        <v>50</v>
      </c>
      <c r="C136" s="35">
        <f t="shared" si="11"/>
        <v>314273</v>
      </c>
      <c r="D136" s="35">
        <v>314289</v>
      </c>
      <c r="E136" s="52">
        <f t="shared" si="10"/>
        <v>16</v>
      </c>
      <c r="F136" s="60">
        <v>1</v>
      </c>
      <c r="G136" s="60"/>
      <c r="H136" s="36"/>
      <c r="I136" s="54"/>
      <c r="J136" s="38"/>
    </row>
    <row r="137" spans="1:10" x14ac:dyDescent="0.35">
      <c r="A137" s="37">
        <f t="shared" si="9"/>
        <v>20</v>
      </c>
      <c r="B137" s="34" t="s">
        <v>50</v>
      </c>
      <c r="C137" s="35">
        <v>0</v>
      </c>
      <c r="D137" s="35">
        <v>0</v>
      </c>
      <c r="E137" s="52">
        <f t="shared" si="10"/>
        <v>0</v>
      </c>
      <c r="F137" s="64">
        <v>0</v>
      </c>
      <c r="G137" s="60"/>
      <c r="H137" s="36"/>
      <c r="I137" s="54"/>
      <c r="J137" s="38"/>
    </row>
    <row r="138" spans="1:10" x14ac:dyDescent="0.35">
      <c r="A138" s="37">
        <f t="shared" si="9"/>
        <v>21</v>
      </c>
      <c r="B138" s="34" t="s">
        <v>50</v>
      </c>
      <c r="C138" s="35">
        <f>D136</f>
        <v>314289</v>
      </c>
      <c r="D138" s="35">
        <v>314338</v>
      </c>
      <c r="E138" s="52">
        <f t="shared" si="10"/>
        <v>49</v>
      </c>
      <c r="F138" s="69">
        <v>2</v>
      </c>
      <c r="G138" s="60"/>
      <c r="H138" s="36"/>
      <c r="I138" s="54"/>
      <c r="J138" s="38"/>
    </row>
    <row r="139" spans="1:10" x14ac:dyDescent="0.35">
      <c r="A139" s="37">
        <f t="shared" si="9"/>
        <v>22</v>
      </c>
      <c r="B139" s="34" t="s">
        <v>50</v>
      </c>
      <c r="C139" s="35">
        <f t="shared" si="11"/>
        <v>314338</v>
      </c>
      <c r="D139" s="35">
        <v>314406</v>
      </c>
      <c r="E139" s="52">
        <f t="shared" si="10"/>
        <v>68</v>
      </c>
      <c r="F139" s="60">
        <v>4</v>
      </c>
      <c r="G139" s="60"/>
      <c r="H139" s="36"/>
      <c r="I139" s="54"/>
      <c r="J139" s="38"/>
    </row>
    <row r="140" spans="1:10" x14ac:dyDescent="0.35">
      <c r="A140" s="37">
        <f t="shared" si="9"/>
        <v>23</v>
      </c>
      <c r="B140" s="34" t="s">
        <v>50</v>
      </c>
      <c r="C140" s="35">
        <f t="shared" si="11"/>
        <v>314406</v>
      </c>
      <c r="D140" s="35">
        <v>314472</v>
      </c>
      <c r="E140" s="52">
        <f t="shared" si="10"/>
        <v>66</v>
      </c>
      <c r="F140" s="60">
        <v>4</v>
      </c>
      <c r="G140" s="60"/>
      <c r="H140" s="36"/>
      <c r="I140" s="54"/>
      <c r="J140" s="38"/>
    </row>
    <row r="141" spans="1:10" x14ac:dyDescent="0.35">
      <c r="A141" s="37">
        <f t="shared" si="9"/>
        <v>24</v>
      </c>
      <c r="B141" s="34" t="s">
        <v>50</v>
      </c>
      <c r="C141" s="35">
        <f t="shared" si="11"/>
        <v>314472</v>
      </c>
      <c r="D141" s="35">
        <v>314538</v>
      </c>
      <c r="E141" s="52">
        <f t="shared" si="10"/>
        <v>66</v>
      </c>
      <c r="F141" s="60">
        <v>4</v>
      </c>
      <c r="G141" s="60"/>
      <c r="H141" s="36"/>
      <c r="I141" s="54"/>
      <c r="J141" s="38"/>
    </row>
    <row r="142" spans="1:10" x14ac:dyDescent="0.35">
      <c r="A142" s="37">
        <f t="shared" si="9"/>
        <v>25</v>
      </c>
      <c r="B142" s="34" t="s">
        <v>50</v>
      </c>
      <c r="C142" s="35">
        <f t="shared" si="11"/>
        <v>314538</v>
      </c>
      <c r="D142" s="35">
        <v>314620</v>
      </c>
      <c r="E142" s="52">
        <f t="shared" si="10"/>
        <v>82</v>
      </c>
      <c r="F142" s="60">
        <v>5</v>
      </c>
      <c r="G142" s="60"/>
      <c r="H142" s="36"/>
      <c r="I142" s="54"/>
      <c r="J142" s="38"/>
    </row>
    <row r="143" spans="1:10" x14ac:dyDescent="0.35">
      <c r="A143" s="37">
        <f t="shared" si="9"/>
        <v>26</v>
      </c>
      <c r="B143" s="34" t="s">
        <v>50</v>
      </c>
      <c r="C143" s="35">
        <f t="shared" si="11"/>
        <v>314620</v>
      </c>
      <c r="D143" s="35">
        <v>314702</v>
      </c>
      <c r="E143" s="52">
        <f t="shared" si="10"/>
        <v>82</v>
      </c>
      <c r="F143" s="60">
        <v>5</v>
      </c>
      <c r="G143" s="60"/>
      <c r="H143" s="36">
        <f>I143*93.79</f>
        <v>5158.4500000000007</v>
      </c>
      <c r="I143" s="79">
        <v>55</v>
      </c>
      <c r="J143" s="38"/>
    </row>
    <row r="144" spans="1:10" x14ac:dyDescent="0.35">
      <c r="A144" s="37">
        <f t="shared" si="9"/>
        <v>27</v>
      </c>
      <c r="B144" s="34" t="s">
        <v>50</v>
      </c>
      <c r="C144" s="35">
        <f t="shared" si="11"/>
        <v>314702</v>
      </c>
      <c r="D144" s="35">
        <v>314800</v>
      </c>
      <c r="E144" s="52">
        <f t="shared" si="10"/>
        <v>98</v>
      </c>
      <c r="F144" s="60">
        <v>6</v>
      </c>
      <c r="G144" s="60"/>
      <c r="H144" s="36"/>
      <c r="I144" s="54"/>
      <c r="J144" s="38"/>
    </row>
    <row r="145" spans="1:12" x14ac:dyDescent="0.35">
      <c r="A145" s="37">
        <f t="shared" si="9"/>
        <v>28</v>
      </c>
      <c r="B145" s="34" t="s">
        <v>50</v>
      </c>
      <c r="C145" s="35">
        <f t="shared" si="11"/>
        <v>314800</v>
      </c>
      <c r="D145" s="35">
        <v>314866</v>
      </c>
      <c r="E145" s="52">
        <f t="shared" si="10"/>
        <v>66</v>
      </c>
      <c r="F145" s="60">
        <v>4</v>
      </c>
      <c r="G145" s="60"/>
      <c r="H145" s="36"/>
      <c r="I145" s="54"/>
      <c r="J145" s="38"/>
    </row>
    <row r="146" spans="1:12" x14ac:dyDescent="0.35">
      <c r="A146" s="37">
        <f t="shared" si="9"/>
        <v>29</v>
      </c>
      <c r="B146" s="34" t="s">
        <v>50</v>
      </c>
      <c r="C146" s="35">
        <f t="shared" si="11"/>
        <v>314866</v>
      </c>
      <c r="D146" s="35">
        <v>314916</v>
      </c>
      <c r="E146" s="52">
        <f t="shared" si="10"/>
        <v>50</v>
      </c>
      <c r="F146" s="60">
        <v>3</v>
      </c>
      <c r="G146" s="60"/>
      <c r="H146" s="36"/>
      <c r="I146" s="54"/>
      <c r="J146" s="38"/>
    </row>
    <row r="147" spans="1:12" x14ac:dyDescent="0.35">
      <c r="A147" s="37">
        <f t="shared" si="9"/>
        <v>30</v>
      </c>
      <c r="B147" s="34" t="s">
        <v>50</v>
      </c>
      <c r="C147" s="35">
        <f t="shared" si="11"/>
        <v>314916</v>
      </c>
      <c r="D147" s="35">
        <v>314965</v>
      </c>
      <c r="E147" s="52">
        <f t="shared" si="10"/>
        <v>49</v>
      </c>
      <c r="F147" s="60">
        <v>3</v>
      </c>
      <c r="G147" s="60"/>
      <c r="H147" s="36"/>
      <c r="I147" s="54"/>
      <c r="J147" s="38"/>
    </row>
    <row r="148" spans="1:12" x14ac:dyDescent="0.35">
      <c r="A148" s="37">
        <f t="shared" si="9"/>
        <v>31</v>
      </c>
      <c r="B148" s="34" t="s">
        <v>50</v>
      </c>
      <c r="C148" s="35">
        <v>0</v>
      </c>
      <c r="D148" s="35">
        <v>0</v>
      </c>
      <c r="E148" s="52">
        <f t="shared" si="10"/>
        <v>0</v>
      </c>
      <c r="F148" s="60"/>
      <c r="G148" s="60"/>
      <c r="H148" s="36"/>
      <c r="I148" s="54"/>
      <c r="J148" s="38"/>
    </row>
    <row r="149" spans="1:12" x14ac:dyDescent="0.25">
      <c r="A149" s="37"/>
      <c r="B149" s="49" t="s">
        <v>9</v>
      </c>
      <c r="C149" s="50"/>
      <c r="D149" s="50"/>
      <c r="E149" s="50">
        <f>SUM(E118:E148)</f>
        <v>1375</v>
      </c>
      <c r="F149" s="50">
        <f>SUM(F118:F148)</f>
        <v>82</v>
      </c>
      <c r="G149" s="50">
        <f>SUM(G118:G148)</f>
        <v>0</v>
      </c>
      <c r="H149" s="50">
        <f>SUM(H118:H148)</f>
        <v>22527.13</v>
      </c>
      <c r="I149" s="50">
        <f>SUM(I118:I148)</f>
        <v>243.79</v>
      </c>
      <c r="J149" s="38"/>
    </row>
    <row r="151" spans="1:12" x14ac:dyDescent="0.25">
      <c r="G151" s="51" t="s">
        <v>10</v>
      </c>
      <c r="H151" s="51">
        <f>+E149/I149</f>
        <v>5.6401000861397108</v>
      </c>
      <c r="I151" s="51" t="s">
        <v>11</v>
      </c>
    </row>
    <row r="154" spans="1:12" x14ac:dyDescent="0.35">
      <c r="A154" s="256" t="s">
        <v>57</v>
      </c>
      <c r="B154" s="256"/>
      <c r="C154" s="256"/>
      <c r="D154" s="256"/>
      <c r="E154" s="256"/>
      <c r="F154" s="256"/>
      <c r="G154" s="256"/>
      <c r="H154" s="256"/>
      <c r="I154" s="256"/>
      <c r="J154" s="257"/>
    </row>
    <row r="155" spans="1:12" ht="42" x14ac:dyDescent="0.25">
      <c r="A155" s="253" t="s">
        <v>0</v>
      </c>
      <c r="B155" s="253"/>
      <c r="C155" s="31" t="s">
        <v>6</v>
      </c>
      <c r="D155" s="31" t="s">
        <v>7</v>
      </c>
      <c r="E155" s="32" t="s">
        <v>1</v>
      </c>
      <c r="F155" s="31" t="s">
        <v>2</v>
      </c>
      <c r="G155" s="73" t="s">
        <v>3</v>
      </c>
      <c r="H155" s="73" t="s">
        <v>8</v>
      </c>
      <c r="I155" s="73" t="s">
        <v>4</v>
      </c>
      <c r="J155" s="33" t="s">
        <v>5</v>
      </c>
    </row>
    <row r="156" spans="1:12" s="58" customFormat="1" x14ac:dyDescent="0.35">
      <c r="A156" s="37">
        <v>1</v>
      </c>
      <c r="B156" s="34" t="s">
        <v>50</v>
      </c>
      <c r="C156" s="42"/>
      <c r="D156" s="52"/>
      <c r="E156" s="52"/>
      <c r="F156" s="53"/>
      <c r="G156" s="54"/>
      <c r="H156" s="55">
        <f>I156*91.91</f>
        <v>7812.3499999999995</v>
      </c>
      <c r="I156" s="56">
        <v>85</v>
      </c>
      <c r="J156" s="57"/>
      <c r="L156" s="59"/>
    </row>
    <row r="157" spans="1:12" x14ac:dyDescent="0.25">
      <c r="A157" s="37">
        <f>A156+1</f>
        <v>2</v>
      </c>
      <c r="B157" s="34" t="s">
        <v>50</v>
      </c>
      <c r="C157" s="35"/>
      <c r="D157" s="35"/>
      <c r="E157" s="63"/>
      <c r="F157" s="60"/>
      <c r="G157" s="36"/>
      <c r="H157" s="61"/>
      <c r="I157" s="54"/>
      <c r="J157" s="40"/>
    </row>
    <row r="158" spans="1:12" x14ac:dyDescent="0.25">
      <c r="A158" s="37">
        <f t="shared" ref="A158:A186" si="12">A157+1</f>
        <v>3</v>
      </c>
      <c r="B158" s="34" t="s">
        <v>50</v>
      </c>
      <c r="C158" s="35"/>
      <c r="D158" s="35"/>
      <c r="E158" s="63"/>
      <c r="F158" s="60"/>
      <c r="G158" s="36"/>
      <c r="H158" s="61"/>
      <c r="I158" s="62"/>
      <c r="J158" s="38"/>
    </row>
    <row r="159" spans="1:12" x14ac:dyDescent="0.25">
      <c r="A159" s="37">
        <f t="shared" si="12"/>
        <v>4</v>
      </c>
      <c r="B159" s="34" t="s">
        <v>50</v>
      </c>
      <c r="C159" s="35"/>
      <c r="D159" s="35"/>
      <c r="E159" s="63"/>
      <c r="F159" s="60"/>
      <c r="G159" s="36"/>
      <c r="H159" s="61"/>
      <c r="I159" s="54"/>
      <c r="J159" s="38"/>
    </row>
    <row r="160" spans="1:12" x14ac:dyDescent="0.25">
      <c r="A160" s="37">
        <f t="shared" si="12"/>
        <v>5</v>
      </c>
      <c r="B160" s="34" t="s">
        <v>50</v>
      </c>
      <c r="C160" s="35"/>
      <c r="D160" s="35"/>
      <c r="E160" s="63"/>
      <c r="F160" s="60"/>
      <c r="G160" s="36"/>
      <c r="H160" s="61"/>
      <c r="I160" s="54"/>
      <c r="J160" s="38"/>
    </row>
    <row r="161" spans="1:10" x14ac:dyDescent="0.35">
      <c r="A161" s="37">
        <f t="shared" si="12"/>
        <v>6</v>
      </c>
      <c r="B161" s="34" t="s">
        <v>50</v>
      </c>
      <c r="C161" s="35"/>
      <c r="D161" s="35"/>
      <c r="E161" s="63"/>
      <c r="F161" s="64"/>
      <c r="G161" s="36"/>
      <c r="H161" s="61"/>
      <c r="I161" s="54"/>
      <c r="J161" s="71"/>
    </row>
    <row r="162" spans="1:10" x14ac:dyDescent="0.35">
      <c r="A162" s="37">
        <f t="shared" si="12"/>
        <v>7</v>
      </c>
      <c r="B162" s="34" t="s">
        <v>50</v>
      </c>
      <c r="C162" s="35">
        <v>256655</v>
      </c>
      <c r="D162" s="35">
        <v>256689</v>
      </c>
      <c r="E162" s="63">
        <f>D162-C162</f>
        <v>34</v>
      </c>
      <c r="F162" s="64">
        <v>2</v>
      </c>
      <c r="G162" s="36">
        <v>0</v>
      </c>
      <c r="H162" s="61"/>
      <c r="I162" s="54"/>
      <c r="J162" s="71"/>
    </row>
    <row r="163" spans="1:10" x14ac:dyDescent="0.35">
      <c r="A163" s="37">
        <f t="shared" si="12"/>
        <v>8</v>
      </c>
      <c r="B163" s="34" t="s">
        <v>50</v>
      </c>
      <c r="C163" s="35">
        <f>D162</f>
        <v>256689</v>
      </c>
      <c r="D163" s="35">
        <v>256761</v>
      </c>
      <c r="E163" s="63">
        <f t="shared" ref="E163:E186" si="13">D163-C163</f>
        <v>72</v>
      </c>
      <c r="F163" s="64">
        <v>5</v>
      </c>
      <c r="G163" s="36"/>
      <c r="H163" s="61"/>
      <c r="I163" s="54"/>
      <c r="J163" s="38"/>
    </row>
    <row r="164" spans="1:10" x14ac:dyDescent="0.35">
      <c r="A164" s="37">
        <f t="shared" si="12"/>
        <v>9</v>
      </c>
      <c r="B164" s="34" t="s">
        <v>50</v>
      </c>
      <c r="C164" s="35">
        <f t="shared" ref="C164:C186" si="14">D163</f>
        <v>256761</v>
      </c>
      <c r="D164" s="35">
        <v>256826</v>
      </c>
      <c r="E164" s="63">
        <f t="shared" si="13"/>
        <v>65</v>
      </c>
      <c r="F164" s="64">
        <v>3</v>
      </c>
      <c r="G164" s="36"/>
      <c r="H164" s="61"/>
      <c r="I164" s="65"/>
      <c r="J164" s="38"/>
    </row>
    <row r="165" spans="1:10" ht="22.5" customHeight="1" x14ac:dyDescent="0.25">
      <c r="A165" s="37">
        <f t="shared" si="12"/>
        <v>10</v>
      </c>
      <c r="B165" s="34" t="s">
        <v>50</v>
      </c>
      <c r="C165" s="35">
        <f t="shared" si="14"/>
        <v>256826</v>
      </c>
      <c r="D165" s="35">
        <v>256900</v>
      </c>
      <c r="E165" s="63">
        <f t="shared" si="13"/>
        <v>74</v>
      </c>
      <c r="F165" s="60">
        <v>4</v>
      </c>
      <c r="G165" s="35"/>
      <c r="H165" s="61"/>
      <c r="I165" s="54"/>
      <c r="J165" s="38"/>
    </row>
    <row r="166" spans="1:10" x14ac:dyDescent="0.35">
      <c r="A166" s="37">
        <f t="shared" si="12"/>
        <v>11</v>
      </c>
      <c r="B166" s="34" t="s">
        <v>50</v>
      </c>
      <c r="C166" s="35">
        <f t="shared" si="14"/>
        <v>256900</v>
      </c>
      <c r="D166" s="35">
        <v>256927</v>
      </c>
      <c r="E166" s="63">
        <f t="shared" si="13"/>
        <v>27</v>
      </c>
      <c r="F166" s="64">
        <v>2</v>
      </c>
      <c r="G166" s="60"/>
      <c r="H166" s="36"/>
      <c r="I166" s="54"/>
      <c r="J166" s="38"/>
    </row>
    <row r="167" spans="1:10" x14ac:dyDescent="0.35">
      <c r="A167" s="37">
        <f t="shared" si="12"/>
        <v>12</v>
      </c>
      <c r="B167" s="34" t="s">
        <v>50</v>
      </c>
      <c r="C167" s="35">
        <f t="shared" si="14"/>
        <v>256927</v>
      </c>
      <c r="D167" s="35">
        <v>256971</v>
      </c>
      <c r="E167" s="63">
        <f t="shared" si="13"/>
        <v>44</v>
      </c>
      <c r="F167" s="64">
        <v>3</v>
      </c>
      <c r="G167" s="35"/>
      <c r="H167" s="61"/>
      <c r="I167" s="54"/>
      <c r="J167" s="57"/>
    </row>
    <row r="168" spans="1:10" x14ac:dyDescent="0.35">
      <c r="A168" s="37">
        <f t="shared" si="12"/>
        <v>13</v>
      </c>
      <c r="B168" s="34" t="s">
        <v>50</v>
      </c>
      <c r="C168" s="35">
        <f t="shared" si="14"/>
        <v>256971</v>
      </c>
      <c r="D168" s="35">
        <v>257005</v>
      </c>
      <c r="E168" s="63">
        <f t="shared" si="13"/>
        <v>34</v>
      </c>
      <c r="F168" s="64">
        <v>2</v>
      </c>
      <c r="G168" s="60"/>
      <c r="H168" s="36"/>
      <c r="I168" s="54"/>
      <c r="J168" s="38"/>
    </row>
    <row r="169" spans="1:10" x14ac:dyDescent="0.35">
      <c r="A169" s="37">
        <f t="shared" si="12"/>
        <v>14</v>
      </c>
      <c r="B169" s="34" t="s">
        <v>50</v>
      </c>
      <c r="C169" s="35">
        <f t="shared" si="14"/>
        <v>257005</v>
      </c>
      <c r="D169" s="35">
        <v>257062</v>
      </c>
      <c r="E169" s="63">
        <f t="shared" si="13"/>
        <v>57</v>
      </c>
      <c r="F169" s="64">
        <v>3</v>
      </c>
      <c r="G169" s="60"/>
      <c r="H169" s="36"/>
      <c r="I169" s="54"/>
      <c r="J169" s="57"/>
    </row>
    <row r="170" spans="1:10" x14ac:dyDescent="0.35">
      <c r="A170" s="37">
        <f t="shared" si="12"/>
        <v>15</v>
      </c>
      <c r="B170" s="34" t="s">
        <v>50</v>
      </c>
      <c r="C170" s="35">
        <f t="shared" si="14"/>
        <v>257062</v>
      </c>
      <c r="D170" s="35">
        <v>257126</v>
      </c>
      <c r="E170" s="63">
        <f t="shared" si="13"/>
        <v>64</v>
      </c>
      <c r="F170" s="60">
        <v>4</v>
      </c>
      <c r="G170" s="60"/>
      <c r="H170" s="36"/>
      <c r="I170" s="54"/>
      <c r="J170" s="57"/>
    </row>
    <row r="171" spans="1:10" x14ac:dyDescent="0.35">
      <c r="A171" s="37">
        <f t="shared" si="12"/>
        <v>16</v>
      </c>
      <c r="B171" s="34" t="s">
        <v>50</v>
      </c>
      <c r="C171" s="35">
        <f t="shared" si="14"/>
        <v>257126</v>
      </c>
      <c r="D171" s="35">
        <v>257194</v>
      </c>
      <c r="E171" s="63">
        <f t="shared" si="13"/>
        <v>68</v>
      </c>
      <c r="F171" s="64">
        <v>4</v>
      </c>
      <c r="G171" s="60"/>
      <c r="H171" s="36"/>
      <c r="I171" s="54"/>
      <c r="J171" s="57"/>
    </row>
    <row r="172" spans="1:10" x14ac:dyDescent="0.35">
      <c r="A172" s="37">
        <f t="shared" si="12"/>
        <v>17</v>
      </c>
      <c r="B172" s="34" t="s">
        <v>50</v>
      </c>
      <c r="C172" s="35">
        <f t="shared" si="14"/>
        <v>257194</v>
      </c>
      <c r="D172" s="35">
        <v>257281</v>
      </c>
      <c r="E172" s="63">
        <f t="shared" si="13"/>
        <v>87</v>
      </c>
      <c r="F172" s="64">
        <v>5</v>
      </c>
      <c r="G172" s="60"/>
      <c r="H172" s="36"/>
      <c r="I172" s="54"/>
      <c r="J172" s="38"/>
    </row>
    <row r="173" spans="1:10" x14ac:dyDescent="0.35">
      <c r="A173" s="37">
        <f t="shared" si="12"/>
        <v>18</v>
      </c>
      <c r="B173" s="34" t="s">
        <v>50</v>
      </c>
      <c r="C173" s="35">
        <f t="shared" si="14"/>
        <v>257281</v>
      </c>
      <c r="D173" s="35">
        <v>257380</v>
      </c>
      <c r="E173" s="63">
        <f t="shared" si="13"/>
        <v>99</v>
      </c>
      <c r="F173" s="68">
        <v>5</v>
      </c>
      <c r="G173" s="60"/>
      <c r="H173" s="36"/>
      <c r="I173" s="54"/>
      <c r="J173" s="38"/>
    </row>
    <row r="174" spans="1:10" x14ac:dyDescent="0.25">
      <c r="A174" s="37">
        <f t="shared" si="12"/>
        <v>19</v>
      </c>
      <c r="B174" s="34" t="s">
        <v>50</v>
      </c>
      <c r="C174" s="35">
        <v>0</v>
      </c>
      <c r="D174" s="35">
        <v>0</v>
      </c>
      <c r="E174" s="63">
        <f t="shared" si="13"/>
        <v>0</v>
      </c>
      <c r="F174" s="60">
        <v>0</v>
      </c>
      <c r="G174" s="60"/>
      <c r="H174" s="36"/>
      <c r="I174" s="54"/>
      <c r="J174" s="38"/>
    </row>
    <row r="175" spans="1:10" x14ac:dyDescent="0.35">
      <c r="A175" s="37">
        <f t="shared" si="12"/>
        <v>20</v>
      </c>
      <c r="B175" s="34" t="s">
        <v>50</v>
      </c>
      <c r="C175" s="35">
        <f t="shared" si="14"/>
        <v>0</v>
      </c>
      <c r="D175" s="35">
        <v>0</v>
      </c>
      <c r="E175" s="63">
        <f t="shared" si="13"/>
        <v>0</v>
      </c>
      <c r="F175" s="64">
        <v>0</v>
      </c>
      <c r="G175" s="60"/>
      <c r="H175" s="36"/>
      <c r="I175" s="54"/>
      <c r="J175" s="38"/>
    </row>
    <row r="176" spans="1:10" x14ac:dyDescent="0.35">
      <c r="A176" s="37">
        <f t="shared" si="12"/>
        <v>21</v>
      </c>
      <c r="B176" s="34" t="s">
        <v>50</v>
      </c>
      <c r="C176" s="35">
        <f>D173</f>
        <v>257380</v>
      </c>
      <c r="D176" s="35">
        <v>257446</v>
      </c>
      <c r="E176" s="63">
        <f t="shared" si="13"/>
        <v>66</v>
      </c>
      <c r="F176" s="69">
        <v>4</v>
      </c>
      <c r="G176" s="60"/>
      <c r="H176" s="36"/>
      <c r="I176" s="54"/>
      <c r="J176" s="38"/>
    </row>
    <row r="177" spans="1:10" x14ac:dyDescent="0.25">
      <c r="A177" s="37">
        <f t="shared" si="12"/>
        <v>22</v>
      </c>
      <c r="B177" s="34" t="s">
        <v>50</v>
      </c>
      <c r="C177" s="35">
        <f t="shared" si="14"/>
        <v>257446</v>
      </c>
      <c r="D177" s="35">
        <v>257529</v>
      </c>
      <c r="E177" s="63">
        <f t="shared" si="13"/>
        <v>83</v>
      </c>
      <c r="F177" s="60">
        <v>5</v>
      </c>
      <c r="G177" s="60"/>
      <c r="H177" s="36"/>
      <c r="I177" s="54"/>
      <c r="J177" s="38"/>
    </row>
    <row r="178" spans="1:10" x14ac:dyDescent="0.25">
      <c r="A178" s="37">
        <f t="shared" si="12"/>
        <v>23</v>
      </c>
      <c r="B178" s="34" t="s">
        <v>50</v>
      </c>
      <c r="C178" s="35">
        <f t="shared" si="14"/>
        <v>257529</v>
      </c>
      <c r="D178" s="35">
        <v>257597</v>
      </c>
      <c r="E178" s="63">
        <f t="shared" si="13"/>
        <v>68</v>
      </c>
      <c r="F178" s="60">
        <v>4</v>
      </c>
      <c r="G178" s="60"/>
      <c r="H178" s="36"/>
      <c r="I178" s="54"/>
      <c r="J178" s="38"/>
    </row>
    <row r="179" spans="1:10" x14ac:dyDescent="0.25">
      <c r="A179" s="37">
        <f t="shared" si="12"/>
        <v>24</v>
      </c>
      <c r="B179" s="34" t="s">
        <v>50</v>
      </c>
      <c r="C179" s="35">
        <f t="shared" si="14"/>
        <v>257597</v>
      </c>
      <c r="D179" s="35">
        <v>257661</v>
      </c>
      <c r="E179" s="63">
        <f t="shared" si="13"/>
        <v>64</v>
      </c>
      <c r="F179" s="60">
        <v>4</v>
      </c>
      <c r="G179" s="60"/>
      <c r="H179" s="36"/>
      <c r="I179" s="54"/>
      <c r="J179" s="38"/>
    </row>
    <row r="180" spans="1:10" x14ac:dyDescent="0.25">
      <c r="A180" s="37">
        <f t="shared" si="12"/>
        <v>25</v>
      </c>
      <c r="B180" s="34" t="s">
        <v>50</v>
      </c>
      <c r="C180" s="35">
        <f t="shared" si="14"/>
        <v>257661</v>
      </c>
      <c r="D180" s="35">
        <v>257741</v>
      </c>
      <c r="E180" s="63">
        <f t="shared" si="13"/>
        <v>80</v>
      </c>
      <c r="F180" s="60">
        <v>5</v>
      </c>
      <c r="G180" s="60"/>
      <c r="H180" s="36"/>
      <c r="I180" s="54"/>
      <c r="J180" s="38"/>
    </row>
    <row r="181" spans="1:10" x14ac:dyDescent="0.25">
      <c r="A181" s="37">
        <f t="shared" si="12"/>
        <v>26</v>
      </c>
      <c r="B181" s="34" t="s">
        <v>50</v>
      </c>
      <c r="C181" s="35">
        <f t="shared" si="14"/>
        <v>257741</v>
      </c>
      <c r="D181" s="35">
        <v>257789</v>
      </c>
      <c r="E181" s="63">
        <f t="shared" si="13"/>
        <v>48</v>
      </c>
      <c r="F181" s="60">
        <v>3</v>
      </c>
      <c r="G181" s="60"/>
      <c r="H181" s="36">
        <f>I181*95.45</f>
        <v>2879.7265000000002</v>
      </c>
      <c r="I181" s="54">
        <v>30.17</v>
      </c>
      <c r="J181" s="38"/>
    </row>
    <row r="182" spans="1:10" x14ac:dyDescent="0.25">
      <c r="A182" s="37">
        <f t="shared" si="12"/>
        <v>27</v>
      </c>
      <c r="B182" s="34" t="s">
        <v>50</v>
      </c>
      <c r="C182" s="35">
        <f t="shared" si="14"/>
        <v>257789</v>
      </c>
      <c r="D182" s="35">
        <v>257823</v>
      </c>
      <c r="E182" s="63">
        <f t="shared" si="13"/>
        <v>34</v>
      </c>
      <c r="F182" s="60">
        <v>2</v>
      </c>
      <c r="G182" s="60"/>
      <c r="H182" s="36"/>
      <c r="I182" s="54"/>
      <c r="J182" s="38"/>
    </row>
    <row r="183" spans="1:10" x14ac:dyDescent="0.25">
      <c r="A183" s="37">
        <f t="shared" si="12"/>
        <v>28</v>
      </c>
      <c r="B183" s="34" t="s">
        <v>50</v>
      </c>
      <c r="C183" s="35">
        <f t="shared" si="14"/>
        <v>257823</v>
      </c>
      <c r="D183" s="35">
        <v>257872</v>
      </c>
      <c r="E183" s="63">
        <f t="shared" si="13"/>
        <v>49</v>
      </c>
      <c r="F183" s="60">
        <v>3</v>
      </c>
      <c r="G183" s="60"/>
      <c r="H183" s="36">
        <f>I183*93.79</f>
        <v>2813.7000000000003</v>
      </c>
      <c r="I183" s="54">
        <v>30</v>
      </c>
      <c r="J183" s="38"/>
    </row>
    <row r="184" spans="1:10" x14ac:dyDescent="0.3">
      <c r="A184" s="37">
        <f t="shared" si="12"/>
        <v>29</v>
      </c>
      <c r="B184" s="34" t="s">
        <v>50</v>
      </c>
      <c r="C184" s="35">
        <f t="shared" si="14"/>
        <v>257872</v>
      </c>
      <c r="D184" s="35">
        <v>257919</v>
      </c>
      <c r="E184" s="63">
        <f t="shared" si="13"/>
        <v>47</v>
      </c>
      <c r="F184" s="60">
        <v>3</v>
      </c>
      <c r="G184" s="60"/>
      <c r="H184" s="36"/>
      <c r="I184" s="79">
        <v>323.36</v>
      </c>
      <c r="J184" s="38"/>
    </row>
    <row r="185" spans="1:10" x14ac:dyDescent="0.25">
      <c r="A185" s="37">
        <f t="shared" si="12"/>
        <v>30</v>
      </c>
      <c r="B185" s="34" t="s">
        <v>50</v>
      </c>
      <c r="C185" s="35">
        <v>0</v>
      </c>
      <c r="D185" s="35"/>
      <c r="E185" s="63">
        <f t="shared" si="13"/>
        <v>0</v>
      </c>
      <c r="F185" s="60"/>
      <c r="G185" s="60"/>
      <c r="H185" s="36"/>
      <c r="I185" s="54"/>
      <c r="J185" s="38"/>
    </row>
    <row r="186" spans="1:10" x14ac:dyDescent="0.25">
      <c r="A186" s="37">
        <f t="shared" si="12"/>
        <v>31</v>
      </c>
      <c r="B186" s="34" t="s">
        <v>50</v>
      </c>
      <c r="C186" s="35">
        <f t="shared" si="14"/>
        <v>0</v>
      </c>
      <c r="D186" s="35"/>
      <c r="E186" s="63">
        <f t="shared" si="13"/>
        <v>0</v>
      </c>
      <c r="F186" s="60"/>
      <c r="G186" s="60"/>
      <c r="H186" s="36"/>
      <c r="I186" s="54"/>
      <c r="J186" s="38"/>
    </row>
    <row r="187" spans="1:10" x14ac:dyDescent="0.25">
      <c r="A187" s="37"/>
      <c r="B187" s="49" t="s">
        <v>9</v>
      </c>
      <c r="C187" s="50"/>
      <c r="D187" s="50"/>
      <c r="E187" s="50">
        <f>SUM(E156:E186)</f>
        <v>1264</v>
      </c>
      <c r="F187" s="50">
        <f>SUM(F156:F186)</f>
        <v>75</v>
      </c>
      <c r="G187" s="50">
        <f>SUM(G156:G186)</f>
        <v>0</v>
      </c>
      <c r="H187" s="50">
        <f>SUM(H156:H186)</f>
        <v>13505.7765</v>
      </c>
      <c r="I187" s="50">
        <f>SUM(I156:I186)</f>
        <v>468.53000000000003</v>
      </c>
      <c r="J187" s="38"/>
    </row>
    <row r="189" spans="1:10" x14ac:dyDescent="0.25">
      <c r="E189" s="29" t="s">
        <v>52</v>
      </c>
      <c r="G189" s="51" t="s">
        <v>10</v>
      </c>
      <c r="H189" s="51">
        <f>+E187/I187</f>
        <v>2.6977995005655986</v>
      </c>
      <c r="I189" s="51" t="s">
        <v>11</v>
      </c>
    </row>
    <row r="190" spans="1:10" x14ac:dyDescent="0.25">
      <c r="E190" s="29" t="s">
        <v>52</v>
      </c>
    </row>
    <row r="191" spans="1:10" x14ac:dyDescent="0.35">
      <c r="A191" s="256" t="s">
        <v>58</v>
      </c>
      <c r="B191" s="256"/>
      <c r="C191" s="256"/>
      <c r="D191" s="256"/>
      <c r="E191" s="256"/>
      <c r="F191" s="256"/>
      <c r="G191" s="256"/>
      <c r="H191" s="256"/>
      <c r="I191" s="256"/>
      <c r="J191" s="257"/>
    </row>
    <row r="192" spans="1:10" ht="42" x14ac:dyDescent="0.25">
      <c r="A192" s="253" t="s">
        <v>0</v>
      </c>
      <c r="B192" s="253"/>
      <c r="C192" s="31" t="s">
        <v>6</v>
      </c>
      <c r="D192" s="31" t="s">
        <v>7</v>
      </c>
      <c r="E192" s="32" t="s">
        <v>1</v>
      </c>
      <c r="F192" s="31" t="s">
        <v>2</v>
      </c>
      <c r="G192" s="73" t="s">
        <v>3</v>
      </c>
      <c r="H192" s="73" t="s">
        <v>8</v>
      </c>
      <c r="I192" s="73" t="s">
        <v>4</v>
      </c>
      <c r="J192" s="33" t="s">
        <v>5</v>
      </c>
    </row>
    <row r="193" spans="1:12" s="58" customFormat="1" x14ac:dyDescent="0.35">
      <c r="A193" s="37">
        <v>1</v>
      </c>
      <c r="B193" s="34" t="s">
        <v>50</v>
      </c>
      <c r="C193" s="42"/>
      <c r="D193" s="52"/>
      <c r="E193" s="52"/>
      <c r="F193" s="53"/>
      <c r="G193" s="54"/>
      <c r="H193" s="55"/>
      <c r="I193" s="56"/>
      <c r="J193" s="72"/>
      <c r="L193" s="59"/>
    </row>
    <row r="194" spans="1:12" x14ac:dyDescent="0.35">
      <c r="A194" s="37">
        <f>A193+1</f>
        <v>2</v>
      </c>
      <c r="B194" s="34" t="s">
        <v>50</v>
      </c>
      <c r="C194" s="35"/>
      <c r="D194" s="35"/>
      <c r="E194" s="63"/>
      <c r="F194" s="60"/>
      <c r="G194" s="36"/>
      <c r="H194" s="61"/>
      <c r="I194" s="54"/>
      <c r="J194" s="57"/>
    </row>
    <row r="195" spans="1:12" x14ac:dyDescent="0.35">
      <c r="A195" s="37">
        <f t="shared" ref="A195:A223" si="15">A194+1</f>
        <v>3</v>
      </c>
      <c r="B195" s="34" t="s">
        <v>50</v>
      </c>
      <c r="C195" s="35"/>
      <c r="D195" s="35"/>
      <c r="E195" s="63"/>
      <c r="F195" s="60"/>
      <c r="G195" s="36"/>
      <c r="H195" s="61"/>
      <c r="I195" s="62"/>
      <c r="J195" s="57"/>
    </row>
    <row r="196" spans="1:12" x14ac:dyDescent="0.25">
      <c r="A196" s="37">
        <f t="shared" si="15"/>
        <v>4</v>
      </c>
      <c r="B196" s="34" t="s">
        <v>50</v>
      </c>
      <c r="C196" s="35"/>
      <c r="D196" s="35"/>
      <c r="E196" s="63"/>
      <c r="F196" s="60"/>
      <c r="G196" s="36"/>
      <c r="H196" s="61"/>
      <c r="I196" s="54"/>
      <c r="J196" s="38"/>
    </row>
    <row r="197" spans="1:12" x14ac:dyDescent="0.25">
      <c r="A197" s="37">
        <f t="shared" si="15"/>
        <v>5</v>
      </c>
      <c r="B197" s="34" t="s">
        <v>50</v>
      </c>
      <c r="C197" s="35"/>
      <c r="D197" s="35"/>
      <c r="E197" s="63"/>
      <c r="F197" s="60"/>
      <c r="G197" s="36"/>
      <c r="H197" s="61"/>
      <c r="I197" s="54"/>
      <c r="J197" s="38"/>
    </row>
    <row r="198" spans="1:12" x14ac:dyDescent="0.35">
      <c r="A198" s="37">
        <f t="shared" si="15"/>
        <v>6</v>
      </c>
      <c r="B198" s="34" t="s">
        <v>50</v>
      </c>
      <c r="C198" s="35"/>
      <c r="D198" s="35"/>
      <c r="E198" s="63"/>
      <c r="F198" s="64"/>
      <c r="G198" s="36"/>
      <c r="H198" s="61"/>
      <c r="I198" s="54"/>
      <c r="J198" s="43"/>
    </row>
    <row r="199" spans="1:12" x14ac:dyDescent="0.35">
      <c r="A199" s="37">
        <f t="shared" si="15"/>
        <v>7</v>
      </c>
      <c r="B199" s="34" t="s">
        <v>50</v>
      </c>
      <c r="C199" s="35">
        <v>311828</v>
      </c>
      <c r="D199" s="35">
        <v>311898</v>
      </c>
      <c r="E199" s="63">
        <f>D199-C199</f>
        <v>70</v>
      </c>
      <c r="F199" s="64">
        <v>4</v>
      </c>
      <c r="G199" s="36"/>
      <c r="H199" s="61"/>
      <c r="I199" s="54"/>
      <c r="J199" s="43"/>
    </row>
    <row r="200" spans="1:12" x14ac:dyDescent="0.35">
      <c r="A200" s="37">
        <f t="shared" si="15"/>
        <v>8</v>
      </c>
      <c r="B200" s="34" t="s">
        <v>50</v>
      </c>
      <c r="C200" s="35">
        <f>D199</f>
        <v>311898</v>
      </c>
      <c r="D200" s="35">
        <v>311960</v>
      </c>
      <c r="E200" s="63">
        <f t="shared" ref="E200:E223" si="16">D200-C200</f>
        <v>62</v>
      </c>
      <c r="F200" s="64">
        <v>4</v>
      </c>
      <c r="G200" s="36"/>
      <c r="H200" s="61"/>
      <c r="I200" s="54"/>
      <c r="J200" s="43"/>
    </row>
    <row r="201" spans="1:12" x14ac:dyDescent="0.35">
      <c r="A201" s="37">
        <f t="shared" si="15"/>
        <v>9</v>
      </c>
      <c r="B201" s="34" t="s">
        <v>50</v>
      </c>
      <c r="C201" s="35">
        <f t="shared" ref="C201:C222" si="17">D200</f>
        <v>311960</v>
      </c>
      <c r="D201" s="35">
        <v>312024</v>
      </c>
      <c r="E201" s="63">
        <f t="shared" si="16"/>
        <v>64</v>
      </c>
      <c r="F201" s="64">
        <v>3</v>
      </c>
      <c r="G201" s="36"/>
      <c r="H201" s="61"/>
      <c r="I201" s="65"/>
      <c r="J201" s="43"/>
    </row>
    <row r="202" spans="1:12" ht="22.5" customHeight="1" x14ac:dyDescent="0.25">
      <c r="A202" s="37">
        <f t="shared" si="15"/>
        <v>10</v>
      </c>
      <c r="B202" s="34" t="s">
        <v>50</v>
      </c>
      <c r="C202" s="35">
        <f t="shared" si="17"/>
        <v>312024</v>
      </c>
      <c r="D202" s="35">
        <v>312072</v>
      </c>
      <c r="E202" s="63">
        <f t="shared" si="16"/>
        <v>48</v>
      </c>
      <c r="F202" s="60">
        <v>2</v>
      </c>
      <c r="G202" s="35"/>
      <c r="H202" s="61"/>
      <c r="I202" s="54"/>
      <c r="J202" s="38"/>
    </row>
    <row r="203" spans="1:12" x14ac:dyDescent="0.35">
      <c r="A203" s="37">
        <f t="shared" si="15"/>
        <v>11</v>
      </c>
      <c r="B203" s="34" t="s">
        <v>50</v>
      </c>
      <c r="C203" s="35">
        <f t="shared" si="17"/>
        <v>312072</v>
      </c>
      <c r="D203" s="35">
        <v>312125</v>
      </c>
      <c r="E203" s="63">
        <f t="shared" si="16"/>
        <v>53</v>
      </c>
      <c r="F203" s="64">
        <v>4</v>
      </c>
      <c r="G203" s="60"/>
      <c r="H203" s="36">
        <f>I203*92</f>
        <v>15974.88</v>
      </c>
      <c r="I203" s="79">
        <v>173.64</v>
      </c>
      <c r="J203" s="38"/>
    </row>
    <row r="204" spans="1:12" x14ac:dyDescent="0.35">
      <c r="A204" s="37">
        <f t="shared" si="15"/>
        <v>12</v>
      </c>
      <c r="B204" s="34" t="s">
        <v>50</v>
      </c>
      <c r="C204" s="35">
        <f t="shared" si="17"/>
        <v>312125</v>
      </c>
      <c r="D204" s="35">
        <v>312189</v>
      </c>
      <c r="E204" s="63">
        <f t="shared" si="16"/>
        <v>64</v>
      </c>
      <c r="F204" s="64">
        <v>4</v>
      </c>
      <c r="G204" s="60"/>
      <c r="H204" s="66"/>
      <c r="I204" s="54"/>
      <c r="J204" s="43"/>
    </row>
    <row r="205" spans="1:12" x14ac:dyDescent="0.35">
      <c r="A205" s="37">
        <f t="shared" si="15"/>
        <v>13</v>
      </c>
      <c r="B205" s="34" t="s">
        <v>50</v>
      </c>
      <c r="C205" s="35">
        <v>0</v>
      </c>
      <c r="D205" s="35">
        <v>0</v>
      </c>
      <c r="E205" s="63">
        <f t="shared" si="16"/>
        <v>0</v>
      </c>
      <c r="F205" s="64">
        <v>0</v>
      </c>
      <c r="G205" s="60"/>
      <c r="H205" s="36"/>
      <c r="I205" s="54"/>
      <c r="J205" s="38"/>
    </row>
    <row r="206" spans="1:12" x14ac:dyDescent="0.35">
      <c r="A206" s="37">
        <f t="shared" si="15"/>
        <v>14</v>
      </c>
      <c r="B206" s="34" t="s">
        <v>50</v>
      </c>
      <c r="C206" s="35">
        <f>D204</f>
        <v>312189</v>
      </c>
      <c r="D206" s="35">
        <v>312237</v>
      </c>
      <c r="E206" s="63">
        <f t="shared" si="16"/>
        <v>48</v>
      </c>
      <c r="F206" s="64">
        <v>3</v>
      </c>
      <c r="G206" s="60"/>
      <c r="H206" s="36"/>
      <c r="I206" s="54"/>
      <c r="J206" s="38"/>
    </row>
    <row r="207" spans="1:12" x14ac:dyDescent="0.25">
      <c r="A207" s="37">
        <f t="shared" si="15"/>
        <v>15</v>
      </c>
      <c r="B207" s="34" t="s">
        <v>50</v>
      </c>
      <c r="C207" s="35">
        <f t="shared" si="17"/>
        <v>312237</v>
      </c>
      <c r="D207" s="35">
        <v>312300</v>
      </c>
      <c r="E207" s="63">
        <f t="shared" si="16"/>
        <v>63</v>
      </c>
      <c r="F207" s="60">
        <v>4</v>
      </c>
      <c r="G207" s="60"/>
      <c r="H207" s="36"/>
      <c r="I207" s="54"/>
      <c r="J207" s="38"/>
    </row>
    <row r="208" spans="1:12" x14ac:dyDescent="0.35">
      <c r="A208" s="37">
        <f t="shared" si="15"/>
        <v>16</v>
      </c>
      <c r="B208" s="34" t="s">
        <v>50</v>
      </c>
      <c r="C208" s="35">
        <f t="shared" si="17"/>
        <v>312300</v>
      </c>
      <c r="D208" s="35">
        <v>312348</v>
      </c>
      <c r="E208" s="63">
        <f t="shared" si="16"/>
        <v>48</v>
      </c>
      <c r="F208" s="64">
        <v>3</v>
      </c>
      <c r="G208" s="60"/>
      <c r="H208" s="36"/>
      <c r="I208" s="54"/>
      <c r="J208" s="38"/>
    </row>
    <row r="209" spans="1:13" x14ac:dyDescent="0.35">
      <c r="A209" s="37">
        <f t="shared" si="15"/>
        <v>17</v>
      </c>
      <c r="B209" s="34" t="s">
        <v>50</v>
      </c>
      <c r="C209" s="35">
        <f t="shared" si="17"/>
        <v>312348</v>
      </c>
      <c r="D209" s="35">
        <v>312439</v>
      </c>
      <c r="E209" s="63">
        <f t="shared" si="16"/>
        <v>91</v>
      </c>
      <c r="F209" s="64">
        <v>4</v>
      </c>
      <c r="G209" s="60"/>
      <c r="H209" s="36"/>
      <c r="I209" s="54"/>
      <c r="J209" s="38"/>
      <c r="M209" s="29">
        <f>60.06*83.25</f>
        <v>4999.9949999999999</v>
      </c>
    </row>
    <row r="210" spans="1:13" x14ac:dyDescent="0.35">
      <c r="A210" s="37">
        <f t="shared" si="15"/>
        <v>18</v>
      </c>
      <c r="B210" s="34" t="s">
        <v>50</v>
      </c>
      <c r="C210" s="35">
        <f>D209</f>
        <v>312439</v>
      </c>
      <c r="D210" s="35">
        <v>312519</v>
      </c>
      <c r="E210" s="63">
        <f t="shared" si="16"/>
        <v>80</v>
      </c>
      <c r="F210" s="68">
        <v>5</v>
      </c>
      <c r="G210" s="60"/>
      <c r="H210" s="36"/>
      <c r="I210" s="54"/>
      <c r="J210" s="80" t="s">
        <v>52</v>
      </c>
    </row>
    <row r="211" spans="1:13" x14ac:dyDescent="0.25">
      <c r="A211" s="37">
        <f t="shared" si="15"/>
        <v>19</v>
      </c>
      <c r="B211" s="34" t="s">
        <v>50</v>
      </c>
      <c r="C211" s="35">
        <v>0</v>
      </c>
      <c r="D211" s="35">
        <v>0</v>
      </c>
      <c r="E211" s="63">
        <v>0</v>
      </c>
      <c r="F211" s="60">
        <v>0</v>
      </c>
      <c r="G211" s="60"/>
      <c r="H211" s="36"/>
      <c r="I211" s="54"/>
      <c r="J211" s="38"/>
    </row>
    <row r="212" spans="1:13" x14ac:dyDescent="0.35">
      <c r="A212" s="37">
        <f t="shared" si="15"/>
        <v>20</v>
      </c>
      <c r="B212" s="34" t="s">
        <v>50</v>
      </c>
      <c r="C212" s="35">
        <f t="shared" si="17"/>
        <v>0</v>
      </c>
      <c r="D212" s="35">
        <v>0</v>
      </c>
      <c r="E212" s="63">
        <f t="shared" si="16"/>
        <v>0</v>
      </c>
      <c r="F212" s="64">
        <v>0</v>
      </c>
      <c r="G212" s="60"/>
      <c r="H212" s="36"/>
      <c r="I212" s="54"/>
      <c r="J212" s="38"/>
    </row>
    <row r="213" spans="1:13" x14ac:dyDescent="0.35">
      <c r="A213" s="37">
        <f t="shared" si="15"/>
        <v>21</v>
      </c>
      <c r="B213" s="34" t="s">
        <v>50</v>
      </c>
      <c r="C213" s="35">
        <f t="shared" si="17"/>
        <v>0</v>
      </c>
      <c r="D213" s="35">
        <v>0</v>
      </c>
      <c r="E213" s="63">
        <f t="shared" si="16"/>
        <v>0</v>
      </c>
      <c r="F213" s="69">
        <v>0</v>
      </c>
      <c r="G213" s="60"/>
      <c r="H213" s="36"/>
      <c r="I213" s="54"/>
      <c r="J213" s="38"/>
    </row>
    <row r="214" spans="1:13" x14ac:dyDescent="0.25">
      <c r="A214" s="37">
        <f t="shared" si="15"/>
        <v>22</v>
      </c>
      <c r="B214" s="34" t="s">
        <v>50</v>
      </c>
      <c r="C214" s="35">
        <v>312519</v>
      </c>
      <c r="D214" s="35">
        <v>312534</v>
      </c>
      <c r="E214" s="63">
        <f t="shared" si="16"/>
        <v>15</v>
      </c>
      <c r="F214" s="60">
        <v>1</v>
      </c>
      <c r="G214" s="60"/>
      <c r="H214" s="36"/>
      <c r="I214" s="54"/>
      <c r="J214" s="38"/>
    </row>
    <row r="215" spans="1:13" x14ac:dyDescent="0.25">
      <c r="A215" s="37">
        <f t="shared" si="15"/>
        <v>23</v>
      </c>
      <c r="B215" s="34" t="s">
        <v>50</v>
      </c>
      <c r="C215" s="35">
        <f>D214</f>
        <v>312534</v>
      </c>
      <c r="D215" s="35">
        <v>312649</v>
      </c>
      <c r="E215" s="63">
        <f t="shared" si="16"/>
        <v>115</v>
      </c>
      <c r="F215" s="60">
        <v>0</v>
      </c>
      <c r="G215" s="60"/>
      <c r="H215" s="36"/>
      <c r="I215" s="54"/>
      <c r="J215" s="80" t="s">
        <v>59</v>
      </c>
    </row>
    <row r="216" spans="1:13" x14ac:dyDescent="0.25">
      <c r="A216" s="37">
        <f t="shared" si="15"/>
        <v>24</v>
      </c>
      <c r="B216" s="34" t="s">
        <v>50</v>
      </c>
      <c r="C216" s="35">
        <f t="shared" si="17"/>
        <v>312649</v>
      </c>
      <c r="D216" s="35">
        <v>312697</v>
      </c>
      <c r="E216" s="63">
        <f t="shared" si="16"/>
        <v>48</v>
      </c>
      <c r="F216" s="60">
        <v>3</v>
      </c>
      <c r="G216" s="60"/>
      <c r="H216" s="36"/>
      <c r="I216" s="54"/>
      <c r="J216" s="38"/>
    </row>
    <row r="217" spans="1:13" x14ac:dyDescent="0.25">
      <c r="A217" s="37">
        <f t="shared" si="15"/>
        <v>25</v>
      </c>
      <c r="B217" s="34" t="s">
        <v>50</v>
      </c>
      <c r="C217" s="35">
        <f t="shared" si="17"/>
        <v>312697</v>
      </c>
      <c r="D217" s="35">
        <v>312760</v>
      </c>
      <c r="E217" s="63">
        <f t="shared" si="16"/>
        <v>63</v>
      </c>
      <c r="F217" s="60">
        <v>4</v>
      </c>
      <c r="G217" s="60"/>
      <c r="H217" s="36"/>
      <c r="I217" s="54"/>
      <c r="J217" s="38"/>
    </row>
    <row r="218" spans="1:13" x14ac:dyDescent="0.25">
      <c r="A218" s="37">
        <f t="shared" si="15"/>
        <v>26</v>
      </c>
      <c r="B218" s="34" t="s">
        <v>50</v>
      </c>
      <c r="C218" s="35">
        <f t="shared" si="17"/>
        <v>312760</v>
      </c>
      <c r="D218" s="35">
        <v>312823</v>
      </c>
      <c r="E218" s="63">
        <f t="shared" si="16"/>
        <v>63</v>
      </c>
      <c r="F218" s="60">
        <v>4</v>
      </c>
      <c r="G218" s="60"/>
      <c r="H218" s="36"/>
      <c r="I218" s="54"/>
      <c r="J218" s="38"/>
    </row>
    <row r="219" spans="1:13" x14ac:dyDescent="0.25">
      <c r="A219" s="37">
        <f t="shared" si="15"/>
        <v>27</v>
      </c>
      <c r="B219" s="34" t="s">
        <v>50</v>
      </c>
      <c r="C219" s="35">
        <f t="shared" si="17"/>
        <v>312823</v>
      </c>
      <c r="D219" s="35">
        <v>312855</v>
      </c>
      <c r="E219" s="63">
        <f t="shared" si="16"/>
        <v>32</v>
      </c>
      <c r="F219" s="60">
        <v>2</v>
      </c>
      <c r="G219" s="60"/>
      <c r="H219" s="36"/>
      <c r="I219" s="54"/>
      <c r="J219" s="38"/>
    </row>
    <row r="220" spans="1:13" x14ac:dyDescent="0.25">
      <c r="A220" s="37">
        <f t="shared" si="15"/>
        <v>28</v>
      </c>
      <c r="B220" s="34" t="s">
        <v>50</v>
      </c>
      <c r="C220" s="35">
        <f t="shared" si="17"/>
        <v>312855</v>
      </c>
      <c r="D220" s="35">
        <v>312902</v>
      </c>
      <c r="E220" s="63">
        <f t="shared" si="16"/>
        <v>47</v>
      </c>
      <c r="F220" s="60">
        <v>3</v>
      </c>
      <c r="G220" s="60"/>
      <c r="H220" s="36"/>
      <c r="I220" s="54"/>
      <c r="J220" s="38"/>
    </row>
    <row r="221" spans="1:13" x14ac:dyDescent="0.25">
      <c r="A221" s="37">
        <f t="shared" si="15"/>
        <v>29</v>
      </c>
      <c r="B221" s="34" t="s">
        <v>50</v>
      </c>
      <c r="C221" s="35">
        <f t="shared" si="17"/>
        <v>312902</v>
      </c>
      <c r="D221" s="35">
        <v>312935</v>
      </c>
      <c r="E221" s="63">
        <f t="shared" si="16"/>
        <v>33</v>
      </c>
      <c r="F221" s="60">
        <v>2</v>
      </c>
      <c r="G221" s="60"/>
      <c r="H221" s="36">
        <f>I221*95</f>
        <v>12350</v>
      </c>
      <c r="I221" s="54">
        <v>130</v>
      </c>
      <c r="J221" s="38"/>
    </row>
    <row r="222" spans="1:13" x14ac:dyDescent="0.25">
      <c r="A222" s="37">
        <f t="shared" si="15"/>
        <v>30</v>
      </c>
      <c r="B222" s="34" t="s">
        <v>50</v>
      </c>
      <c r="C222" s="35">
        <f t="shared" si="17"/>
        <v>312935</v>
      </c>
      <c r="D222" s="35">
        <v>313011</v>
      </c>
      <c r="E222" s="63">
        <f t="shared" si="16"/>
        <v>76</v>
      </c>
      <c r="F222" s="60">
        <v>4</v>
      </c>
      <c r="G222" s="60"/>
      <c r="H222" s="36"/>
      <c r="I222" s="54"/>
      <c r="J222" s="38"/>
    </row>
    <row r="223" spans="1:13" x14ac:dyDescent="0.25">
      <c r="A223" s="37">
        <f t="shared" si="15"/>
        <v>31</v>
      </c>
      <c r="B223" s="34" t="s">
        <v>50</v>
      </c>
      <c r="C223" s="35">
        <v>0</v>
      </c>
      <c r="D223" s="35"/>
      <c r="E223" s="63">
        <f t="shared" si="16"/>
        <v>0</v>
      </c>
      <c r="F223" s="60"/>
      <c r="G223" s="60"/>
      <c r="H223" s="36"/>
      <c r="I223" s="54"/>
      <c r="J223" s="38"/>
    </row>
    <row r="224" spans="1:13" x14ac:dyDescent="0.25">
      <c r="A224" s="37"/>
      <c r="B224" s="49" t="s">
        <v>9</v>
      </c>
      <c r="C224" s="50"/>
      <c r="D224" s="50"/>
      <c r="E224" s="50">
        <f>SUM(E193:E223)</f>
        <v>1183</v>
      </c>
      <c r="F224" s="50">
        <f>SUM(F193:F223)</f>
        <v>63</v>
      </c>
      <c r="G224" s="50">
        <f>SUM(G193:G223)</f>
        <v>0</v>
      </c>
      <c r="H224" s="50">
        <f>SUM(H193:H223)</f>
        <v>28324.879999999997</v>
      </c>
      <c r="I224" s="50">
        <f>SUM(I193:I223)</f>
        <v>303.64</v>
      </c>
      <c r="J224" s="38"/>
    </row>
    <row r="226" spans="1:12" x14ac:dyDescent="0.25">
      <c r="G226" s="51" t="s">
        <v>10</v>
      </c>
      <c r="H226" s="51">
        <f>+E224/I224</f>
        <v>3.896061125016467</v>
      </c>
      <c r="I226" s="51" t="s">
        <v>11</v>
      </c>
    </row>
    <row r="228" spans="1:12" ht="21.75" thickBot="1" x14ac:dyDescent="0.3"/>
    <row r="229" spans="1:12" ht="21.75" thickBot="1" x14ac:dyDescent="0.4">
      <c r="B229" s="258" t="s">
        <v>60</v>
      </c>
      <c r="C229" s="259"/>
      <c r="D229" s="259"/>
      <c r="E229" s="259"/>
      <c r="F229" s="259"/>
      <c r="G229" s="260"/>
      <c r="H229" s="259"/>
      <c r="I229" s="259"/>
      <c r="J229" s="261"/>
    </row>
    <row r="230" spans="1:12" ht="42" x14ac:dyDescent="0.25">
      <c r="A230" s="253" t="s">
        <v>0</v>
      </c>
      <c r="B230" s="253"/>
      <c r="C230" s="31" t="s">
        <v>6</v>
      </c>
      <c r="D230" s="31" t="s">
        <v>7</v>
      </c>
      <c r="E230" s="32" t="s">
        <v>1</v>
      </c>
      <c r="F230" s="31" t="s">
        <v>2</v>
      </c>
      <c r="G230" s="73" t="s">
        <v>3</v>
      </c>
      <c r="H230" s="73" t="s">
        <v>8</v>
      </c>
      <c r="I230" s="73" t="s">
        <v>4</v>
      </c>
      <c r="J230" s="33" t="s">
        <v>5</v>
      </c>
    </row>
    <row r="231" spans="1:12" s="58" customFormat="1" x14ac:dyDescent="0.35">
      <c r="A231" s="37">
        <v>1</v>
      </c>
      <c r="B231" s="34" t="s">
        <v>50</v>
      </c>
      <c r="C231" s="42"/>
      <c r="D231" s="52"/>
      <c r="E231" s="52"/>
      <c r="F231" s="53"/>
      <c r="G231" s="54"/>
      <c r="H231" s="55"/>
      <c r="I231" s="56"/>
      <c r="J231" s="46"/>
      <c r="L231" s="59"/>
    </row>
    <row r="232" spans="1:12" x14ac:dyDescent="0.25">
      <c r="A232" s="37">
        <f>A231+1</f>
        <v>2</v>
      </c>
      <c r="B232" s="34" t="s">
        <v>50</v>
      </c>
      <c r="C232" s="35"/>
      <c r="D232" s="35"/>
      <c r="E232" s="63"/>
      <c r="F232" s="60"/>
      <c r="G232" s="36"/>
      <c r="H232" s="61"/>
      <c r="I232" s="54"/>
      <c r="J232" s="40"/>
    </row>
    <row r="233" spans="1:12" x14ac:dyDescent="0.25">
      <c r="A233" s="37">
        <f t="shared" ref="A233:A261" si="18">A232+1</f>
        <v>3</v>
      </c>
      <c r="B233" s="34" t="s">
        <v>50</v>
      </c>
      <c r="C233" s="35"/>
      <c r="D233" s="35"/>
      <c r="E233" s="63"/>
      <c r="F233" s="60"/>
      <c r="G233" s="36"/>
      <c r="H233" s="61"/>
      <c r="I233" s="62"/>
      <c r="J233" s="38"/>
    </row>
    <row r="234" spans="1:12" x14ac:dyDescent="0.25">
      <c r="A234" s="37">
        <f t="shared" si="18"/>
        <v>4</v>
      </c>
      <c r="B234" s="34" t="s">
        <v>50</v>
      </c>
      <c r="C234" s="35"/>
      <c r="D234" s="35"/>
      <c r="E234" s="63"/>
      <c r="F234" s="60"/>
      <c r="G234" s="36"/>
      <c r="H234" s="61"/>
      <c r="I234" s="54"/>
      <c r="J234" s="38"/>
    </row>
    <row r="235" spans="1:12" x14ac:dyDescent="0.25">
      <c r="A235" s="37">
        <f t="shared" si="18"/>
        <v>5</v>
      </c>
      <c r="B235" s="34" t="s">
        <v>50</v>
      </c>
      <c r="C235" s="35"/>
      <c r="D235" s="35"/>
      <c r="E235" s="63"/>
      <c r="F235" s="60"/>
      <c r="G235" s="36"/>
      <c r="H235" s="61"/>
      <c r="I235" s="54"/>
      <c r="J235" s="46"/>
    </row>
    <row r="236" spans="1:12" x14ac:dyDescent="0.35">
      <c r="A236" s="37">
        <f t="shared" si="18"/>
        <v>6</v>
      </c>
      <c r="B236" s="34" t="s">
        <v>50</v>
      </c>
      <c r="C236" s="35"/>
      <c r="D236" s="35"/>
      <c r="E236" s="63"/>
      <c r="F236" s="64"/>
      <c r="G236" s="36"/>
      <c r="H236" s="61"/>
      <c r="I236" s="54"/>
      <c r="J236" s="71"/>
    </row>
    <row r="237" spans="1:12" x14ac:dyDescent="0.35">
      <c r="A237" s="37">
        <f t="shared" si="18"/>
        <v>7</v>
      </c>
      <c r="B237" s="34" t="s">
        <v>50</v>
      </c>
      <c r="C237" s="35">
        <v>58150</v>
      </c>
      <c r="D237" s="35">
        <v>58219</v>
      </c>
      <c r="E237" s="63">
        <f>D237-C237</f>
        <v>69</v>
      </c>
      <c r="F237" s="64">
        <v>5</v>
      </c>
      <c r="G237" s="36"/>
      <c r="H237" s="61"/>
      <c r="I237" s="54"/>
      <c r="J237" s="43"/>
    </row>
    <row r="238" spans="1:12" x14ac:dyDescent="0.35">
      <c r="A238" s="37">
        <f t="shared" si="18"/>
        <v>8</v>
      </c>
      <c r="B238" s="34" t="s">
        <v>50</v>
      </c>
      <c r="C238" s="35">
        <f>D237</f>
        <v>58219</v>
      </c>
      <c r="D238" s="35">
        <v>58289</v>
      </c>
      <c r="E238" s="63">
        <f t="shared" ref="E238:E261" si="19">D238-C238</f>
        <v>70</v>
      </c>
      <c r="F238" s="64">
        <v>5</v>
      </c>
      <c r="G238" s="36"/>
      <c r="H238" s="61"/>
      <c r="I238" s="54"/>
      <c r="J238" s="38"/>
    </row>
    <row r="239" spans="1:12" x14ac:dyDescent="0.35">
      <c r="A239" s="37">
        <f t="shared" si="18"/>
        <v>9</v>
      </c>
      <c r="B239" s="34" t="s">
        <v>50</v>
      </c>
      <c r="C239" s="35">
        <f t="shared" ref="C239:C257" si="20">D238</f>
        <v>58289</v>
      </c>
      <c r="D239" s="35">
        <v>58325</v>
      </c>
      <c r="E239" s="63">
        <f t="shared" si="19"/>
        <v>36</v>
      </c>
      <c r="F239" s="64">
        <v>3</v>
      </c>
      <c r="G239" s="36"/>
      <c r="H239" s="61"/>
      <c r="I239" s="65"/>
      <c r="J239" s="38"/>
    </row>
    <row r="240" spans="1:12" ht="22.5" customHeight="1" x14ac:dyDescent="0.25">
      <c r="A240" s="37">
        <f t="shared" si="18"/>
        <v>10</v>
      </c>
      <c r="B240" s="34" t="s">
        <v>50</v>
      </c>
      <c r="C240" s="35">
        <f t="shared" si="20"/>
        <v>58325</v>
      </c>
      <c r="D240" s="35">
        <v>58379</v>
      </c>
      <c r="E240" s="63">
        <f t="shared" si="19"/>
        <v>54</v>
      </c>
      <c r="F240" s="60">
        <v>4</v>
      </c>
      <c r="G240" s="35"/>
      <c r="H240" s="61"/>
      <c r="I240" s="54"/>
      <c r="J240" s="38"/>
    </row>
    <row r="241" spans="1:10" x14ac:dyDescent="0.35">
      <c r="A241" s="37">
        <f t="shared" si="18"/>
        <v>11</v>
      </c>
      <c r="B241" s="34" t="s">
        <v>50</v>
      </c>
      <c r="C241" s="35">
        <f t="shared" si="20"/>
        <v>58379</v>
      </c>
      <c r="D241" s="35">
        <v>58429</v>
      </c>
      <c r="E241" s="63">
        <f t="shared" si="19"/>
        <v>50</v>
      </c>
      <c r="F241" s="64">
        <v>5</v>
      </c>
      <c r="G241" s="60"/>
      <c r="H241" s="36">
        <f>I241*92</f>
        <v>13083.320000000002</v>
      </c>
      <c r="I241" s="79">
        <v>142.21</v>
      </c>
      <c r="J241" s="38"/>
    </row>
    <row r="242" spans="1:10" x14ac:dyDescent="0.35">
      <c r="A242" s="37">
        <f t="shared" si="18"/>
        <v>12</v>
      </c>
      <c r="B242" s="34" t="s">
        <v>50</v>
      </c>
      <c r="C242" s="35">
        <f t="shared" si="20"/>
        <v>58429</v>
      </c>
      <c r="D242" s="35">
        <v>58477</v>
      </c>
      <c r="E242" s="63">
        <f t="shared" si="19"/>
        <v>48</v>
      </c>
      <c r="F242" s="64">
        <v>3</v>
      </c>
      <c r="G242" s="60"/>
      <c r="H242" s="66"/>
      <c r="I242" s="54"/>
      <c r="J242" s="38"/>
    </row>
    <row r="243" spans="1:10" x14ac:dyDescent="0.35">
      <c r="A243" s="37">
        <f t="shared" si="18"/>
        <v>13</v>
      </c>
      <c r="B243" s="34" t="s">
        <v>50</v>
      </c>
      <c r="C243" s="35">
        <v>0</v>
      </c>
      <c r="D243" s="35">
        <v>0</v>
      </c>
      <c r="E243" s="63">
        <f t="shared" si="19"/>
        <v>0</v>
      </c>
      <c r="F243" s="64">
        <v>0</v>
      </c>
      <c r="G243" s="60"/>
      <c r="H243" s="36"/>
      <c r="I243" s="54"/>
      <c r="J243" s="38"/>
    </row>
    <row r="244" spans="1:10" x14ac:dyDescent="0.35">
      <c r="A244" s="37">
        <f t="shared" si="18"/>
        <v>14</v>
      </c>
      <c r="B244" s="34" t="s">
        <v>50</v>
      </c>
      <c r="C244" s="35">
        <f>D242</f>
        <v>58477</v>
      </c>
      <c r="D244" s="35">
        <v>58508</v>
      </c>
      <c r="E244" s="63">
        <f t="shared" si="19"/>
        <v>31</v>
      </c>
      <c r="F244" s="64">
        <v>3</v>
      </c>
      <c r="G244" s="60"/>
      <c r="H244" s="36"/>
      <c r="I244" s="54"/>
      <c r="J244" s="45"/>
    </row>
    <row r="245" spans="1:10" x14ac:dyDescent="0.25">
      <c r="A245" s="37">
        <f t="shared" si="18"/>
        <v>15</v>
      </c>
      <c r="B245" s="34" t="s">
        <v>50</v>
      </c>
      <c r="C245" s="35">
        <f t="shared" si="20"/>
        <v>58508</v>
      </c>
      <c r="D245" s="35">
        <v>58570</v>
      </c>
      <c r="E245" s="63">
        <f t="shared" si="19"/>
        <v>62</v>
      </c>
      <c r="F245" s="60">
        <v>4</v>
      </c>
      <c r="G245" s="60"/>
      <c r="H245" s="36"/>
      <c r="I245" s="54"/>
      <c r="J245" s="38"/>
    </row>
    <row r="246" spans="1:10" x14ac:dyDescent="0.35">
      <c r="A246" s="37">
        <f t="shared" si="18"/>
        <v>16</v>
      </c>
      <c r="B246" s="34" t="s">
        <v>50</v>
      </c>
      <c r="C246" s="35">
        <f t="shared" si="20"/>
        <v>58570</v>
      </c>
      <c r="D246" s="35">
        <v>58599</v>
      </c>
      <c r="E246" s="63">
        <f t="shared" si="19"/>
        <v>29</v>
      </c>
      <c r="F246" s="64">
        <v>2</v>
      </c>
      <c r="G246" s="60"/>
      <c r="H246" s="36"/>
      <c r="I246" s="54"/>
      <c r="J246" s="38"/>
    </row>
    <row r="247" spans="1:10" x14ac:dyDescent="0.35">
      <c r="A247" s="37">
        <f t="shared" si="18"/>
        <v>17</v>
      </c>
      <c r="B247" s="34" t="s">
        <v>50</v>
      </c>
      <c r="C247" s="35">
        <f t="shared" si="20"/>
        <v>58599</v>
      </c>
      <c r="D247" s="35">
        <v>58715</v>
      </c>
      <c r="E247" s="63">
        <f t="shared" si="19"/>
        <v>116</v>
      </c>
      <c r="F247" s="64">
        <v>4</v>
      </c>
      <c r="G247" s="60"/>
      <c r="H247" s="36"/>
      <c r="I247" s="54"/>
      <c r="J247" s="38"/>
    </row>
    <row r="248" spans="1:10" x14ac:dyDescent="0.35">
      <c r="A248" s="37">
        <f t="shared" si="18"/>
        <v>18</v>
      </c>
      <c r="B248" s="34" t="s">
        <v>50</v>
      </c>
      <c r="C248" s="35">
        <f t="shared" si="20"/>
        <v>58715</v>
      </c>
      <c r="D248" s="35">
        <v>58741</v>
      </c>
      <c r="E248" s="63">
        <f t="shared" si="19"/>
        <v>26</v>
      </c>
      <c r="F248" s="68">
        <v>1</v>
      </c>
      <c r="G248" s="60"/>
      <c r="H248" s="36"/>
      <c r="I248" s="54"/>
      <c r="J248" s="38"/>
    </row>
    <row r="249" spans="1:10" x14ac:dyDescent="0.25">
      <c r="A249" s="37">
        <f t="shared" si="18"/>
        <v>19</v>
      </c>
      <c r="B249" s="34" t="s">
        <v>50</v>
      </c>
      <c r="C249" s="35">
        <v>0</v>
      </c>
      <c r="D249" s="35">
        <v>0</v>
      </c>
      <c r="E249" s="63">
        <f t="shared" si="19"/>
        <v>0</v>
      </c>
      <c r="F249" s="60">
        <v>0</v>
      </c>
      <c r="G249" s="60"/>
      <c r="H249" s="36"/>
      <c r="I249" s="54"/>
      <c r="J249" s="38"/>
    </row>
    <row r="250" spans="1:10" x14ac:dyDescent="0.35">
      <c r="A250" s="37">
        <f t="shared" si="18"/>
        <v>20</v>
      </c>
      <c r="B250" s="34" t="s">
        <v>50</v>
      </c>
      <c r="C250" s="35">
        <f t="shared" si="20"/>
        <v>0</v>
      </c>
      <c r="D250" s="35">
        <v>0</v>
      </c>
      <c r="E250" s="63">
        <f t="shared" si="19"/>
        <v>0</v>
      </c>
      <c r="F250" s="64">
        <v>0</v>
      </c>
      <c r="G250" s="60"/>
      <c r="H250" s="36"/>
      <c r="I250" s="54"/>
      <c r="J250" s="38"/>
    </row>
    <row r="251" spans="1:10" x14ac:dyDescent="0.35">
      <c r="A251" s="37">
        <f t="shared" si="18"/>
        <v>21</v>
      </c>
      <c r="B251" s="34" t="s">
        <v>50</v>
      </c>
      <c r="C251" s="35">
        <f>D248</f>
        <v>58741</v>
      </c>
      <c r="D251" s="35">
        <v>58770</v>
      </c>
      <c r="E251" s="63">
        <f t="shared" si="19"/>
        <v>29</v>
      </c>
      <c r="F251" s="69">
        <v>2</v>
      </c>
      <c r="G251" s="60"/>
      <c r="H251" s="36"/>
      <c r="I251" s="54"/>
      <c r="J251" s="38"/>
    </row>
    <row r="252" spans="1:10" x14ac:dyDescent="0.25">
      <c r="A252" s="37">
        <f t="shared" si="18"/>
        <v>22</v>
      </c>
      <c r="B252" s="34" t="s">
        <v>50</v>
      </c>
      <c r="C252" s="35">
        <f t="shared" si="20"/>
        <v>58770</v>
      </c>
      <c r="D252" s="35">
        <v>58828</v>
      </c>
      <c r="E252" s="63">
        <f t="shared" si="19"/>
        <v>58</v>
      </c>
      <c r="F252" s="60">
        <v>3</v>
      </c>
      <c r="G252" s="60"/>
      <c r="H252" s="36"/>
      <c r="I252" s="54"/>
      <c r="J252" s="38"/>
    </row>
    <row r="253" spans="1:10" x14ac:dyDescent="0.25">
      <c r="A253" s="37">
        <f t="shared" si="18"/>
        <v>23</v>
      </c>
      <c r="B253" s="34" t="s">
        <v>50</v>
      </c>
      <c r="C253" s="35">
        <f t="shared" si="20"/>
        <v>58828</v>
      </c>
      <c r="D253" s="35">
        <v>58892</v>
      </c>
      <c r="E253" s="63">
        <f t="shared" si="19"/>
        <v>64</v>
      </c>
      <c r="F253" s="60">
        <v>4</v>
      </c>
      <c r="G253" s="60"/>
      <c r="H253" s="36"/>
      <c r="I253" s="54"/>
      <c r="J253" s="38"/>
    </row>
    <row r="254" spans="1:10" x14ac:dyDescent="0.25">
      <c r="A254" s="37">
        <f t="shared" si="18"/>
        <v>24</v>
      </c>
      <c r="B254" s="34" t="s">
        <v>50</v>
      </c>
      <c r="C254" s="35">
        <f t="shared" si="20"/>
        <v>58892</v>
      </c>
      <c r="D254" s="35">
        <v>58949</v>
      </c>
      <c r="E254" s="63">
        <f t="shared" si="19"/>
        <v>57</v>
      </c>
      <c r="F254" s="60">
        <v>4</v>
      </c>
      <c r="G254" s="60"/>
      <c r="H254" s="36"/>
      <c r="I254" s="54"/>
      <c r="J254" s="38"/>
    </row>
    <row r="255" spans="1:10" x14ac:dyDescent="0.3">
      <c r="A255" s="37">
        <f t="shared" si="18"/>
        <v>25</v>
      </c>
      <c r="B255" s="34" t="s">
        <v>50</v>
      </c>
      <c r="C255" s="35">
        <f t="shared" si="20"/>
        <v>58949</v>
      </c>
      <c r="D255" s="35">
        <v>58963</v>
      </c>
      <c r="E255" s="63">
        <f t="shared" si="19"/>
        <v>14</v>
      </c>
      <c r="F255" s="60">
        <v>1</v>
      </c>
      <c r="G255" s="60"/>
      <c r="H255" s="36">
        <f>I255*94.45</f>
        <v>10389.5</v>
      </c>
      <c r="I255" s="79">
        <v>110</v>
      </c>
      <c r="J255" s="38"/>
    </row>
    <row r="256" spans="1:10" x14ac:dyDescent="0.25">
      <c r="A256" s="37">
        <f t="shared" si="18"/>
        <v>26</v>
      </c>
      <c r="B256" s="34" t="s">
        <v>50</v>
      </c>
      <c r="C256" s="35">
        <f t="shared" si="20"/>
        <v>58963</v>
      </c>
      <c r="D256" s="35">
        <v>59083</v>
      </c>
      <c r="E256" s="63">
        <f t="shared" si="19"/>
        <v>120</v>
      </c>
      <c r="F256" s="60">
        <v>2</v>
      </c>
      <c r="G256" s="60"/>
      <c r="H256" s="36"/>
      <c r="I256" s="54"/>
      <c r="J256" s="38"/>
    </row>
    <row r="257" spans="1:12" x14ac:dyDescent="0.25">
      <c r="A257" s="37">
        <f t="shared" si="18"/>
        <v>27</v>
      </c>
      <c r="B257" s="34" t="s">
        <v>50</v>
      </c>
      <c r="C257" s="35">
        <f t="shared" si="20"/>
        <v>59083</v>
      </c>
      <c r="D257" s="35">
        <v>59095</v>
      </c>
      <c r="E257" s="63">
        <f t="shared" si="19"/>
        <v>12</v>
      </c>
      <c r="F257" s="60">
        <v>1</v>
      </c>
      <c r="G257" s="60"/>
      <c r="H257" s="36"/>
      <c r="I257" s="54"/>
      <c r="J257" s="38"/>
    </row>
    <row r="258" spans="1:12" x14ac:dyDescent="0.25">
      <c r="A258" s="37">
        <f t="shared" si="18"/>
        <v>28</v>
      </c>
      <c r="B258" s="34" t="s">
        <v>50</v>
      </c>
      <c r="C258" s="35">
        <f>D257</f>
        <v>59095</v>
      </c>
      <c r="D258" s="35">
        <v>59162</v>
      </c>
      <c r="E258" s="63">
        <f t="shared" si="19"/>
        <v>67</v>
      </c>
      <c r="F258" s="60">
        <v>5</v>
      </c>
      <c r="G258" s="60"/>
      <c r="H258" s="36"/>
      <c r="I258" s="54"/>
      <c r="J258" s="38"/>
    </row>
    <row r="259" spans="1:12" x14ac:dyDescent="0.25">
      <c r="A259" s="37">
        <f t="shared" si="18"/>
        <v>29</v>
      </c>
      <c r="B259" s="34" t="s">
        <v>50</v>
      </c>
      <c r="C259" s="35">
        <v>59162</v>
      </c>
      <c r="D259" s="35">
        <v>59207</v>
      </c>
      <c r="E259" s="63">
        <f t="shared" si="19"/>
        <v>45</v>
      </c>
      <c r="F259" s="60">
        <v>3</v>
      </c>
      <c r="G259" s="60"/>
      <c r="H259" s="36"/>
      <c r="I259" s="54"/>
      <c r="J259" s="38"/>
    </row>
    <row r="260" spans="1:12" x14ac:dyDescent="0.25">
      <c r="A260" s="37">
        <f t="shared" si="18"/>
        <v>30</v>
      </c>
      <c r="B260" s="34" t="s">
        <v>50</v>
      </c>
      <c r="C260" s="35">
        <v>59207</v>
      </c>
      <c r="D260" s="35">
        <v>59292</v>
      </c>
      <c r="E260" s="63">
        <f t="shared" si="19"/>
        <v>85</v>
      </c>
      <c r="F260" s="60">
        <v>6</v>
      </c>
      <c r="G260" s="60"/>
      <c r="H260" s="36"/>
      <c r="I260" s="54"/>
      <c r="J260" s="38"/>
    </row>
    <row r="261" spans="1:12" x14ac:dyDescent="0.25">
      <c r="A261" s="37">
        <f t="shared" si="18"/>
        <v>31</v>
      </c>
      <c r="B261" s="34" t="s">
        <v>50</v>
      </c>
      <c r="C261" s="35">
        <v>0</v>
      </c>
      <c r="D261" s="35">
        <v>0</v>
      </c>
      <c r="E261" s="63">
        <f t="shared" si="19"/>
        <v>0</v>
      </c>
      <c r="F261" s="60"/>
      <c r="G261" s="60"/>
      <c r="H261" s="36"/>
      <c r="I261" s="54"/>
      <c r="J261" s="38"/>
    </row>
    <row r="262" spans="1:12" x14ac:dyDescent="0.25">
      <c r="A262" s="37"/>
      <c r="B262" s="49" t="s">
        <v>9</v>
      </c>
      <c r="C262" s="50"/>
      <c r="D262" s="50"/>
      <c r="E262" s="50">
        <f>SUM(E231:E261)</f>
        <v>1142</v>
      </c>
      <c r="F262" s="50">
        <f>SUM(F231:F261)</f>
        <v>70</v>
      </c>
      <c r="G262" s="50">
        <f>SUM(G231:G261)</f>
        <v>0</v>
      </c>
      <c r="H262" s="50">
        <f>SUM(H231:H261)</f>
        <v>23472.82</v>
      </c>
      <c r="I262" s="50">
        <f>SUM(I231:I261)</f>
        <v>252.21</v>
      </c>
      <c r="J262" s="38"/>
    </row>
    <row r="265" spans="1:12" x14ac:dyDescent="0.25">
      <c r="G265" s="51" t="s">
        <v>10</v>
      </c>
      <c r="H265" s="51">
        <f>+E262/I262</f>
        <v>4.5279727211450771</v>
      </c>
      <c r="I265" s="51" t="s">
        <v>11</v>
      </c>
    </row>
    <row r="267" spans="1:12" ht="21.75" thickBot="1" x14ac:dyDescent="0.3"/>
    <row r="268" spans="1:12" x14ac:dyDescent="0.35">
      <c r="A268" s="249" t="s">
        <v>61</v>
      </c>
      <c r="B268" s="250"/>
      <c r="C268" s="250"/>
      <c r="D268" s="250"/>
      <c r="E268" s="250"/>
      <c r="F268" s="250"/>
      <c r="G268" s="250"/>
      <c r="H268" s="250"/>
      <c r="I268" s="250"/>
      <c r="J268" s="251"/>
    </row>
    <row r="269" spans="1:12" ht="42" x14ac:dyDescent="0.25">
      <c r="A269" s="252" t="s">
        <v>0</v>
      </c>
      <c r="B269" s="253"/>
      <c r="C269" s="74" t="s">
        <v>6</v>
      </c>
      <c r="D269" s="74" t="s">
        <v>7</v>
      </c>
      <c r="E269" s="32" t="s">
        <v>1</v>
      </c>
      <c r="F269" s="74" t="s">
        <v>2</v>
      </c>
      <c r="G269" s="73" t="s">
        <v>3</v>
      </c>
      <c r="H269" s="73" t="s">
        <v>8</v>
      </c>
      <c r="I269" s="73" t="s">
        <v>4</v>
      </c>
      <c r="J269" s="82" t="s">
        <v>5</v>
      </c>
    </row>
    <row r="270" spans="1:12" s="58" customFormat="1" x14ac:dyDescent="0.35">
      <c r="A270" s="83">
        <v>1</v>
      </c>
      <c r="B270" s="34" t="s">
        <v>50</v>
      </c>
      <c r="C270" s="42"/>
      <c r="D270" s="42"/>
      <c r="E270" s="42"/>
      <c r="F270" s="42"/>
      <c r="G270" s="36"/>
      <c r="H270" s="36"/>
      <c r="I270" s="39"/>
      <c r="J270" s="84"/>
      <c r="L270" s="59"/>
    </row>
    <row r="271" spans="1:12" x14ac:dyDescent="0.25">
      <c r="A271" s="83">
        <f>A270+1</f>
        <v>2</v>
      </c>
      <c r="B271" s="34" t="s">
        <v>50</v>
      </c>
      <c r="C271" s="35"/>
      <c r="D271" s="35"/>
      <c r="E271" s="35"/>
      <c r="F271" s="35"/>
      <c r="G271" s="36"/>
      <c r="H271" s="36"/>
      <c r="I271" s="36"/>
      <c r="J271" s="85"/>
    </row>
    <row r="272" spans="1:12" x14ac:dyDescent="0.25">
      <c r="A272" s="83">
        <f t="shared" ref="A272:A300" si="21">A271+1</f>
        <v>3</v>
      </c>
      <c r="B272" s="34" t="s">
        <v>50</v>
      </c>
      <c r="C272" s="35"/>
      <c r="D272" s="35"/>
      <c r="E272" s="35"/>
      <c r="F272" s="35"/>
      <c r="G272" s="36"/>
      <c r="H272" s="36"/>
      <c r="I272" s="41"/>
      <c r="J272" s="86"/>
    </row>
    <row r="273" spans="1:14" x14ac:dyDescent="0.25">
      <c r="A273" s="83">
        <f t="shared" si="21"/>
        <v>4</v>
      </c>
      <c r="B273" s="34" t="s">
        <v>50</v>
      </c>
      <c r="C273" s="35"/>
      <c r="D273" s="35"/>
      <c r="E273" s="35"/>
      <c r="F273" s="35"/>
      <c r="G273" s="36"/>
      <c r="H273" s="36"/>
      <c r="I273" s="36"/>
      <c r="J273" s="86"/>
    </row>
    <row r="274" spans="1:14" x14ac:dyDescent="0.25">
      <c r="A274" s="83">
        <f t="shared" si="21"/>
        <v>5</v>
      </c>
      <c r="B274" s="34" t="s">
        <v>50</v>
      </c>
      <c r="C274" s="35"/>
      <c r="D274" s="35"/>
      <c r="E274" s="35"/>
      <c r="F274" s="35"/>
      <c r="G274" s="36"/>
      <c r="H274" s="36"/>
      <c r="I274" s="36"/>
      <c r="J274" s="85"/>
    </row>
    <row r="275" spans="1:14" x14ac:dyDescent="0.35">
      <c r="A275" s="83">
        <f t="shared" si="21"/>
        <v>6</v>
      </c>
      <c r="B275" s="34" t="s">
        <v>50</v>
      </c>
      <c r="C275" s="35"/>
      <c r="D275" s="35"/>
      <c r="E275" s="35"/>
      <c r="F275" s="42"/>
      <c r="G275" s="36"/>
      <c r="H275" s="36"/>
      <c r="I275" s="36"/>
      <c r="J275" s="87"/>
    </row>
    <row r="276" spans="1:14" x14ac:dyDescent="0.35">
      <c r="A276" s="83">
        <f t="shared" si="21"/>
        <v>7</v>
      </c>
      <c r="B276" s="34" t="s">
        <v>50</v>
      </c>
      <c r="C276" s="35">
        <v>34468</v>
      </c>
      <c r="D276" s="35">
        <v>34506</v>
      </c>
      <c r="E276" s="35">
        <f>D276-C276</f>
        <v>38</v>
      </c>
      <c r="F276" s="42">
        <v>3</v>
      </c>
      <c r="G276" s="36"/>
      <c r="H276" s="36"/>
      <c r="I276" s="36"/>
      <c r="J276" s="87"/>
    </row>
    <row r="277" spans="1:14" x14ac:dyDescent="0.35">
      <c r="A277" s="83">
        <f t="shared" si="21"/>
        <v>8</v>
      </c>
      <c r="B277" s="34" t="s">
        <v>50</v>
      </c>
      <c r="C277" s="35">
        <f>D276</f>
        <v>34506</v>
      </c>
      <c r="D277" s="35">
        <v>34567</v>
      </c>
      <c r="E277" s="35">
        <f t="shared" ref="E277:E300" si="22">D277-C277</f>
        <v>61</v>
      </c>
      <c r="F277" s="42">
        <v>5</v>
      </c>
      <c r="G277" s="36"/>
      <c r="H277" s="36"/>
      <c r="I277" s="36"/>
      <c r="J277" s="86"/>
    </row>
    <row r="278" spans="1:14" x14ac:dyDescent="0.35">
      <c r="A278" s="83">
        <f t="shared" si="21"/>
        <v>9</v>
      </c>
      <c r="B278" s="34" t="s">
        <v>50</v>
      </c>
      <c r="C278" s="35">
        <f t="shared" ref="C278:C297" si="23">D277</f>
        <v>34567</v>
      </c>
      <c r="D278" s="35">
        <v>34617</v>
      </c>
      <c r="E278" s="35">
        <f t="shared" si="22"/>
        <v>50</v>
      </c>
      <c r="F278" s="42">
        <v>4</v>
      </c>
      <c r="G278" s="36"/>
      <c r="H278" s="36"/>
      <c r="I278" s="44"/>
      <c r="J278" s="88"/>
    </row>
    <row r="279" spans="1:14" ht="22.5" customHeight="1" x14ac:dyDescent="0.25">
      <c r="A279" s="83">
        <f t="shared" si="21"/>
        <v>10</v>
      </c>
      <c r="B279" s="34" t="s">
        <v>50</v>
      </c>
      <c r="C279" s="35">
        <f t="shared" si="23"/>
        <v>34617</v>
      </c>
      <c r="D279" s="35">
        <v>34654</v>
      </c>
      <c r="E279" s="35">
        <f t="shared" si="22"/>
        <v>37</v>
      </c>
      <c r="F279" s="35">
        <v>3</v>
      </c>
      <c r="G279" s="35"/>
      <c r="H279" s="36"/>
      <c r="I279" s="36"/>
      <c r="J279" s="86"/>
    </row>
    <row r="280" spans="1:14" x14ac:dyDescent="0.35">
      <c r="A280" s="83">
        <f t="shared" si="21"/>
        <v>11</v>
      </c>
      <c r="B280" s="34" t="s">
        <v>50</v>
      </c>
      <c r="C280" s="35">
        <f t="shared" si="23"/>
        <v>34654</v>
      </c>
      <c r="D280" s="35">
        <v>34690</v>
      </c>
      <c r="E280" s="35">
        <f t="shared" si="22"/>
        <v>36</v>
      </c>
      <c r="F280" s="42">
        <v>3</v>
      </c>
      <c r="G280" s="35"/>
      <c r="H280" s="36">
        <f>I280*92</f>
        <v>21306.28</v>
      </c>
      <c r="I280" s="79">
        <v>231.59</v>
      </c>
      <c r="J280" s="86"/>
    </row>
    <row r="281" spans="1:14" x14ac:dyDescent="0.35">
      <c r="A281" s="83">
        <f t="shared" si="21"/>
        <v>12</v>
      </c>
      <c r="B281" s="34" t="s">
        <v>50</v>
      </c>
      <c r="C281" s="35">
        <f t="shared" si="23"/>
        <v>34690</v>
      </c>
      <c r="D281" s="35">
        <v>34747</v>
      </c>
      <c r="E281" s="35">
        <f t="shared" si="22"/>
        <v>57</v>
      </c>
      <c r="F281" s="42">
        <v>4</v>
      </c>
      <c r="G281" s="35"/>
      <c r="H281" s="66"/>
      <c r="I281" s="36"/>
      <c r="J281" s="86"/>
    </row>
    <row r="282" spans="1:14" x14ac:dyDescent="0.35">
      <c r="A282" s="83">
        <f t="shared" si="21"/>
        <v>13</v>
      </c>
      <c r="B282" s="34" t="s">
        <v>50</v>
      </c>
      <c r="C282" s="35">
        <v>0</v>
      </c>
      <c r="D282" s="35">
        <v>0</v>
      </c>
      <c r="E282" s="35">
        <f t="shared" si="22"/>
        <v>0</v>
      </c>
      <c r="F282" s="42">
        <v>0</v>
      </c>
      <c r="G282" s="35"/>
      <c r="H282" s="36"/>
      <c r="I282" s="36"/>
      <c r="J282" s="86"/>
    </row>
    <row r="283" spans="1:14" x14ac:dyDescent="0.35">
      <c r="A283" s="83">
        <f t="shared" si="21"/>
        <v>14</v>
      </c>
      <c r="B283" s="34" t="s">
        <v>50</v>
      </c>
      <c r="C283" s="35">
        <f>D281</f>
        <v>34747</v>
      </c>
      <c r="D283" s="35">
        <v>34790</v>
      </c>
      <c r="E283" s="35">
        <f t="shared" si="22"/>
        <v>43</v>
      </c>
      <c r="F283" s="42">
        <v>4</v>
      </c>
      <c r="G283" s="35"/>
      <c r="H283" s="36"/>
      <c r="I283" s="36"/>
      <c r="J283" s="89"/>
    </row>
    <row r="284" spans="1:14" x14ac:dyDescent="0.25">
      <c r="A284" s="83">
        <f t="shared" si="21"/>
        <v>15</v>
      </c>
      <c r="B284" s="34" t="s">
        <v>50</v>
      </c>
      <c r="C284" s="35">
        <f t="shared" si="23"/>
        <v>34790</v>
      </c>
      <c r="D284" s="35">
        <v>34832</v>
      </c>
      <c r="E284" s="35">
        <f t="shared" si="22"/>
        <v>42</v>
      </c>
      <c r="F284" s="35">
        <v>3</v>
      </c>
      <c r="G284" s="35"/>
      <c r="H284" s="36"/>
      <c r="I284" s="36"/>
      <c r="J284" s="86"/>
    </row>
    <row r="285" spans="1:14" x14ac:dyDescent="0.35">
      <c r="A285" s="83">
        <f t="shared" si="21"/>
        <v>16</v>
      </c>
      <c r="B285" s="34" t="s">
        <v>50</v>
      </c>
      <c r="C285" s="35">
        <f t="shared" si="23"/>
        <v>34832</v>
      </c>
      <c r="D285" s="35">
        <v>34869</v>
      </c>
      <c r="E285" s="35">
        <f t="shared" si="22"/>
        <v>37</v>
      </c>
      <c r="F285" s="42">
        <v>3</v>
      </c>
      <c r="G285" s="35"/>
      <c r="H285" s="36"/>
      <c r="I285" s="36"/>
      <c r="J285" s="86"/>
    </row>
    <row r="286" spans="1:14" x14ac:dyDescent="0.35">
      <c r="A286" s="83">
        <f t="shared" si="21"/>
        <v>17</v>
      </c>
      <c r="B286" s="34" t="s">
        <v>50</v>
      </c>
      <c r="C286" s="35">
        <f t="shared" si="23"/>
        <v>34869</v>
      </c>
      <c r="D286" s="35">
        <v>34905</v>
      </c>
      <c r="E286" s="35">
        <f t="shared" si="22"/>
        <v>36</v>
      </c>
      <c r="F286" s="42">
        <v>3</v>
      </c>
      <c r="G286" s="35"/>
      <c r="H286" s="36"/>
      <c r="I286" s="36"/>
      <c r="J286" s="86"/>
      <c r="N286" s="29" t="s">
        <v>52</v>
      </c>
    </row>
    <row r="287" spans="1:14" x14ac:dyDescent="0.35">
      <c r="A287" s="83">
        <f t="shared" si="21"/>
        <v>18</v>
      </c>
      <c r="B287" s="34" t="s">
        <v>50</v>
      </c>
      <c r="C287" s="35">
        <f t="shared" si="23"/>
        <v>34905</v>
      </c>
      <c r="D287" s="35">
        <v>34944</v>
      </c>
      <c r="E287" s="35">
        <f t="shared" si="22"/>
        <v>39</v>
      </c>
      <c r="F287" s="47">
        <v>3</v>
      </c>
      <c r="G287" s="35"/>
      <c r="H287" s="36"/>
      <c r="I287" s="36"/>
      <c r="J287" s="86">
        <f>231-174</f>
        <v>57</v>
      </c>
      <c r="M287" s="29" t="s">
        <v>52</v>
      </c>
    </row>
    <row r="288" spans="1:14" x14ac:dyDescent="0.25">
      <c r="A288" s="83">
        <f t="shared" si="21"/>
        <v>19</v>
      </c>
      <c r="B288" s="34" t="s">
        <v>50</v>
      </c>
      <c r="C288" s="35">
        <v>0</v>
      </c>
      <c r="D288" s="35">
        <v>0</v>
      </c>
      <c r="E288" s="35">
        <f t="shared" si="22"/>
        <v>0</v>
      </c>
      <c r="F288" s="35">
        <v>0</v>
      </c>
      <c r="G288" s="35"/>
      <c r="H288" s="36"/>
      <c r="I288" s="36"/>
      <c r="J288" s="86"/>
      <c r="M288" s="29" t="s">
        <v>52</v>
      </c>
    </row>
    <row r="289" spans="1:13" x14ac:dyDescent="0.35">
      <c r="A289" s="83">
        <f t="shared" si="21"/>
        <v>20</v>
      </c>
      <c r="B289" s="34" t="s">
        <v>50</v>
      </c>
      <c r="C289" s="35">
        <f t="shared" si="23"/>
        <v>0</v>
      </c>
      <c r="D289" s="35">
        <v>0</v>
      </c>
      <c r="E289" s="35">
        <f t="shared" si="22"/>
        <v>0</v>
      </c>
      <c r="F289" s="42">
        <v>0</v>
      </c>
      <c r="G289" s="35"/>
      <c r="H289" s="36"/>
      <c r="I289" s="36"/>
      <c r="J289" s="86"/>
    </row>
    <row r="290" spans="1:13" x14ac:dyDescent="0.35">
      <c r="A290" s="83">
        <f t="shared" si="21"/>
        <v>21</v>
      </c>
      <c r="B290" s="34" t="s">
        <v>50</v>
      </c>
      <c r="C290" s="35">
        <f>D287</f>
        <v>34944</v>
      </c>
      <c r="D290" s="35">
        <v>34982</v>
      </c>
      <c r="E290" s="35">
        <f t="shared" si="22"/>
        <v>38</v>
      </c>
      <c r="F290" s="48">
        <v>3</v>
      </c>
      <c r="G290" s="35"/>
      <c r="H290" s="36"/>
      <c r="I290" s="36"/>
      <c r="J290" s="86"/>
    </row>
    <row r="291" spans="1:13" x14ac:dyDescent="0.25">
      <c r="A291" s="83">
        <f t="shared" si="21"/>
        <v>22</v>
      </c>
      <c r="B291" s="34" t="s">
        <v>50</v>
      </c>
      <c r="C291" s="35">
        <f t="shared" si="23"/>
        <v>34982</v>
      </c>
      <c r="D291" s="35">
        <v>35017</v>
      </c>
      <c r="E291" s="35">
        <f t="shared" si="22"/>
        <v>35</v>
      </c>
      <c r="F291" s="35">
        <v>3</v>
      </c>
      <c r="G291" s="35"/>
      <c r="H291" s="36"/>
      <c r="I291" s="36"/>
      <c r="J291" s="86"/>
    </row>
    <row r="292" spans="1:13" x14ac:dyDescent="0.25">
      <c r="A292" s="83">
        <f t="shared" si="21"/>
        <v>23</v>
      </c>
      <c r="B292" s="34" t="s">
        <v>50</v>
      </c>
      <c r="C292" s="35">
        <f t="shared" si="23"/>
        <v>35017</v>
      </c>
      <c r="D292" s="35">
        <v>35057</v>
      </c>
      <c r="E292" s="35">
        <f t="shared" si="22"/>
        <v>40</v>
      </c>
      <c r="F292" s="35">
        <v>3</v>
      </c>
      <c r="G292" s="35"/>
      <c r="H292" s="36"/>
      <c r="I292" s="36"/>
      <c r="J292" s="86"/>
    </row>
    <row r="293" spans="1:13" x14ac:dyDescent="0.25">
      <c r="A293" s="83">
        <f t="shared" si="21"/>
        <v>24</v>
      </c>
      <c r="B293" s="34" t="s">
        <v>50</v>
      </c>
      <c r="C293" s="35">
        <f t="shared" si="23"/>
        <v>35057</v>
      </c>
      <c r="D293" s="35">
        <v>35121</v>
      </c>
      <c r="E293" s="35">
        <f t="shared" si="22"/>
        <v>64</v>
      </c>
      <c r="F293" s="35">
        <v>5</v>
      </c>
      <c r="G293" s="35"/>
      <c r="H293" s="36"/>
      <c r="I293" s="36"/>
      <c r="J293" s="86"/>
    </row>
    <row r="294" spans="1:13" x14ac:dyDescent="0.3">
      <c r="A294" s="83">
        <f t="shared" si="21"/>
        <v>25</v>
      </c>
      <c r="B294" s="34" t="s">
        <v>50</v>
      </c>
      <c r="C294" s="35">
        <v>0</v>
      </c>
      <c r="D294" s="35">
        <v>0</v>
      </c>
      <c r="E294" s="35">
        <f t="shared" si="22"/>
        <v>0</v>
      </c>
      <c r="F294" s="35">
        <v>0</v>
      </c>
      <c r="G294" s="35"/>
      <c r="H294" s="36">
        <f>I294*94.45</f>
        <v>16434.3</v>
      </c>
      <c r="I294" s="79">
        <v>174</v>
      </c>
      <c r="J294" s="86"/>
      <c r="M294" s="29" t="s">
        <v>52</v>
      </c>
    </row>
    <row r="295" spans="1:13" x14ac:dyDescent="0.25">
      <c r="A295" s="83">
        <f t="shared" si="21"/>
        <v>26</v>
      </c>
      <c r="B295" s="34" t="s">
        <v>50</v>
      </c>
      <c r="C295" s="35">
        <f>D293</f>
        <v>35121</v>
      </c>
      <c r="D295" s="35">
        <v>35173</v>
      </c>
      <c r="E295" s="35">
        <f t="shared" si="22"/>
        <v>52</v>
      </c>
      <c r="F295" s="35">
        <v>4</v>
      </c>
      <c r="G295" s="35"/>
      <c r="H295" s="36"/>
      <c r="I295" s="36"/>
      <c r="J295" s="86"/>
      <c r="M295" s="29" t="s">
        <v>52</v>
      </c>
    </row>
    <row r="296" spans="1:13" x14ac:dyDescent="0.25">
      <c r="A296" s="83">
        <f t="shared" si="21"/>
        <v>27</v>
      </c>
      <c r="B296" s="34" t="s">
        <v>50</v>
      </c>
      <c r="C296" s="35">
        <f t="shared" si="23"/>
        <v>35173</v>
      </c>
      <c r="D296" s="35">
        <v>35200</v>
      </c>
      <c r="E296" s="35">
        <f t="shared" si="22"/>
        <v>27</v>
      </c>
      <c r="F296" s="35">
        <v>3</v>
      </c>
      <c r="G296" s="35"/>
      <c r="H296" s="36"/>
      <c r="I296" s="36"/>
      <c r="J296" s="86"/>
    </row>
    <row r="297" spans="1:13" x14ac:dyDescent="0.25">
      <c r="A297" s="83">
        <f t="shared" si="21"/>
        <v>28</v>
      </c>
      <c r="B297" s="34" t="s">
        <v>50</v>
      </c>
      <c r="C297" s="35">
        <f t="shared" si="23"/>
        <v>35200</v>
      </c>
      <c r="D297" s="35">
        <v>35234</v>
      </c>
      <c r="E297" s="35">
        <f t="shared" si="22"/>
        <v>34</v>
      </c>
      <c r="F297" s="35">
        <v>2</v>
      </c>
      <c r="G297" s="35"/>
      <c r="H297" s="36"/>
      <c r="I297" s="36"/>
      <c r="J297" s="86"/>
    </row>
    <row r="298" spans="1:13" x14ac:dyDescent="0.25">
      <c r="A298" s="83">
        <f t="shared" si="21"/>
        <v>29</v>
      </c>
      <c r="B298" s="34" t="s">
        <v>50</v>
      </c>
      <c r="C298" s="35"/>
      <c r="D298" s="35"/>
      <c r="E298" s="35">
        <f t="shared" si="22"/>
        <v>0</v>
      </c>
      <c r="F298" s="35"/>
      <c r="G298" s="35"/>
      <c r="H298" s="36"/>
      <c r="I298" s="36"/>
      <c r="J298" s="86"/>
    </row>
    <row r="299" spans="1:13" x14ac:dyDescent="0.25">
      <c r="A299" s="83">
        <f t="shared" si="21"/>
        <v>30</v>
      </c>
      <c r="B299" s="34" t="s">
        <v>50</v>
      </c>
      <c r="C299" s="35"/>
      <c r="D299" s="35"/>
      <c r="E299" s="35">
        <f t="shared" si="22"/>
        <v>0</v>
      </c>
      <c r="F299" s="35"/>
      <c r="G299" s="35"/>
      <c r="H299" s="36"/>
      <c r="I299" s="36"/>
      <c r="J299" s="86"/>
    </row>
    <row r="300" spans="1:13" x14ac:dyDescent="0.25">
      <c r="A300" s="83">
        <f t="shared" si="21"/>
        <v>31</v>
      </c>
      <c r="B300" s="34" t="s">
        <v>50</v>
      </c>
      <c r="C300" s="35"/>
      <c r="D300" s="35"/>
      <c r="E300" s="35">
        <f t="shared" si="22"/>
        <v>0</v>
      </c>
      <c r="F300" s="35"/>
      <c r="G300" s="35"/>
      <c r="H300" s="36"/>
      <c r="I300" s="36"/>
      <c r="J300" s="86"/>
    </row>
    <row r="301" spans="1:13" x14ac:dyDescent="0.25">
      <c r="A301" s="83"/>
      <c r="B301" s="49" t="s">
        <v>9</v>
      </c>
      <c r="C301" s="50"/>
      <c r="D301" s="50"/>
      <c r="E301" s="50">
        <f>SUM(E270:E300)</f>
        <v>766</v>
      </c>
      <c r="F301" s="50">
        <f>SUM(F270:F300)</f>
        <v>61</v>
      </c>
      <c r="G301" s="50">
        <f>SUM(G270:G300)</f>
        <v>0</v>
      </c>
      <c r="H301" s="50">
        <f>SUM(H270:H300)</f>
        <v>37740.58</v>
      </c>
      <c r="I301" s="50">
        <f>SUM(I270:I300)</f>
        <v>405.59000000000003</v>
      </c>
      <c r="J301" s="86"/>
    </row>
    <row r="302" spans="1:13" x14ac:dyDescent="0.25">
      <c r="A302" s="83"/>
      <c r="B302" s="37"/>
      <c r="C302" s="37"/>
      <c r="D302" s="37"/>
      <c r="E302" s="37"/>
      <c r="F302" s="37"/>
      <c r="G302" s="37"/>
      <c r="H302" s="37"/>
      <c r="I302" s="37"/>
      <c r="J302" s="90"/>
    </row>
    <row r="303" spans="1:13" x14ac:dyDescent="0.25">
      <c r="A303" s="83"/>
      <c r="B303" s="37"/>
      <c r="C303" s="37"/>
      <c r="D303" s="37"/>
      <c r="E303" s="37"/>
      <c r="F303" s="37"/>
      <c r="G303" s="37"/>
      <c r="H303" s="37"/>
      <c r="I303" s="37"/>
      <c r="J303" s="90"/>
    </row>
    <row r="304" spans="1:13" x14ac:dyDescent="0.25">
      <c r="A304" s="83"/>
      <c r="B304" s="37"/>
      <c r="C304" s="37"/>
      <c r="D304" s="37"/>
      <c r="E304" s="37"/>
      <c r="F304" s="37"/>
      <c r="G304" s="81" t="s">
        <v>10</v>
      </c>
      <c r="H304" s="81">
        <f>+E301/I301</f>
        <v>1.8886067210730046</v>
      </c>
      <c r="I304" s="81" t="s">
        <v>11</v>
      </c>
      <c r="J304" s="90"/>
    </row>
    <row r="305" spans="1:10" ht="21.75" thickBot="1" x14ac:dyDescent="0.3">
      <c r="A305" s="91"/>
      <c r="B305" s="92"/>
      <c r="C305" s="92"/>
      <c r="D305" s="92"/>
      <c r="E305" s="92"/>
      <c r="F305" s="92"/>
      <c r="G305" s="92"/>
      <c r="H305" s="92"/>
      <c r="I305" s="92"/>
      <c r="J305" s="93"/>
    </row>
    <row r="307" spans="1:10" ht="21.75" thickBot="1" x14ac:dyDescent="0.3"/>
    <row r="308" spans="1:10" x14ac:dyDescent="0.35">
      <c r="A308" s="249" t="s">
        <v>62</v>
      </c>
      <c r="B308" s="250"/>
      <c r="C308" s="250"/>
      <c r="D308" s="250"/>
      <c r="E308" s="250"/>
      <c r="F308" s="250"/>
      <c r="G308" s="250"/>
      <c r="H308" s="250"/>
      <c r="I308" s="250"/>
      <c r="J308" s="251"/>
    </row>
    <row r="309" spans="1:10" ht="42" x14ac:dyDescent="0.25">
      <c r="A309" s="252" t="s">
        <v>0</v>
      </c>
      <c r="B309" s="253"/>
      <c r="C309" s="74" t="s">
        <v>6</v>
      </c>
      <c r="D309" s="74" t="s">
        <v>7</v>
      </c>
      <c r="E309" s="32" t="s">
        <v>1</v>
      </c>
      <c r="F309" s="74" t="s">
        <v>2</v>
      </c>
      <c r="G309" s="73" t="s">
        <v>3</v>
      </c>
      <c r="H309" s="73" t="s">
        <v>8</v>
      </c>
      <c r="I309" s="73" t="s">
        <v>4</v>
      </c>
      <c r="J309" s="82" t="s">
        <v>5</v>
      </c>
    </row>
    <row r="310" spans="1:10" x14ac:dyDescent="0.35">
      <c r="A310" s="83">
        <v>1</v>
      </c>
      <c r="B310" s="34" t="s">
        <v>50</v>
      </c>
      <c r="C310" s="42"/>
      <c r="D310" s="42"/>
      <c r="E310" s="42"/>
      <c r="F310" s="42"/>
      <c r="G310" s="36"/>
      <c r="H310" s="36"/>
      <c r="I310" s="39"/>
      <c r="J310" s="84"/>
    </row>
    <row r="311" spans="1:10" x14ac:dyDescent="0.25">
      <c r="A311" s="83">
        <f>A310+1</f>
        <v>2</v>
      </c>
      <c r="B311" s="34" t="s">
        <v>50</v>
      </c>
      <c r="C311" s="35"/>
      <c r="D311" s="35"/>
      <c r="E311" s="35"/>
      <c r="F311" s="35"/>
      <c r="G311" s="36"/>
      <c r="H311" s="36"/>
      <c r="I311" s="36"/>
      <c r="J311" s="85"/>
    </row>
    <row r="312" spans="1:10" x14ac:dyDescent="0.25">
      <c r="A312" s="83">
        <f t="shared" ref="A312:A340" si="24">A311+1</f>
        <v>3</v>
      </c>
      <c r="B312" s="34" t="s">
        <v>50</v>
      </c>
      <c r="C312" s="35"/>
      <c r="D312" s="35"/>
      <c r="E312" s="35"/>
      <c r="F312" s="35"/>
      <c r="G312" s="36"/>
      <c r="H312" s="36"/>
      <c r="I312" s="41"/>
      <c r="J312" s="86"/>
    </row>
    <row r="313" spans="1:10" x14ac:dyDescent="0.25">
      <c r="A313" s="83">
        <f t="shared" si="24"/>
        <v>4</v>
      </c>
      <c r="B313" s="34" t="s">
        <v>50</v>
      </c>
      <c r="C313" s="35"/>
      <c r="D313" s="35"/>
      <c r="E313" s="35"/>
      <c r="F313" s="35"/>
      <c r="G313" s="36"/>
      <c r="H313" s="36">
        <f>91.91*I313</f>
        <v>6617.5199999999995</v>
      </c>
      <c r="I313" s="36">
        <v>72</v>
      </c>
      <c r="J313" s="86"/>
    </row>
    <row r="314" spans="1:10" x14ac:dyDescent="0.25">
      <c r="A314" s="83">
        <f t="shared" si="24"/>
        <v>5</v>
      </c>
      <c r="B314" s="34" t="s">
        <v>50</v>
      </c>
      <c r="C314" s="35"/>
      <c r="D314" s="35"/>
      <c r="E314" s="35"/>
      <c r="F314" s="35"/>
      <c r="G314" s="36"/>
      <c r="H314" s="36"/>
      <c r="I314" s="36"/>
      <c r="J314" s="85"/>
    </row>
    <row r="315" spans="1:10" x14ac:dyDescent="0.35">
      <c r="A315" s="83">
        <f t="shared" si="24"/>
        <v>6</v>
      </c>
      <c r="B315" s="34" t="s">
        <v>50</v>
      </c>
      <c r="C315" s="35"/>
      <c r="D315" s="35"/>
      <c r="E315" s="35"/>
      <c r="F315" s="42"/>
      <c r="G315" s="36"/>
      <c r="H315" s="36"/>
      <c r="I315" s="36"/>
      <c r="J315" s="87"/>
    </row>
    <row r="316" spans="1:10" x14ac:dyDescent="0.35">
      <c r="A316" s="83">
        <f t="shared" si="24"/>
        <v>7</v>
      </c>
      <c r="B316" s="34" t="s">
        <v>50</v>
      </c>
      <c r="C316" s="35">
        <v>341448</v>
      </c>
      <c r="D316" s="35">
        <v>341474</v>
      </c>
      <c r="E316" s="35">
        <f>D316-C316</f>
        <v>26</v>
      </c>
      <c r="F316" s="42">
        <v>2</v>
      </c>
      <c r="G316" s="36" t="s">
        <v>52</v>
      </c>
      <c r="H316" s="36"/>
      <c r="I316" s="36"/>
      <c r="J316" s="87"/>
    </row>
    <row r="317" spans="1:10" x14ac:dyDescent="0.35">
      <c r="A317" s="83">
        <f t="shared" si="24"/>
        <v>8</v>
      </c>
      <c r="B317" s="34" t="s">
        <v>50</v>
      </c>
      <c r="C317" s="35">
        <f>D316</f>
        <v>341474</v>
      </c>
      <c r="D317" s="35">
        <v>341496</v>
      </c>
      <c r="E317" s="35">
        <f t="shared" ref="E317:E340" si="25">D317-C317</f>
        <v>22</v>
      </c>
      <c r="F317" s="42">
        <v>2</v>
      </c>
      <c r="G317" s="36"/>
      <c r="H317" s="36"/>
      <c r="I317" s="36"/>
      <c r="J317" s="86"/>
    </row>
    <row r="318" spans="1:10" x14ac:dyDescent="0.35">
      <c r="A318" s="83">
        <f t="shared" si="24"/>
        <v>9</v>
      </c>
      <c r="B318" s="34" t="s">
        <v>50</v>
      </c>
      <c r="C318" s="35">
        <f t="shared" ref="C318:C339" si="26">D317</f>
        <v>341496</v>
      </c>
      <c r="D318" s="35">
        <v>341533</v>
      </c>
      <c r="E318" s="35">
        <f t="shared" si="25"/>
        <v>37</v>
      </c>
      <c r="F318" s="42">
        <v>3</v>
      </c>
      <c r="G318" s="36"/>
      <c r="H318" s="36"/>
      <c r="I318" s="44"/>
      <c r="J318" s="88"/>
    </row>
    <row r="319" spans="1:10" x14ac:dyDescent="0.25">
      <c r="A319" s="83">
        <f t="shared" si="24"/>
        <v>10</v>
      </c>
      <c r="B319" s="34" t="s">
        <v>50</v>
      </c>
      <c r="C319" s="35">
        <f t="shared" si="26"/>
        <v>341533</v>
      </c>
      <c r="D319" s="35">
        <v>341560</v>
      </c>
      <c r="E319" s="35">
        <f t="shared" si="25"/>
        <v>27</v>
      </c>
      <c r="F319" s="35">
        <v>2</v>
      </c>
      <c r="G319" s="35"/>
      <c r="H319" s="36"/>
      <c r="I319" s="36"/>
      <c r="J319" s="86"/>
    </row>
    <row r="320" spans="1:10" x14ac:dyDescent="0.35">
      <c r="A320" s="83">
        <f t="shared" si="24"/>
        <v>11</v>
      </c>
      <c r="B320" s="34" t="s">
        <v>50</v>
      </c>
      <c r="C320" s="35">
        <f t="shared" si="26"/>
        <v>341560</v>
      </c>
      <c r="D320" s="35">
        <v>341599</v>
      </c>
      <c r="E320" s="35">
        <f t="shared" si="25"/>
        <v>39</v>
      </c>
      <c r="F320" s="42">
        <v>3</v>
      </c>
      <c r="G320" s="35"/>
      <c r="H320" s="36"/>
      <c r="I320" s="79"/>
      <c r="J320" s="86"/>
    </row>
    <row r="321" spans="1:10" x14ac:dyDescent="0.35">
      <c r="A321" s="83">
        <f t="shared" si="24"/>
        <v>12</v>
      </c>
      <c r="B321" s="34" t="s">
        <v>50</v>
      </c>
      <c r="C321" s="35">
        <f t="shared" si="26"/>
        <v>341599</v>
      </c>
      <c r="D321" s="35">
        <v>341660</v>
      </c>
      <c r="E321" s="35">
        <f t="shared" si="25"/>
        <v>61</v>
      </c>
      <c r="F321" s="42">
        <v>4</v>
      </c>
      <c r="G321" s="35"/>
      <c r="H321" s="66"/>
      <c r="I321" s="36"/>
      <c r="J321" s="86"/>
    </row>
    <row r="322" spans="1:10" x14ac:dyDescent="0.35">
      <c r="A322" s="83">
        <f t="shared" si="24"/>
        <v>13</v>
      </c>
      <c r="B322" s="34" t="s">
        <v>50</v>
      </c>
      <c r="C322" s="35">
        <v>0</v>
      </c>
      <c r="D322" s="35">
        <v>0</v>
      </c>
      <c r="E322" s="35">
        <f t="shared" si="25"/>
        <v>0</v>
      </c>
      <c r="F322" s="42">
        <v>0</v>
      </c>
      <c r="G322" s="35"/>
      <c r="H322" s="36"/>
      <c r="I322" s="36"/>
      <c r="J322" s="86"/>
    </row>
    <row r="323" spans="1:10" x14ac:dyDescent="0.35">
      <c r="A323" s="83">
        <f t="shared" si="24"/>
        <v>14</v>
      </c>
      <c r="B323" s="34" t="s">
        <v>50</v>
      </c>
      <c r="C323" s="35">
        <f>D321</f>
        <v>341660</v>
      </c>
      <c r="D323" s="35">
        <v>341714</v>
      </c>
      <c r="E323" s="35">
        <f t="shared" si="25"/>
        <v>54</v>
      </c>
      <c r="F323" s="42">
        <v>2</v>
      </c>
      <c r="G323" s="35"/>
      <c r="H323" s="36"/>
      <c r="I323" s="36"/>
      <c r="J323" s="89"/>
    </row>
    <row r="324" spans="1:10" x14ac:dyDescent="0.25">
      <c r="A324" s="83">
        <f t="shared" si="24"/>
        <v>15</v>
      </c>
      <c r="B324" s="34" t="s">
        <v>50</v>
      </c>
      <c r="C324" s="35">
        <f t="shared" si="26"/>
        <v>341714</v>
      </c>
      <c r="D324" s="35">
        <v>341757</v>
      </c>
      <c r="E324" s="35">
        <f t="shared" si="25"/>
        <v>43</v>
      </c>
      <c r="F324" s="35">
        <v>2</v>
      </c>
      <c r="G324" s="35"/>
      <c r="H324" s="36"/>
      <c r="I324" s="36"/>
      <c r="J324" s="86"/>
    </row>
    <row r="325" spans="1:10" x14ac:dyDescent="0.35">
      <c r="A325" s="83">
        <f t="shared" si="24"/>
        <v>16</v>
      </c>
      <c r="B325" s="34" t="s">
        <v>50</v>
      </c>
      <c r="C325" s="35">
        <f t="shared" si="26"/>
        <v>341757</v>
      </c>
      <c r="D325" s="35">
        <v>341766</v>
      </c>
      <c r="E325" s="35">
        <f t="shared" si="25"/>
        <v>9</v>
      </c>
      <c r="F325" s="42">
        <v>2</v>
      </c>
      <c r="G325" s="35"/>
      <c r="H325" s="36"/>
      <c r="I325" s="36"/>
      <c r="J325" s="86"/>
    </row>
    <row r="326" spans="1:10" x14ac:dyDescent="0.35">
      <c r="A326" s="83">
        <f t="shared" si="24"/>
        <v>17</v>
      </c>
      <c r="B326" s="34" t="s">
        <v>50</v>
      </c>
      <c r="C326" s="35">
        <f t="shared" si="26"/>
        <v>341766</v>
      </c>
      <c r="D326" s="35">
        <v>341807</v>
      </c>
      <c r="E326" s="35">
        <f t="shared" si="25"/>
        <v>41</v>
      </c>
      <c r="F326" s="42">
        <v>3</v>
      </c>
      <c r="G326" s="35"/>
      <c r="H326" s="36"/>
      <c r="I326" s="36"/>
      <c r="J326" s="86"/>
    </row>
    <row r="327" spans="1:10" x14ac:dyDescent="0.35">
      <c r="A327" s="83">
        <f t="shared" si="24"/>
        <v>18</v>
      </c>
      <c r="B327" s="34" t="s">
        <v>50</v>
      </c>
      <c r="C327" s="35">
        <f t="shared" si="26"/>
        <v>341807</v>
      </c>
      <c r="D327" s="35">
        <v>341851</v>
      </c>
      <c r="E327" s="35">
        <f t="shared" si="25"/>
        <v>44</v>
      </c>
      <c r="F327" s="47">
        <v>4</v>
      </c>
      <c r="G327" s="35"/>
      <c r="H327" s="36"/>
      <c r="I327" s="36"/>
      <c r="J327" s="86">
        <f>231-174</f>
        <v>57</v>
      </c>
    </row>
    <row r="328" spans="1:10" x14ac:dyDescent="0.25">
      <c r="A328" s="83">
        <f t="shared" si="24"/>
        <v>19</v>
      </c>
      <c r="B328" s="34" t="s">
        <v>50</v>
      </c>
      <c r="C328" s="35">
        <f t="shared" si="26"/>
        <v>341851</v>
      </c>
      <c r="D328" s="35">
        <v>341865</v>
      </c>
      <c r="E328" s="35">
        <f t="shared" si="25"/>
        <v>14</v>
      </c>
      <c r="F328" s="35">
        <v>1</v>
      </c>
      <c r="G328" s="35"/>
      <c r="H328" s="36"/>
      <c r="I328" s="36"/>
      <c r="J328" s="86"/>
    </row>
    <row r="329" spans="1:10" x14ac:dyDescent="0.35">
      <c r="A329" s="83">
        <f t="shared" si="24"/>
        <v>20</v>
      </c>
      <c r="B329" s="34" t="s">
        <v>50</v>
      </c>
      <c r="C329" s="35">
        <v>0</v>
      </c>
      <c r="D329" s="35">
        <v>0</v>
      </c>
      <c r="E329" s="35">
        <f t="shared" si="25"/>
        <v>0</v>
      </c>
      <c r="F329" s="42">
        <v>0</v>
      </c>
      <c r="G329" s="35"/>
      <c r="H329" s="36"/>
      <c r="I329" s="36"/>
      <c r="J329" s="86"/>
    </row>
    <row r="330" spans="1:10" x14ac:dyDescent="0.35">
      <c r="A330" s="83">
        <f t="shared" si="24"/>
        <v>21</v>
      </c>
      <c r="B330" s="34" t="s">
        <v>50</v>
      </c>
      <c r="C330" s="35">
        <f>D328</f>
        <v>341865</v>
      </c>
      <c r="D330" s="35">
        <v>341916</v>
      </c>
      <c r="E330" s="35">
        <f t="shared" si="25"/>
        <v>51</v>
      </c>
      <c r="F330" s="48">
        <v>4</v>
      </c>
      <c r="G330" s="35"/>
      <c r="H330" s="36"/>
      <c r="I330" s="36"/>
      <c r="J330" s="86"/>
    </row>
    <row r="331" spans="1:10" x14ac:dyDescent="0.25">
      <c r="A331" s="83">
        <f t="shared" si="24"/>
        <v>22</v>
      </c>
      <c r="B331" s="34" t="s">
        <v>50</v>
      </c>
      <c r="C331" s="35">
        <f t="shared" si="26"/>
        <v>341916</v>
      </c>
      <c r="D331" s="35">
        <v>341951</v>
      </c>
      <c r="E331" s="35">
        <f t="shared" si="25"/>
        <v>35</v>
      </c>
      <c r="F331" s="35">
        <v>3</v>
      </c>
      <c r="G331" s="35"/>
      <c r="H331" s="36"/>
      <c r="I331" s="36"/>
      <c r="J331" s="86"/>
    </row>
    <row r="332" spans="1:10" x14ac:dyDescent="0.3">
      <c r="A332" s="83">
        <f t="shared" si="24"/>
        <v>23</v>
      </c>
      <c r="B332" s="34" t="s">
        <v>50</v>
      </c>
      <c r="C332" s="35">
        <f t="shared" si="26"/>
        <v>341951</v>
      </c>
      <c r="D332" s="35">
        <v>341992</v>
      </c>
      <c r="E332" s="35">
        <f t="shared" si="25"/>
        <v>41</v>
      </c>
      <c r="F332" s="35">
        <v>4</v>
      </c>
      <c r="G332" s="35"/>
      <c r="H332" s="36">
        <f>I332*94.67</f>
        <v>14200.5</v>
      </c>
      <c r="I332" s="79">
        <v>150</v>
      </c>
      <c r="J332" s="86"/>
    </row>
    <row r="333" spans="1:10" x14ac:dyDescent="0.25">
      <c r="A333" s="83">
        <f t="shared" si="24"/>
        <v>24</v>
      </c>
      <c r="B333" s="34" t="s">
        <v>50</v>
      </c>
      <c r="C333" s="35">
        <v>0</v>
      </c>
      <c r="D333" s="35">
        <v>0</v>
      </c>
      <c r="E333" s="35">
        <f t="shared" si="25"/>
        <v>0</v>
      </c>
      <c r="F333" s="35">
        <v>0</v>
      </c>
      <c r="G333" s="35"/>
      <c r="H333" s="36"/>
      <c r="I333" s="36"/>
      <c r="J333" s="86"/>
    </row>
    <row r="334" spans="1:10" x14ac:dyDescent="0.3">
      <c r="A334" s="83">
        <f t="shared" si="24"/>
        <v>25</v>
      </c>
      <c r="B334" s="34" t="s">
        <v>50</v>
      </c>
      <c r="C334" s="35">
        <f>D332</f>
        <v>341992</v>
      </c>
      <c r="D334" s="35">
        <v>342032</v>
      </c>
      <c r="E334" s="35">
        <f t="shared" si="25"/>
        <v>40</v>
      </c>
      <c r="F334" s="35">
        <v>4</v>
      </c>
      <c r="G334" s="35"/>
      <c r="H334" s="36"/>
      <c r="I334" s="79"/>
      <c r="J334" s="86"/>
    </row>
    <row r="335" spans="1:10" x14ac:dyDescent="0.25">
      <c r="A335" s="83">
        <f t="shared" si="24"/>
        <v>26</v>
      </c>
      <c r="B335" s="34" t="s">
        <v>50</v>
      </c>
      <c r="C335" s="35">
        <f t="shared" si="26"/>
        <v>342032</v>
      </c>
      <c r="D335" s="35">
        <v>342068</v>
      </c>
      <c r="E335" s="35">
        <f t="shared" si="25"/>
        <v>36</v>
      </c>
      <c r="F335" s="35">
        <v>3</v>
      </c>
      <c r="G335" s="35"/>
      <c r="H335" s="36"/>
      <c r="I335" s="36"/>
      <c r="J335" s="86"/>
    </row>
    <row r="336" spans="1:10" x14ac:dyDescent="0.25">
      <c r="A336" s="83">
        <f t="shared" si="24"/>
        <v>27</v>
      </c>
      <c r="B336" s="34" t="s">
        <v>50</v>
      </c>
      <c r="C336" s="35">
        <f t="shared" si="26"/>
        <v>342068</v>
      </c>
      <c r="D336" s="35">
        <v>342106</v>
      </c>
      <c r="E336" s="35">
        <f t="shared" si="25"/>
        <v>38</v>
      </c>
      <c r="F336" s="35">
        <v>3</v>
      </c>
      <c r="G336" s="35"/>
      <c r="H336" s="36"/>
      <c r="I336" s="36"/>
      <c r="J336" s="86"/>
    </row>
    <row r="337" spans="1:10" x14ac:dyDescent="0.25">
      <c r="A337" s="83">
        <f t="shared" si="24"/>
        <v>28</v>
      </c>
      <c r="B337" s="34" t="s">
        <v>50</v>
      </c>
      <c r="C337" s="35">
        <f t="shared" si="26"/>
        <v>342106</v>
      </c>
      <c r="D337" s="35">
        <v>342154</v>
      </c>
      <c r="E337" s="35">
        <f t="shared" si="25"/>
        <v>48</v>
      </c>
      <c r="F337" s="35">
        <v>4</v>
      </c>
      <c r="G337" s="35"/>
      <c r="H337" s="36"/>
      <c r="I337" s="36"/>
      <c r="J337" s="86"/>
    </row>
    <row r="338" spans="1:10" x14ac:dyDescent="0.25">
      <c r="A338" s="83">
        <f t="shared" si="24"/>
        <v>29</v>
      </c>
      <c r="B338" s="34" t="s">
        <v>50</v>
      </c>
      <c r="C338" s="35">
        <f t="shared" si="26"/>
        <v>342154</v>
      </c>
      <c r="D338" s="35">
        <v>342180</v>
      </c>
      <c r="E338" s="35">
        <f t="shared" si="25"/>
        <v>26</v>
      </c>
      <c r="F338" s="35">
        <v>3</v>
      </c>
      <c r="G338" s="35"/>
      <c r="H338" s="36"/>
      <c r="I338" s="36"/>
      <c r="J338" s="86"/>
    </row>
    <row r="339" spans="1:10" x14ac:dyDescent="0.25">
      <c r="A339" s="83">
        <f t="shared" si="24"/>
        <v>30</v>
      </c>
      <c r="B339" s="34" t="s">
        <v>50</v>
      </c>
      <c r="C339" s="35">
        <f t="shared" si="26"/>
        <v>342180</v>
      </c>
      <c r="D339" s="35">
        <v>342219</v>
      </c>
      <c r="E339" s="35">
        <f t="shared" si="25"/>
        <v>39</v>
      </c>
      <c r="F339" s="35">
        <v>3</v>
      </c>
      <c r="G339" s="35"/>
      <c r="H339" s="36"/>
      <c r="I339" s="36"/>
      <c r="J339" s="86"/>
    </row>
    <row r="340" spans="1:10" x14ac:dyDescent="0.25">
      <c r="A340" s="83">
        <f t="shared" si="24"/>
        <v>31</v>
      </c>
      <c r="B340" s="34" t="s">
        <v>50</v>
      </c>
      <c r="C340" s="35">
        <v>0</v>
      </c>
      <c r="D340" s="35">
        <v>0</v>
      </c>
      <c r="E340" s="35">
        <f t="shared" si="25"/>
        <v>0</v>
      </c>
      <c r="F340" s="35"/>
      <c r="G340" s="35"/>
      <c r="H340" s="36"/>
      <c r="I340" s="36"/>
      <c r="J340" s="86"/>
    </row>
    <row r="341" spans="1:10" x14ac:dyDescent="0.25">
      <c r="A341" s="83"/>
      <c r="B341" s="49" t="s">
        <v>9</v>
      </c>
      <c r="C341" s="50"/>
      <c r="D341" s="50"/>
      <c r="E341" s="50">
        <f>SUM(E310:E340)</f>
        <v>771</v>
      </c>
      <c r="F341" s="50">
        <f>SUM(F310:F340)</f>
        <v>61</v>
      </c>
      <c r="G341" s="50">
        <f>SUM(G310:G340)</f>
        <v>0</v>
      </c>
      <c r="H341" s="50">
        <f>SUM(H310:H340)</f>
        <v>20818.02</v>
      </c>
      <c r="I341" s="50">
        <f>SUM(I310:I340)</f>
        <v>222</v>
      </c>
      <c r="J341" s="86"/>
    </row>
    <row r="342" spans="1:10" x14ac:dyDescent="0.25">
      <c r="A342" s="83"/>
      <c r="B342" s="37"/>
      <c r="C342" s="37"/>
      <c r="D342" s="37"/>
      <c r="E342" s="37"/>
      <c r="F342" s="37"/>
      <c r="G342" s="37"/>
      <c r="H342" s="37"/>
      <c r="I342" s="37"/>
      <c r="J342" s="90"/>
    </row>
    <row r="343" spans="1:10" x14ac:dyDescent="0.25">
      <c r="A343" s="83"/>
      <c r="B343" s="37"/>
      <c r="C343" s="37"/>
      <c r="D343" s="37"/>
      <c r="E343" s="37"/>
      <c r="F343" s="37"/>
      <c r="G343" s="37"/>
      <c r="H343" s="37"/>
      <c r="I343" s="37"/>
      <c r="J343" s="90"/>
    </row>
    <row r="344" spans="1:10" x14ac:dyDescent="0.25">
      <c r="A344" s="83"/>
      <c r="B344" s="37"/>
      <c r="C344" s="37"/>
      <c r="D344" s="37"/>
      <c r="E344" s="37"/>
      <c r="F344" s="37"/>
      <c r="G344" s="81" t="s">
        <v>10</v>
      </c>
      <c r="H344" s="81">
        <f>+E341/I341</f>
        <v>3.4729729729729728</v>
      </c>
      <c r="I344" s="81" t="s">
        <v>11</v>
      </c>
      <c r="J344" s="90"/>
    </row>
    <row r="345" spans="1:10" ht="21.75" thickBot="1" x14ac:dyDescent="0.3">
      <c r="A345" s="91"/>
      <c r="B345" s="92"/>
      <c r="C345" s="92"/>
      <c r="D345" s="92"/>
      <c r="E345" s="92"/>
      <c r="F345" s="92"/>
      <c r="G345" s="92"/>
      <c r="H345" s="92"/>
      <c r="I345" s="92"/>
      <c r="J345" s="93"/>
    </row>
    <row r="347" spans="1:10" ht="21.75" thickBot="1" x14ac:dyDescent="0.3"/>
    <row r="348" spans="1:10" x14ac:dyDescent="0.35">
      <c r="A348" s="249" t="s">
        <v>63</v>
      </c>
      <c r="B348" s="250"/>
      <c r="C348" s="250"/>
      <c r="D348" s="250"/>
      <c r="E348" s="250"/>
      <c r="F348" s="250"/>
      <c r="G348" s="250"/>
      <c r="H348" s="250"/>
      <c r="I348" s="250"/>
      <c r="J348" s="251"/>
    </row>
    <row r="349" spans="1:10" ht="42" x14ac:dyDescent="0.25">
      <c r="A349" s="252" t="s">
        <v>0</v>
      </c>
      <c r="B349" s="253"/>
      <c r="C349" s="75" t="s">
        <v>6</v>
      </c>
      <c r="D349" s="75" t="s">
        <v>7</v>
      </c>
      <c r="E349" s="32" t="s">
        <v>1</v>
      </c>
      <c r="F349" s="75" t="s">
        <v>2</v>
      </c>
      <c r="G349" s="73" t="s">
        <v>3</v>
      </c>
      <c r="H349" s="73" t="s">
        <v>8</v>
      </c>
      <c r="I349" s="73" t="s">
        <v>4</v>
      </c>
      <c r="J349" s="82" t="s">
        <v>5</v>
      </c>
    </row>
    <row r="350" spans="1:10" x14ac:dyDescent="0.35">
      <c r="A350" s="83">
        <v>1</v>
      </c>
      <c r="B350" s="34" t="s">
        <v>50</v>
      </c>
      <c r="C350" s="42"/>
      <c r="D350" s="42"/>
      <c r="E350" s="42"/>
      <c r="F350" s="42"/>
      <c r="G350" s="36"/>
      <c r="H350" s="36"/>
      <c r="I350" s="39"/>
      <c r="J350" s="84"/>
    </row>
    <row r="351" spans="1:10" x14ac:dyDescent="0.25">
      <c r="A351" s="83">
        <f>A350+1</f>
        <v>2</v>
      </c>
      <c r="B351" s="34" t="s">
        <v>50</v>
      </c>
      <c r="C351" s="35"/>
      <c r="D351" s="35"/>
      <c r="E351" s="35"/>
      <c r="F351" s="35"/>
      <c r="G351" s="36"/>
      <c r="H351" s="36"/>
      <c r="I351" s="36"/>
      <c r="J351" s="85"/>
    </row>
    <row r="352" spans="1:10" x14ac:dyDescent="0.25">
      <c r="A352" s="83">
        <f t="shared" ref="A352:A380" si="27">A351+1</f>
        <v>3</v>
      </c>
      <c r="B352" s="34" t="s">
        <v>50</v>
      </c>
      <c r="C352" s="35"/>
      <c r="D352" s="35"/>
      <c r="E352" s="35"/>
      <c r="F352" s="35"/>
      <c r="G352" s="36"/>
      <c r="H352" s="36"/>
      <c r="I352" s="41"/>
      <c r="J352" s="86"/>
    </row>
    <row r="353" spans="1:10" x14ac:dyDescent="0.25">
      <c r="A353" s="83">
        <f t="shared" si="27"/>
        <v>4</v>
      </c>
      <c r="B353" s="34" t="s">
        <v>50</v>
      </c>
      <c r="C353" s="35"/>
      <c r="D353" s="35"/>
      <c r="E353" s="35"/>
      <c r="F353" s="35"/>
      <c r="G353" s="36"/>
      <c r="H353" s="36">
        <f>91.91*I353</f>
        <v>6617.5199999999995</v>
      </c>
      <c r="I353" s="36">
        <v>72</v>
      </c>
      <c r="J353" s="86"/>
    </row>
    <row r="354" spans="1:10" x14ac:dyDescent="0.25">
      <c r="A354" s="83">
        <f t="shared" si="27"/>
        <v>5</v>
      </c>
      <c r="B354" s="34" t="s">
        <v>50</v>
      </c>
      <c r="C354" s="35"/>
      <c r="D354" s="35"/>
      <c r="E354" s="35"/>
      <c r="F354" s="35"/>
      <c r="G354" s="36"/>
      <c r="H354" s="36"/>
      <c r="I354" s="36"/>
      <c r="J354" s="85"/>
    </row>
    <row r="355" spans="1:10" x14ac:dyDescent="0.35">
      <c r="A355" s="83">
        <f t="shared" si="27"/>
        <v>6</v>
      </c>
      <c r="B355" s="34" t="s">
        <v>50</v>
      </c>
      <c r="C355" s="35"/>
      <c r="D355" s="35"/>
      <c r="E355" s="35"/>
      <c r="F355" s="42"/>
      <c r="G355" s="36"/>
      <c r="H355" s="36"/>
      <c r="I355" s="36"/>
      <c r="J355" s="87"/>
    </row>
    <row r="356" spans="1:10" x14ac:dyDescent="0.35">
      <c r="A356" s="83">
        <f t="shared" si="27"/>
        <v>7</v>
      </c>
      <c r="B356" s="34" t="s">
        <v>50</v>
      </c>
      <c r="C356" s="35">
        <v>341448</v>
      </c>
      <c r="D356" s="35">
        <v>341474</v>
      </c>
      <c r="E356" s="35">
        <f>D356-C356</f>
        <v>26</v>
      </c>
      <c r="F356" s="42">
        <v>2</v>
      </c>
      <c r="G356" s="36" t="s">
        <v>52</v>
      </c>
      <c r="H356" s="36"/>
      <c r="I356" s="36"/>
      <c r="J356" s="87"/>
    </row>
    <row r="357" spans="1:10" x14ac:dyDescent="0.35">
      <c r="A357" s="83">
        <f t="shared" si="27"/>
        <v>8</v>
      </c>
      <c r="B357" s="34" t="s">
        <v>50</v>
      </c>
      <c r="C357" s="35">
        <f>D356</f>
        <v>341474</v>
      </c>
      <c r="D357" s="35">
        <v>341496</v>
      </c>
      <c r="E357" s="35">
        <f t="shared" ref="E357:E380" si="28">D357-C357</f>
        <v>22</v>
      </c>
      <c r="F357" s="42">
        <v>2</v>
      </c>
      <c r="G357" s="36"/>
      <c r="H357" s="36"/>
      <c r="I357" s="36"/>
      <c r="J357" s="86"/>
    </row>
    <row r="358" spans="1:10" x14ac:dyDescent="0.35">
      <c r="A358" s="83">
        <f t="shared" si="27"/>
        <v>9</v>
      </c>
      <c r="B358" s="34" t="s">
        <v>50</v>
      </c>
      <c r="C358" s="35">
        <f t="shared" ref="C358:C361" si="29">D357</f>
        <v>341496</v>
      </c>
      <c r="D358" s="35">
        <v>341533</v>
      </c>
      <c r="E358" s="35">
        <f t="shared" si="28"/>
        <v>37</v>
      </c>
      <c r="F358" s="42">
        <v>3</v>
      </c>
      <c r="G358" s="36"/>
      <c r="H358" s="36"/>
      <c r="I358" s="44"/>
      <c r="J358" s="88"/>
    </row>
    <row r="359" spans="1:10" x14ac:dyDescent="0.25">
      <c r="A359" s="83">
        <f t="shared" si="27"/>
        <v>10</v>
      </c>
      <c r="B359" s="34" t="s">
        <v>50</v>
      </c>
      <c r="C359" s="35">
        <f t="shared" si="29"/>
        <v>341533</v>
      </c>
      <c r="D359" s="35">
        <v>341560</v>
      </c>
      <c r="E359" s="35">
        <f t="shared" si="28"/>
        <v>27</v>
      </c>
      <c r="F359" s="35">
        <v>2</v>
      </c>
      <c r="G359" s="35"/>
      <c r="H359" s="36"/>
      <c r="I359" s="36"/>
      <c r="J359" s="86"/>
    </row>
    <row r="360" spans="1:10" x14ac:dyDescent="0.35">
      <c r="A360" s="83">
        <f t="shared" si="27"/>
        <v>11</v>
      </c>
      <c r="B360" s="34" t="s">
        <v>50</v>
      </c>
      <c r="C360" s="35">
        <f t="shared" si="29"/>
        <v>341560</v>
      </c>
      <c r="D360" s="35">
        <v>341599</v>
      </c>
      <c r="E360" s="35">
        <f t="shared" si="28"/>
        <v>39</v>
      </c>
      <c r="F360" s="42">
        <v>3</v>
      </c>
      <c r="G360" s="35"/>
      <c r="H360" s="36"/>
      <c r="I360" s="79"/>
      <c r="J360" s="86"/>
    </row>
    <row r="361" spans="1:10" x14ac:dyDescent="0.35">
      <c r="A361" s="83">
        <f t="shared" si="27"/>
        <v>12</v>
      </c>
      <c r="B361" s="34" t="s">
        <v>50</v>
      </c>
      <c r="C361" s="35">
        <f t="shared" si="29"/>
        <v>341599</v>
      </c>
      <c r="D361" s="35">
        <v>341660</v>
      </c>
      <c r="E361" s="35">
        <f t="shared" si="28"/>
        <v>61</v>
      </c>
      <c r="F361" s="42">
        <v>4</v>
      </c>
      <c r="G361" s="35"/>
      <c r="H361" s="66"/>
      <c r="I361" s="36"/>
      <c r="J361" s="86"/>
    </row>
    <row r="362" spans="1:10" x14ac:dyDescent="0.35">
      <c r="A362" s="83">
        <f t="shared" si="27"/>
        <v>13</v>
      </c>
      <c r="B362" s="34" t="s">
        <v>50</v>
      </c>
      <c r="C362" s="35">
        <v>0</v>
      </c>
      <c r="D362" s="35">
        <v>0</v>
      </c>
      <c r="E362" s="35">
        <f t="shared" si="28"/>
        <v>0</v>
      </c>
      <c r="F362" s="42">
        <v>0</v>
      </c>
      <c r="G362" s="35"/>
      <c r="H362" s="36"/>
      <c r="I362" s="36"/>
      <c r="J362" s="86"/>
    </row>
    <row r="363" spans="1:10" x14ac:dyDescent="0.35">
      <c r="A363" s="83">
        <f t="shared" si="27"/>
        <v>14</v>
      </c>
      <c r="B363" s="34" t="s">
        <v>50</v>
      </c>
      <c r="C363" s="35">
        <f>D361</f>
        <v>341660</v>
      </c>
      <c r="D363" s="35">
        <v>341714</v>
      </c>
      <c r="E363" s="35">
        <f t="shared" si="28"/>
        <v>54</v>
      </c>
      <c r="F363" s="42">
        <v>2</v>
      </c>
      <c r="G363" s="35"/>
      <c r="H363" s="36"/>
      <c r="I363" s="36"/>
      <c r="J363" s="89"/>
    </row>
    <row r="364" spans="1:10" x14ac:dyDescent="0.25">
      <c r="A364" s="83">
        <f t="shared" si="27"/>
        <v>15</v>
      </c>
      <c r="B364" s="34" t="s">
        <v>50</v>
      </c>
      <c r="C364" s="35">
        <f t="shared" ref="C364:C368" si="30">D363</f>
        <v>341714</v>
      </c>
      <c r="D364" s="35">
        <v>341757</v>
      </c>
      <c r="E364" s="35">
        <f t="shared" si="28"/>
        <v>43</v>
      </c>
      <c r="F364" s="35">
        <v>2</v>
      </c>
      <c r="G364" s="35"/>
      <c r="H364" s="36"/>
      <c r="I364" s="36"/>
      <c r="J364" s="86"/>
    </row>
    <row r="365" spans="1:10" x14ac:dyDescent="0.35">
      <c r="A365" s="83">
        <f t="shared" si="27"/>
        <v>16</v>
      </c>
      <c r="B365" s="34" t="s">
        <v>50</v>
      </c>
      <c r="C365" s="35">
        <f t="shared" si="30"/>
        <v>341757</v>
      </c>
      <c r="D365" s="35">
        <v>341766</v>
      </c>
      <c r="E365" s="35">
        <f t="shared" si="28"/>
        <v>9</v>
      </c>
      <c r="F365" s="42">
        <v>2</v>
      </c>
      <c r="G365" s="35"/>
      <c r="H365" s="36"/>
      <c r="I365" s="36"/>
      <c r="J365" s="86"/>
    </row>
    <row r="366" spans="1:10" x14ac:dyDescent="0.35">
      <c r="A366" s="83">
        <f t="shared" si="27"/>
        <v>17</v>
      </c>
      <c r="B366" s="34" t="s">
        <v>50</v>
      </c>
      <c r="C366" s="35">
        <f t="shared" si="30"/>
        <v>341766</v>
      </c>
      <c r="D366" s="35">
        <v>341807</v>
      </c>
      <c r="E366" s="35">
        <f t="shared" si="28"/>
        <v>41</v>
      </c>
      <c r="F366" s="42">
        <v>3</v>
      </c>
      <c r="G366" s="35"/>
      <c r="H366" s="36"/>
      <c r="I366" s="36"/>
      <c r="J366" s="86"/>
    </row>
    <row r="367" spans="1:10" x14ac:dyDescent="0.35">
      <c r="A367" s="83">
        <f t="shared" si="27"/>
        <v>18</v>
      </c>
      <c r="B367" s="34" t="s">
        <v>50</v>
      </c>
      <c r="C367" s="35">
        <f t="shared" si="30"/>
        <v>341807</v>
      </c>
      <c r="D367" s="35">
        <v>341851</v>
      </c>
      <c r="E367" s="35">
        <f t="shared" si="28"/>
        <v>44</v>
      </c>
      <c r="F367" s="47">
        <v>4</v>
      </c>
      <c r="G367" s="35"/>
      <c r="H367" s="36"/>
      <c r="I367" s="36"/>
      <c r="J367" s="86">
        <f>231-174</f>
        <v>57</v>
      </c>
    </row>
    <row r="368" spans="1:10" x14ac:dyDescent="0.25">
      <c r="A368" s="83">
        <f t="shared" si="27"/>
        <v>19</v>
      </c>
      <c r="B368" s="34" t="s">
        <v>50</v>
      </c>
      <c r="C368" s="35">
        <f t="shared" si="30"/>
        <v>341851</v>
      </c>
      <c r="D368" s="35">
        <v>341865</v>
      </c>
      <c r="E368" s="35">
        <f t="shared" si="28"/>
        <v>14</v>
      </c>
      <c r="F368" s="35">
        <v>1</v>
      </c>
      <c r="G368" s="35"/>
      <c r="H368" s="36"/>
      <c r="I368" s="36"/>
      <c r="J368" s="86"/>
    </row>
    <row r="369" spans="1:10" x14ac:dyDescent="0.35">
      <c r="A369" s="83">
        <f t="shared" si="27"/>
        <v>20</v>
      </c>
      <c r="B369" s="34" t="s">
        <v>50</v>
      </c>
      <c r="C369" s="35">
        <v>0</v>
      </c>
      <c r="D369" s="35">
        <v>0</v>
      </c>
      <c r="E369" s="35">
        <f t="shared" si="28"/>
        <v>0</v>
      </c>
      <c r="F369" s="42">
        <v>0</v>
      </c>
      <c r="G369" s="35"/>
      <c r="H369" s="36"/>
      <c r="I369" s="36"/>
      <c r="J369" s="86"/>
    </row>
    <row r="370" spans="1:10" x14ac:dyDescent="0.35">
      <c r="A370" s="83">
        <f t="shared" si="27"/>
        <v>21</v>
      </c>
      <c r="B370" s="34" t="s">
        <v>50</v>
      </c>
      <c r="C370" s="35">
        <f>D368</f>
        <v>341865</v>
      </c>
      <c r="D370" s="35">
        <v>341916</v>
      </c>
      <c r="E370" s="35">
        <f t="shared" si="28"/>
        <v>51</v>
      </c>
      <c r="F370" s="48">
        <v>4</v>
      </c>
      <c r="G370" s="35"/>
      <c r="H370" s="36"/>
      <c r="I370" s="36"/>
      <c r="J370" s="86"/>
    </row>
    <row r="371" spans="1:10" x14ac:dyDescent="0.25">
      <c r="A371" s="83">
        <f t="shared" si="27"/>
        <v>22</v>
      </c>
      <c r="B371" s="34" t="s">
        <v>50</v>
      </c>
      <c r="C371" s="35">
        <f t="shared" ref="C371:C372" si="31">D370</f>
        <v>341916</v>
      </c>
      <c r="D371" s="35">
        <v>341951</v>
      </c>
      <c r="E371" s="35">
        <f t="shared" si="28"/>
        <v>35</v>
      </c>
      <c r="F371" s="35">
        <v>3</v>
      </c>
      <c r="G371" s="35"/>
      <c r="H371" s="36"/>
      <c r="I371" s="36"/>
      <c r="J371" s="86"/>
    </row>
    <row r="372" spans="1:10" x14ac:dyDescent="0.3">
      <c r="A372" s="83">
        <f t="shared" si="27"/>
        <v>23</v>
      </c>
      <c r="B372" s="34" t="s">
        <v>50</v>
      </c>
      <c r="C372" s="35">
        <f t="shared" si="31"/>
        <v>341951</v>
      </c>
      <c r="D372" s="35">
        <v>341992</v>
      </c>
      <c r="E372" s="35">
        <f t="shared" si="28"/>
        <v>41</v>
      </c>
      <c r="F372" s="35">
        <v>4</v>
      </c>
      <c r="G372" s="35"/>
      <c r="H372" s="36">
        <f>I372*94.67</f>
        <v>14200.5</v>
      </c>
      <c r="I372" s="79">
        <v>150</v>
      </c>
      <c r="J372" s="86"/>
    </row>
    <row r="373" spans="1:10" x14ac:dyDescent="0.25">
      <c r="A373" s="83">
        <f t="shared" si="27"/>
        <v>24</v>
      </c>
      <c r="B373" s="34" t="s">
        <v>50</v>
      </c>
      <c r="C373" s="35">
        <v>0</v>
      </c>
      <c r="D373" s="35">
        <v>0</v>
      </c>
      <c r="E373" s="35">
        <f t="shared" si="28"/>
        <v>0</v>
      </c>
      <c r="F373" s="35">
        <v>0</v>
      </c>
      <c r="G373" s="35"/>
      <c r="H373" s="36"/>
      <c r="I373" s="36"/>
      <c r="J373" s="86"/>
    </row>
    <row r="374" spans="1:10" x14ac:dyDescent="0.3">
      <c r="A374" s="83">
        <f t="shared" si="27"/>
        <v>25</v>
      </c>
      <c r="B374" s="34" t="s">
        <v>50</v>
      </c>
      <c r="C374" s="35">
        <f>D372</f>
        <v>341992</v>
      </c>
      <c r="D374" s="35">
        <v>342032</v>
      </c>
      <c r="E374" s="35">
        <f t="shared" si="28"/>
        <v>40</v>
      </c>
      <c r="F374" s="35">
        <v>4</v>
      </c>
      <c r="G374" s="35"/>
      <c r="H374" s="36"/>
      <c r="I374" s="79"/>
      <c r="J374" s="86"/>
    </row>
    <row r="375" spans="1:10" x14ac:dyDescent="0.25">
      <c r="A375" s="83">
        <f t="shared" si="27"/>
        <v>26</v>
      </c>
      <c r="B375" s="34" t="s">
        <v>50</v>
      </c>
      <c r="C375" s="35">
        <f t="shared" ref="C375:C379" si="32">D374</f>
        <v>342032</v>
      </c>
      <c r="D375" s="35">
        <v>342068</v>
      </c>
      <c r="E375" s="35">
        <f t="shared" si="28"/>
        <v>36</v>
      </c>
      <c r="F375" s="35">
        <v>3</v>
      </c>
      <c r="G375" s="35"/>
      <c r="H375" s="36"/>
      <c r="I375" s="36"/>
      <c r="J375" s="86"/>
    </row>
    <row r="376" spans="1:10" x14ac:dyDescent="0.25">
      <c r="A376" s="83">
        <f t="shared" si="27"/>
        <v>27</v>
      </c>
      <c r="B376" s="34" t="s">
        <v>50</v>
      </c>
      <c r="C376" s="35">
        <f t="shared" si="32"/>
        <v>342068</v>
      </c>
      <c r="D376" s="35">
        <v>342106</v>
      </c>
      <c r="E376" s="35">
        <f t="shared" si="28"/>
        <v>38</v>
      </c>
      <c r="F376" s="35">
        <v>3</v>
      </c>
      <c r="G376" s="35"/>
      <c r="H376" s="36"/>
      <c r="I376" s="36"/>
      <c r="J376" s="86"/>
    </row>
    <row r="377" spans="1:10" x14ac:dyDescent="0.25">
      <c r="A377" s="83">
        <f t="shared" si="27"/>
        <v>28</v>
      </c>
      <c r="B377" s="34" t="s">
        <v>50</v>
      </c>
      <c r="C377" s="35">
        <f t="shared" si="32"/>
        <v>342106</v>
      </c>
      <c r="D377" s="35">
        <v>342154</v>
      </c>
      <c r="E377" s="35">
        <f t="shared" si="28"/>
        <v>48</v>
      </c>
      <c r="F377" s="35">
        <v>4</v>
      </c>
      <c r="G377" s="35"/>
      <c r="H377" s="36"/>
      <c r="I377" s="36"/>
      <c r="J377" s="86"/>
    </row>
    <row r="378" spans="1:10" x14ac:dyDescent="0.25">
      <c r="A378" s="83">
        <f t="shared" si="27"/>
        <v>29</v>
      </c>
      <c r="B378" s="34" t="s">
        <v>50</v>
      </c>
      <c r="C378" s="35">
        <f t="shared" si="32"/>
        <v>342154</v>
      </c>
      <c r="D378" s="35">
        <v>342180</v>
      </c>
      <c r="E378" s="35">
        <f t="shared" si="28"/>
        <v>26</v>
      </c>
      <c r="F378" s="35">
        <v>3</v>
      </c>
      <c r="G378" s="35"/>
      <c r="H378" s="36"/>
      <c r="I378" s="36"/>
      <c r="J378" s="86"/>
    </row>
    <row r="379" spans="1:10" x14ac:dyDescent="0.25">
      <c r="A379" s="83">
        <f t="shared" si="27"/>
        <v>30</v>
      </c>
      <c r="B379" s="34" t="s">
        <v>50</v>
      </c>
      <c r="C379" s="35">
        <f t="shared" si="32"/>
        <v>342180</v>
      </c>
      <c r="D379" s="35">
        <v>342219</v>
      </c>
      <c r="E379" s="35">
        <f t="shared" si="28"/>
        <v>39</v>
      </c>
      <c r="F379" s="35">
        <v>3</v>
      </c>
      <c r="G379" s="35"/>
      <c r="H379" s="36"/>
      <c r="I379" s="36"/>
      <c r="J379" s="86"/>
    </row>
    <row r="380" spans="1:10" x14ac:dyDescent="0.25">
      <c r="A380" s="83">
        <f t="shared" si="27"/>
        <v>31</v>
      </c>
      <c r="B380" s="34" t="s">
        <v>50</v>
      </c>
      <c r="C380" s="35">
        <v>0</v>
      </c>
      <c r="D380" s="35">
        <v>0</v>
      </c>
      <c r="E380" s="35">
        <f t="shared" si="28"/>
        <v>0</v>
      </c>
      <c r="F380" s="35"/>
      <c r="G380" s="35"/>
      <c r="H380" s="36"/>
      <c r="I380" s="36"/>
      <c r="J380" s="86"/>
    </row>
    <row r="381" spans="1:10" x14ac:dyDescent="0.25">
      <c r="A381" s="83"/>
      <c r="B381" s="49" t="s">
        <v>9</v>
      </c>
      <c r="C381" s="50"/>
      <c r="D381" s="50"/>
      <c r="E381" s="50">
        <f>SUM(E350:E380)</f>
        <v>771</v>
      </c>
      <c r="F381" s="50">
        <f>SUM(F350:F380)</f>
        <v>61</v>
      </c>
      <c r="G381" s="50">
        <f>SUM(G350:G380)</f>
        <v>0</v>
      </c>
      <c r="H381" s="50">
        <f>SUM(H350:H380)</f>
        <v>20818.02</v>
      </c>
      <c r="I381" s="50">
        <f>SUM(I350:I380)</f>
        <v>222</v>
      </c>
      <c r="J381" s="86"/>
    </row>
    <row r="382" spans="1:10" x14ac:dyDescent="0.25">
      <c r="A382" s="83"/>
      <c r="B382" s="37"/>
      <c r="C382" s="37"/>
      <c r="D382" s="37"/>
      <c r="E382" s="37"/>
      <c r="F382" s="37"/>
      <c r="G382" s="37"/>
      <c r="H382" s="37"/>
      <c r="I382" s="37"/>
      <c r="J382" s="90"/>
    </row>
    <row r="383" spans="1:10" x14ac:dyDescent="0.25">
      <c r="A383" s="83"/>
      <c r="B383" s="37"/>
      <c r="C383" s="37"/>
      <c r="D383" s="37"/>
      <c r="E383" s="37"/>
      <c r="F383" s="37"/>
      <c r="G383" s="37"/>
      <c r="H383" s="37"/>
      <c r="I383" s="37"/>
      <c r="J383" s="90"/>
    </row>
    <row r="384" spans="1:10" x14ac:dyDescent="0.25">
      <c r="A384" s="83"/>
      <c r="B384" s="37"/>
      <c r="C384" s="37"/>
      <c r="D384" s="37"/>
      <c r="E384" s="37"/>
      <c r="F384" s="37"/>
      <c r="G384" s="81" t="s">
        <v>10</v>
      </c>
      <c r="H384" s="81">
        <f>+E381/I381</f>
        <v>3.4729729729729728</v>
      </c>
      <c r="I384" s="81" t="s">
        <v>11</v>
      </c>
      <c r="J384" s="90"/>
    </row>
    <row r="385" spans="1:10" ht="21.75" thickBot="1" x14ac:dyDescent="0.3">
      <c r="A385" s="91"/>
      <c r="B385" s="92"/>
      <c r="C385" s="92"/>
      <c r="D385" s="92"/>
      <c r="E385" s="92"/>
      <c r="F385" s="92"/>
      <c r="G385" s="92"/>
      <c r="H385" s="92"/>
      <c r="I385" s="92"/>
      <c r="J385" s="93"/>
    </row>
  </sheetData>
  <mergeCells count="28">
    <mergeCell ref="A117:B117"/>
    <mergeCell ref="A155:B155"/>
    <mergeCell ref="A192:B192"/>
    <mergeCell ref="A230:B230"/>
    <mergeCell ref="N22:W22"/>
    <mergeCell ref="N23:W23"/>
    <mergeCell ref="P24:Y24"/>
    <mergeCell ref="N25:W25"/>
    <mergeCell ref="N26:W26"/>
    <mergeCell ref="N27:W27"/>
    <mergeCell ref="N28:V28"/>
    <mergeCell ref="N29:W29"/>
    <mergeCell ref="A348:J348"/>
    <mergeCell ref="A349:B349"/>
    <mergeCell ref="A1:J1"/>
    <mergeCell ref="A268:J268"/>
    <mergeCell ref="A308:J308"/>
    <mergeCell ref="A309:B309"/>
    <mergeCell ref="A78:J78"/>
    <mergeCell ref="A191:J191"/>
    <mergeCell ref="A154:J154"/>
    <mergeCell ref="A116:J116"/>
    <mergeCell ref="A39:J39"/>
    <mergeCell ref="A269:B269"/>
    <mergeCell ref="B229:J229"/>
    <mergeCell ref="A2:B2"/>
    <mergeCell ref="A40:B40"/>
    <mergeCell ref="A79:B7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I36"/>
  <sheetViews>
    <sheetView workbookViewId="0">
      <selection activeCell="B3" sqref="B3:I10"/>
    </sheetView>
  </sheetViews>
  <sheetFormatPr defaultColWidth="9.140625" defaultRowHeight="15" x14ac:dyDescent="0.25"/>
  <cols>
    <col min="1" max="1" width="10.7109375" style="9" bestFit="1" customWidth="1"/>
    <col min="2" max="2" width="15.85546875" style="9" bestFit="1" customWidth="1"/>
    <col min="3" max="3" width="14.140625" style="9" bestFit="1" customWidth="1"/>
    <col min="4" max="4" width="11" style="9" bestFit="1" customWidth="1"/>
    <col min="5" max="5" width="18.5703125" style="9" bestFit="1" customWidth="1"/>
    <col min="6" max="6" width="16.42578125" style="9" bestFit="1" customWidth="1"/>
    <col min="7" max="8" width="15.7109375" style="9" bestFit="1" customWidth="1"/>
    <col min="9" max="9" width="75.5703125" style="9" customWidth="1"/>
    <col min="10" max="16384" width="9.140625" style="9"/>
  </cols>
  <sheetData>
    <row r="1" spans="1:9" ht="21.75" thickBot="1" x14ac:dyDescent="0.4">
      <c r="A1" s="269" t="s">
        <v>13</v>
      </c>
      <c r="B1" s="270"/>
      <c r="C1" s="270"/>
      <c r="D1" s="270"/>
      <c r="E1" s="270"/>
      <c r="F1" s="271"/>
      <c r="G1" s="270"/>
      <c r="H1" s="270"/>
      <c r="I1" s="272"/>
    </row>
    <row r="2" spans="1:9" ht="30.75" thickBot="1" x14ac:dyDescent="0.3">
      <c r="A2" s="4" t="s">
        <v>0</v>
      </c>
      <c r="B2" s="4" t="s">
        <v>6</v>
      </c>
      <c r="C2" s="4" t="s">
        <v>7</v>
      </c>
      <c r="D2" s="5" t="s">
        <v>1</v>
      </c>
      <c r="E2" s="6" t="s">
        <v>2</v>
      </c>
      <c r="F2" s="7" t="s">
        <v>3</v>
      </c>
      <c r="G2" s="8" t="s">
        <v>8</v>
      </c>
      <c r="H2" s="7" t="s">
        <v>4</v>
      </c>
      <c r="I2" s="7" t="s">
        <v>5</v>
      </c>
    </row>
    <row r="3" spans="1:9" x14ac:dyDescent="0.25">
      <c r="A3" s="10">
        <v>44044</v>
      </c>
      <c r="B3" s="11">
        <v>81280</v>
      </c>
      <c r="C3" s="11">
        <v>81385</v>
      </c>
      <c r="D3" s="11">
        <f t="shared" ref="D3:D9" si="0">C3-B3</f>
        <v>105</v>
      </c>
      <c r="E3" s="12">
        <v>3</v>
      </c>
      <c r="F3" s="13">
        <v>4</v>
      </c>
      <c r="G3" s="14">
        <v>4000</v>
      </c>
      <c r="H3" s="13">
        <v>49</v>
      </c>
      <c r="I3" s="24" t="s">
        <v>17</v>
      </c>
    </row>
    <row r="4" spans="1:9" x14ac:dyDescent="0.25">
      <c r="A4" s="10">
        <v>44045</v>
      </c>
      <c r="B4" s="16">
        <f>C3</f>
        <v>81385</v>
      </c>
      <c r="C4" s="16">
        <v>81485</v>
      </c>
      <c r="D4" s="11">
        <f t="shared" si="0"/>
        <v>100</v>
      </c>
      <c r="E4" s="17">
        <v>4</v>
      </c>
      <c r="F4" s="18">
        <v>6</v>
      </c>
      <c r="G4" s="19"/>
      <c r="H4" s="13"/>
      <c r="I4" s="18" t="s">
        <v>20</v>
      </c>
    </row>
    <row r="5" spans="1:9" ht="30" x14ac:dyDescent="0.25">
      <c r="A5" s="10">
        <v>44046</v>
      </c>
      <c r="B5" s="16">
        <f>C4</f>
        <v>81485</v>
      </c>
      <c r="C5" s="16">
        <v>81566</v>
      </c>
      <c r="D5" s="11">
        <f t="shared" si="0"/>
        <v>81</v>
      </c>
      <c r="E5" s="17">
        <v>4</v>
      </c>
      <c r="F5" s="18">
        <v>7</v>
      </c>
      <c r="G5" s="19"/>
      <c r="H5" s="13"/>
      <c r="I5" s="22" t="s">
        <v>21</v>
      </c>
    </row>
    <row r="6" spans="1:9" x14ac:dyDescent="0.25">
      <c r="A6" s="10">
        <v>44047</v>
      </c>
      <c r="B6" s="16">
        <f>C5</f>
        <v>81566</v>
      </c>
      <c r="C6" s="16">
        <v>81656</v>
      </c>
      <c r="D6" s="11">
        <f t="shared" si="0"/>
        <v>90</v>
      </c>
      <c r="E6" s="2">
        <v>3</v>
      </c>
      <c r="F6" s="3">
        <v>3</v>
      </c>
      <c r="G6" s="19">
        <v>4000</v>
      </c>
      <c r="H6" s="13">
        <v>49.09</v>
      </c>
      <c r="I6" s="22" t="s">
        <v>23</v>
      </c>
    </row>
    <row r="7" spans="1:9" x14ac:dyDescent="0.25">
      <c r="A7" s="10">
        <v>44048</v>
      </c>
      <c r="B7" s="16">
        <f t="shared" ref="B7:B27" si="1">C6</f>
        <v>81656</v>
      </c>
      <c r="C7" s="16">
        <v>81717</v>
      </c>
      <c r="D7" s="16">
        <f t="shared" si="0"/>
        <v>61</v>
      </c>
      <c r="E7" s="17">
        <f>2+1</f>
        <v>3</v>
      </c>
      <c r="F7" s="18">
        <f>3+1</f>
        <v>4</v>
      </c>
      <c r="G7" s="19"/>
      <c r="H7" s="13"/>
      <c r="I7" s="22" t="s">
        <v>31</v>
      </c>
    </row>
    <row r="8" spans="1:9" x14ac:dyDescent="0.25">
      <c r="A8" s="10">
        <v>44049</v>
      </c>
      <c r="B8" s="16">
        <f t="shared" si="1"/>
        <v>81717</v>
      </c>
      <c r="C8" s="16">
        <v>81717</v>
      </c>
      <c r="D8" s="16">
        <f t="shared" si="0"/>
        <v>0</v>
      </c>
      <c r="E8" s="2"/>
      <c r="F8" s="3"/>
      <c r="G8" s="19"/>
      <c r="H8" s="13"/>
      <c r="I8" s="28" t="s">
        <v>30</v>
      </c>
    </row>
    <row r="9" spans="1:9" ht="30" x14ac:dyDescent="0.25">
      <c r="A9" s="10">
        <v>44050</v>
      </c>
      <c r="B9" s="16">
        <f t="shared" si="1"/>
        <v>81717</v>
      </c>
      <c r="C9" s="16">
        <v>81818</v>
      </c>
      <c r="D9" s="16">
        <f t="shared" si="0"/>
        <v>101</v>
      </c>
      <c r="E9" s="17">
        <v>5</v>
      </c>
      <c r="F9" s="18">
        <v>8</v>
      </c>
      <c r="G9" s="19"/>
      <c r="H9" s="13"/>
      <c r="I9" s="22" t="s">
        <v>34</v>
      </c>
    </row>
    <row r="10" spans="1:9" x14ac:dyDescent="0.25">
      <c r="A10" s="10">
        <v>44051</v>
      </c>
      <c r="B10" s="16">
        <f t="shared" si="1"/>
        <v>81818</v>
      </c>
      <c r="C10" s="16"/>
      <c r="D10" s="16"/>
      <c r="E10" s="2"/>
      <c r="F10" s="3"/>
      <c r="G10" s="19">
        <v>4000</v>
      </c>
      <c r="H10" s="13">
        <v>49.18</v>
      </c>
      <c r="I10" s="22"/>
    </row>
    <row r="11" spans="1:9" x14ac:dyDescent="0.25">
      <c r="A11" s="10">
        <v>44052</v>
      </c>
      <c r="B11" s="16">
        <f t="shared" si="1"/>
        <v>0</v>
      </c>
      <c r="C11" s="16"/>
      <c r="D11" s="16"/>
      <c r="E11" s="2"/>
      <c r="F11" s="3"/>
      <c r="G11" s="19"/>
      <c r="H11" s="13"/>
      <c r="I11" s="22"/>
    </row>
    <row r="12" spans="1:9" x14ac:dyDescent="0.25">
      <c r="A12" s="10">
        <v>44053</v>
      </c>
      <c r="B12" s="16">
        <f t="shared" si="1"/>
        <v>0</v>
      </c>
      <c r="C12" s="16"/>
      <c r="D12" s="16"/>
      <c r="E12" s="2"/>
      <c r="F12" s="1"/>
      <c r="G12" s="19"/>
      <c r="H12" s="13"/>
      <c r="I12" s="22"/>
    </row>
    <row r="13" spans="1:9" x14ac:dyDescent="0.25">
      <c r="A13" s="10">
        <v>44054</v>
      </c>
      <c r="B13" s="16">
        <f t="shared" si="1"/>
        <v>0</v>
      </c>
      <c r="C13" s="16"/>
      <c r="D13" s="16"/>
      <c r="E13" s="2"/>
      <c r="F13" s="2"/>
      <c r="G13" s="18"/>
      <c r="H13" s="13"/>
      <c r="I13" s="22"/>
    </row>
    <row r="14" spans="1:9" x14ac:dyDescent="0.25">
      <c r="A14" s="10">
        <v>44055</v>
      </c>
      <c r="B14" s="16">
        <f t="shared" si="1"/>
        <v>0</v>
      </c>
      <c r="C14" s="16"/>
      <c r="D14" s="16"/>
      <c r="E14" s="2"/>
      <c r="F14" s="2"/>
      <c r="G14" s="18"/>
      <c r="H14" s="13"/>
      <c r="I14" s="22"/>
    </row>
    <row r="15" spans="1:9" x14ac:dyDescent="0.25">
      <c r="A15" s="10">
        <v>44056</v>
      </c>
      <c r="B15" s="16">
        <f t="shared" si="1"/>
        <v>0</v>
      </c>
      <c r="C15" s="16"/>
      <c r="D15" s="16"/>
      <c r="E15" s="2"/>
      <c r="F15" s="2"/>
      <c r="G15" s="18"/>
      <c r="H15" s="13"/>
      <c r="I15" s="22"/>
    </row>
    <row r="16" spans="1:9" x14ac:dyDescent="0.25">
      <c r="A16" s="10">
        <v>44057</v>
      </c>
      <c r="B16" s="16">
        <f t="shared" si="1"/>
        <v>0</v>
      </c>
      <c r="C16" s="16"/>
      <c r="D16" s="16"/>
      <c r="E16" s="2"/>
      <c r="F16" s="2"/>
      <c r="G16" s="18"/>
      <c r="H16" s="13"/>
      <c r="I16" s="22"/>
    </row>
    <row r="17" spans="1:9" x14ac:dyDescent="0.25">
      <c r="A17" s="10">
        <v>44058</v>
      </c>
      <c r="B17" s="16">
        <f t="shared" si="1"/>
        <v>0</v>
      </c>
      <c r="C17" s="16"/>
      <c r="D17" s="16"/>
      <c r="E17" s="2"/>
      <c r="F17" s="2"/>
      <c r="G17" s="18"/>
      <c r="H17" s="13"/>
      <c r="I17" s="22"/>
    </row>
    <row r="18" spans="1:9" x14ac:dyDescent="0.25">
      <c r="A18" s="10">
        <v>44059</v>
      </c>
      <c r="B18" s="16">
        <f t="shared" si="1"/>
        <v>0</v>
      </c>
      <c r="C18" s="16"/>
      <c r="D18" s="16"/>
      <c r="E18" s="2"/>
      <c r="F18" s="2"/>
      <c r="G18" s="18"/>
      <c r="H18" s="13"/>
      <c r="I18" s="22"/>
    </row>
    <row r="19" spans="1:9" x14ac:dyDescent="0.25">
      <c r="A19" s="10">
        <v>44060</v>
      </c>
      <c r="B19" s="16">
        <f t="shared" si="1"/>
        <v>0</v>
      </c>
      <c r="C19" s="16"/>
      <c r="D19" s="16"/>
      <c r="E19" s="2"/>
      <c r="F19" s="2"/>
      <c r="G19" s="18"/>
      <c r="H19" s="13"/>
      <c r="I19" s="22"/>
    </row>
    <row r="20" spans="1:9" x14ac:dyDescent="0.25">
      <c r="A20" s="10">
        <v>44061</v>
      </c>
      <c r="B20" s="16">
        <f t="shared" si="1"/>
        <v>0</v>
      </c>
      <c r="C20" s="16"/>
      <c r="D20" s="16"/>
      <c r="E20" s="2"/>
      <c r="F20" s="2"/>
      <c r="G20" s="18"/>
      <c r="H20" s="13"/>
      <c r="I20" s="22"/>
    </row>
    <row r="21" spans="1:9" x14ac:dyDescent="0.25">
      <c r="A21" s="10">
        <v>44062</v>
      </c>
      <c r="B21" s="16">
        <f t="shared" si="1"/>
        <v>0</v>
      </c>
      <c r="C21" s="16"/>
      <c r="D21" s="16"/>
      <c r="E21" s="2"/>
      <c r="F21" s="2"/>
      <c r="G21" s="18"/>
      <c r="H21" s="13"/>
      <c r="I21" s="22"/>
    </row>
    <row r="22" spans="1:9" x14ac:dyDescent="0.25">
      <c r="A22" s="10">
        <v>44063</v>
      </c>
      <c r="B22" s="16">
        <f t="shared" si="1"/>
        <v>0</v>
      </c>
      <c r="C22" s="16"/>
      <c r="D22" s="16"/>
      <c r="E22" s="2"/>
      <c r="F22" s="2"/>
      <c r="G22" s="18"/>
      <c r="H22" s="13"/>
      <c r="I22" s="22"/>
    </row>
    <row r="23" spans="1:9" x14ac:dyDescent="0.25">
      <c r="A23" s="10">
        <v>44064</v>
      </c>
      <c r="B23" s="16">
        <f t="shared" si="1"/>
        <v>0</v>
      </c>
      <c r="C23" s="16"/>
      <c r="D23" s="16"/>
      <c r="E23" s="2"/>
      <c r="F23" s="2"/>
      <c r="G23" s="18"/>
      <c r="H23" s="13"/>
      <c r="I23" s="22"/>
    </row>
    <row r="24" spans="1:9" x14ac:dyDescent="0.25">
      <c r="A24" s="10">
        <v>44065</v>
      </c>
      <c r="B24" s="16">
        <f t="shared" si="1"/>
        <v>0</v>
      </c>
      <c r="C24" s="16"/>
      <c r="D24" s="16"/>
      <c r="E24" s="2"/>
      <c r="F24" s="2"/>
      <c r="G24" s="18"/>
      <c r="H24" s="13"/>
      <c r="I24" s="22"/>
    </row>
    <row r="25" spans="1:9" x14ac:dyDescent="0.25">
      <c r="A25" s="10">
        <v>44066</v>
      </c>
      <c r="B25" s="16">
        <f t="shared" si="1"/>
        <v>0</v>
      </c>
      <c r="C25" s="16"/>
      <c r="D25" s="16"/>
      <c r="E25" s="17"/>
      <c r="F25" s="17"/>
      <c r="G25" s="18"/>
      <c r="H25" s="13"/>
      <c r="I25" s="22"/>
    </row>
    <row r="26" spans="1:9" x14ac:dyDescent="0.25">
      <c r="A26" s="10">
        <v>44067</v>
      </c>
      <c r="B26" s="16">
        <f t="shared" si="1"/>
        <v>0</v>
      </c>
      <c r="C26" s="16"/>
      <c r="D26" s="16"/>
      <c r="E26" s="17"/>
      <c r="F26" s="17"/>
      <c r="G26" s="18"/>
      <c r="H26" s="13"/>
      <c r="I26" s="22"/>
    </row>
    <row r="27" spans="1:9" x14ac:dyDescent="0.25">
      <c r="A27" s="10">
        <v>44068</v>
      </c>
      <c r="B27" s="16">
        <f t="shared" si="1"/>
        <v>0</v>
      </c>
      <c r="C27" s="16"/>
      <c r="D27" s="16"/>
      <c r="E27" s="17"/>
      <c r="F27" s="17"/>
      <c r="G27" s="18"/>
      <c r="H27" s="13"/>
      <c r="I27" s="22"/>
    </row>
    <row r="28" spans="1:9" x14ac:dyDescent="0.25">
      <c r="A28" s="10">
        <v>44069</v>
      </c>
      <c r="B28" s="16">
        <f t="shared" ref="B28:B33" si="2">+C27</f>
        <v>0</v>
      </c>
      <c r="C28" s="16"/>
      <c r="D28" s="16"/>
      <c r="E28" s="17"/>
      <c r="F28" s="17"/>
      <c r="G28" s="18"/>
      <c r="H28" s="13"/>
      <c r="I28" s="22"/>
    </row>
    <row r="29" spans="1:9" x14ac:dyDescent="0.25">
      <c r="A29" s="10">
        <v>44070</v>
      </c>
      <c r="B29" s="16">
        <f t="shared" si="2"/>
        <v>0</v>
      </c>
      <c r="C29" s="16"/>
      <c r="D29" s="16"/>
      <c r="E29" s="17"/>
      <c r="F29" s="17"/>
      <c r="G29" s="18"/>
      <c r="H29" s="13"/>
      <c r="I29" s="22"/>
    </row>
    <row r="30" spans="1:9" x14ac:dyDescent="0.25">
      <c r="A30" s="10">
        <v>44071</v>
      </c>
      <c r="B30" s="16">
        <f t="shared" si="2"/>
        <v>0</v>
      </c>
      <c r="C30" s="16"/>
      <c r="D30" s="16"/>
      <c r="E30" s="17"/>
      <c r="F30" s="17"/>
      <c r="G30" s="18"/>
      <c r="H30" s="13"/>
      <c r="I30" s="22"/>
    </row>
    <row r="31" spans="1:9" x14ac:dyDescent="0.25">
      <c r="A31" s="10">
        <v>44072</v>
      </c>
      <c r="B31" s="16">
        <f t="shared" si="2"/>
        <v>0</v>
      </c>
      <c r="C31" s="16"/>
      <c r="D31" s="16"/>
      <c r="E31" s="17"/>
      <c r="F31" s="17"/>
      <c r="G31" s="18"/>
      <c r="H31" s="13"/>
      <c r="I31" s="22"/>
    </row>
    <row r="32" spans="1:9" x14ac:dyDescent="0.25">
      <c r="A32" s="10">
        <v>44073</v>
      </c>
      <c r="B32" s="16">
        <f t="shared" si="2"/>
        <v>0</v>
      </c>
      <c r="C32" s="16"/>
      <c r="D32" s="16"/>
      <c r="E32" s="17"/>
      <c r="F32" s="17"/>
      <c r="G32" s="18"/>
      <c r="H32" s="13"/>
      <c r="I32" s="22"/>
    </row>
    <row r="33" spans="1:9" x14ac:dyDescent="0.25">
      <c r="A33" s="10">
        <v>44074</v>
      </c>
      <c r="B33" s="16">
        <f t="shared" si="2"/>
        <v>0</v>
      </c>
      <c r="C33" s="16"/>
      <c r="D33" s="16"/>
      <c r="E33" s="17"/>
      <c r="F33" s="17"/>
      <c r="G33" s="18"/>
      <c r="H33" s="13"/>
      <c r="I33" s="22"/>
    </row>
    <row r="34" spans="1:9" x14ac:dyDescent="0.25">
      <c r="A34" s="20" t="s">
        <v>9</v>
      </c>
      <c r="B34" s="16"/>
      <c r="C34" s="16"/>
      <c r="D34" s="16">
        <f>SUM(D3:D33)</f>
        <v>538</v>
      </c>
      <c r="E34" s="16">
        <f>SUM(E3:E33)</f>
        <v>22</v>
      </c>
      <c r="F34" s="16">
        <f>SUM(F3:F33)</f>
        <v>32</v>
      </c>
      <c r="G34" s="16">
        <f>SUM(G3:G33)</f>
        <v>12000</v>
      </c>
      <c r="H34" s="16">
        <f>SUM(H3:H33)</f>
        <v>147.27000000000001</v>
      </c>
      <c r="I34" s="22"/>
    </row>
    <row r="35" spans="1:9" x14ac:dyDescent="0.25">
      <c r="I35" s="25"/>
    </row>
    <row r="36" spans="1:9" ht="18.75" x14ac:dyDescent="0.25">
      <c r="F36" s="23" t="s">
        <v>10</v>
      </c>
      <c r="G36" s="23">
        <f>+D34/H34</f>
        <v>3.6531540707543964</v>
      </c>
      <c r="H36" s="23" t="s">
        <v>11</v>
      </c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I36"/>
  <sheetViews>
    <sheetView workbookViewId="0">
      <selection activeCell="B3" sqref="B3:I10"/>
    </sheetView>
  </sheetViews>
  <sheetFormatPr defaultColWidth="9.140625" defaultRowHeight="15" x14ac:dyDescent="0.25"/>
  <cols>
    <col min="1" max="1" width="10.7109375" style="9" bestFit="1" customWidth="1"/>
    <col min="2" max="2" width="15.85546875" style="9" bestFit="1" customWidth="1"/>
    <col min="3" max="3" width="14.140625" style="9" bestFit="1" customWidth="1"/>
    <col min="4" max="4" width="11" style="9" bestFit="1" customWidth="1"/>
    <col min="5" max="5" width="18.5703125" style="9" bestFit="1" customWidth="1"/>
    <col min="6" max="6" width="16.42578125" style="9" bestFit="1" customWidth="1"/>
    <col min="7" max="8" width="15.7109375" style="9" bestFit="1" customWidth="1"/>
    <col min="9" max="9" width="75.5703125" style="9" customWidth="1"/>
    <col min="10" max="16384" width="9.140625" style="9"/>
  </cols>
  <sheetData>
    <row r="1" spans="1:9" ht="21.75" thickBot="1" x14ac:dyDescent="0.4">
      <c r="A1" s="269" t="s">
        <v>24</v>
      </c>
      <c r="B1" s="270"/>
      <c r="C1" s="270"/>
      <c r="D1" s="270"/>
      <c r="E1" s="270"/>
      <c r="F1" s="271"/>
      <c r="G1" s="270"/>
      <c r="H1" s="270"/>
      <c r="I1" s="272"/>
    </row>
    <row r="2" spans="1:9" ht="30.75" thickBot="1" x14ac:dyDescent="0.3">
      <c r="A2" s="4" t="s">
        <v>0</v>
      </c>
      <c r="B2" s="4" t="s">
        <v>6</v>
      </c>
      <c r="C2" s="4" t="s">
        <v>7</v>
      </c>
      <c r="D2" s="5" t="s">
        <v>1</v>
      </c>
      <c r="E2" s="6" t="s">
        <v>2</v>
      </c>
      <c r="F2" s="7" t="s">
        <v>3</v>
      </c>
      <c r="G2" s="8" t="s">
        <v>8</v>
      </c>
      <c r="H2" s="7" t="s">
        <v>4</v>
      </c>
      <c r="I2" s="7" t="s">
        <v>5</v>
      </c>
    </row>
    <row r="3" spans="1:9" x14ac:dyDescent="0.25">
      <c r="A3" s="10">
        <v>44044</v>
      </c>
      <c r="B3" s="11"/>
      <c r="C3" s="11"/>
      <c r="D3" s="11">
        <f>C3-B3</f>
        <v>0</v>
      </c>
      <c r="E3" s="12"/>
      <c r="F3" s="13"/>
      <c r="G3" s="14"/>
      <c r="H3" s="13"/>
      <c r="I3" s="24"/>
    </row>
    <row r="4" spans="1:9" x14ac:dyDescent="0.25">
      <c r="A4" s="10">
        <v>44045</v>
      </c>
      <c r="B4" s="16">
        <f>C3</f>
        <v>0</v>
      </c>
      <c r="C4" s="16"/>
      <c r="D4" s="11">
        <f>C4-B4</f>
        <v>0</v>
      </c>
      <c r="E4" s="17"/>
      <c r="F4" s="18"/>
      <c r="G4" s="19"/>
      <c r="H4" s="13"/>
      <c r="I4" s="18"/>
    </row>
    <row r="5" spans="1:9" x14ac:dyDescent="0.25">
      <c r="A5" s="10">
        <v>44046</v>
      </c>
      <c r="B5" s="16">
        <f>C4</f>
        <v>0</v>
      </c>
      <c r="C5" s="16"/>
      <c r="D5" s="11">
        <f>C5-B5</f>
        <v>0</v>
      </c>
      <c r="E5" s="17"/>
      <c r="F5" s="18"/>
      <c r="G5" s="19"/>
      <c r="H5" s="13"/>
      <c r="I5" s="22"/>
    </row>
    <row r="6" spans="1:9" x14ac:dyDescent="0.25">
      <c r="A6" s="10">
        <v>44047</v>
      </c>
      <c r="B6" s="16">
        <f>C5</f>
        <v>0</v>
      </c>
      <c r="C6" s="16"/>
      <c r="D6" s="11">
        <f>C6-B6</f>
        <v>0</v>
      </c>
      <c r="E6" s="2">
        <f>2+1</f>
        <v>3</v>
      </c>
      <c r="F6" s="3">
        <f>2+1</f>
        <v>3</v>
      </c>
      <c r="G6" s="19"/>
      <c r="H6" s="13"/>
      <c r="I6" s="22" t="s">
        <v>26</v>
      </c>
    </row>
    <row r="7" spans="1:9" x14ac:dyDescent="0.25">
      <c r="A7" s="10">
        <v>44048</v>
      </c>
      <c r="B7" s="16">
        <f t="shared" ref="B7:B27" si="0">C6</f>
        <v>0</v>
      </c>
      <c r="C7" s="16"/>
      <c r="D7" s="16"/>
      <c r="E7" s="17"/>
      <c r="F7" s="18"/>
      <c r="G7" s="19"/>
      <c r="H7" s="13"/>
      <c r="I7" s="22"/>
    </row>
    <row r="8" spans="1:9" x14ac:dyDescent="0.25">
      <c r="A8" s="10">
        <v>44049</v>
      </c>
      <c r="B8" s="16">
        <f t="shared" si="0"/>
        <v>0</v>
      </c>
      <c r="C8" s="16"/>
      <c r="D8" s="16"/>
      <c r="E8" s="2"/>
      <c r="F8" s="3"/>
      <c r="G8" s="19"/>
      <c r="H8" s="13"/>
      <c r="I8" s="22"/>
    </row>
    <row r="9" spans="1:9" x14ac:dyDescent="0.25">
      <c r="A9" s="10">
        <v>44050</v>
      </c>
      <c r="B9" s="16">
        <f t="shared" si="0"/>
        <v>0</v>
      </c>
      <c r="C9" s="16"/>
      <c r="D9" s="16"/>
      <c r="E9" s="2"/>
      <c r="F9" s="3"/>
      <c r="G9" s="19"/>
      <c r="H9" s="13"/>
      <c r="I9" s="22"/>
    </row>
    <row r="10" spans="1:9" x14ac:dyDescent="0.25">
      <c r="A10" s="10">
        <v>44051</v>
      </c>
      <c r="B10" s="16">
        <f t="shared" si="0"/>
        <v>0</v>
      </c>
      <c r="C10" s="16"/>
      <c r="D10" s="16"/>
      <c r="E10" s="2"/>
      <c r="F10" s="3"/>
      <c r="G10" s="19"/>
      <c r="H10" s="13"/>
      <c r="I10" s="22"/>
    </row>
    <row r="11" spans="1:9" x14ac:dyDescent="0.25">
      <c r="A11" s="10">
        <v>44052</v>
      </c>
      <c r="B11" s="16">
        <f t="shared" si="0"/>
        <v>0</v>
      </c>
      <c r="C11" s="16"/>
      <c r="D11" s="16"/>
      <c r="E11" s="2"/>
      <c r="F11" s="3"/>
      <c r="G11" s="19"/>
      <c r="H11" s="13"/>
      <c r="I11" s="22"/>
    </row>
    <row r="12" spans="1:9" x14ac:dyDescent="0.25">
      <c r="A12" s="10">
        <v>44053</v>
      </c>
      <c r="B12" s="16">
        <f t="shared" si="0"/>
        <v>0</v>
      </c>
      <c r="C12" s="16"/>
      <c r="D12" s="16"/>
      <c r="E12" s="2"/>
      <c r="F12" s="1"/>
      <c r="G12" s="19"/>
      <c r="H12" s="13"/>
      <c r="I12" s="22"/>
    </row>
    <row r="13" spans="1:9" x14ac:dyDescent="0.25">
      <c r="A13" s="10">
        <v>44054</v>
      </c>
      <c r="B13" s="16">
        <f t="shared" si="0"/>
        <v>0</v>
      </c>
      <c r="C13" s="16"/>
      <c r="D13" s="16"/>
      <c r="E13" s="2"/>
      <c r="F13" s="2"/>
      <c r="G13" s="18"/>
      <c r="H13" s="13"/>
      <c r="I13" s="22"/>
    </row>
    <row r="14" spans="1:9" x14ac:dyDescent="0.25">
      <c r="A14" s="10">
        <v>44055</v>
      </c>
      <c r="B14" s="16">
        <f t="shared" si="0"/>
        <v>0</v>
      </c>
      <c r="C14" s="16"/>
      <c r="D14" s="16"/>
      <c r="E14" s="2"/>
      <c r="F14" s="2"/>
      <c r="G14" s="18"/>
      <c r="H14" s="13"/>
      <c r="I14" s="22"/>
    </row>
    <row r="15" spans="1:9" x14ac:dyDescent="0.25">
      <c r="A15" s="10">
        <v>44056</v>
      </c>
      <c r="B15" s="16">
        <f t="shared" si="0"/>
        <v>0</v>
      </c>
      <c r="C15" s="16"/>
      <c r="D15" s="16"/>
      <c r="E15" s="2"/>
      <c r="F15" s="2"/>
      <c r="G15" s="18"/>
      <c r="H15" s="13"/>
      <c r="I15" s="22"/>
    </row>
    <row r="16" spans="1:9" x14ac:dyDescent="0.25">
      <c r="A16" s="10">
        <v>44057</v>
      </c>
      <c r="B16" s="16">
        <f t="shared" si="0"/>
        <v>0</v>
      </c>
      <c r="C16" s="16"/>
      <c r="D16" s="16"/>
      <c r="E16" s="2"/>
      <c r="F16" s="2"/>
      <c r="G16" s="18"/>
      <c r="H16" s="13"/>
      <c r="I16" s="22"/>
    </row>
    <row r="17" spans="1:9" x14ac:dyDescent="0.25">
      <c r="A17" s="10">
        <v>44058</v>
      </c>
      <c r="B17" s="16">
        <f t="shared" si="0"/>
        <v>0</v>
      </c>
      <c r="C17" s="16"/>
      <c r="D17" s="16"/>
      <c r="E17" s="2"/>
      <c r="F17" s="2"/>
      <c r="G17" s="18"/>
      <c r="H17" s="13"/>
      <c r="I17" s="22"/>
    </row>
    <row r="18" spans="1:9" x14ac:dyDescent="0.25">
      <c r="A18" s="10">
        <v>44059</v>
      </c>
      <c r="B18" s="16">
        <f t="shared" si="0"/>
        <v>0</v>
      </c>
      <c r="C18" s="16"/>
      <c r="D18" s="16"/>
      <c r="E18" s="2"/>
      <c r="F18" s="2"/>
      <c r="G18" s="18"/>
      <c r="H18" s="13"/>
      <c r="I18" s="22"/>
    </row>
    <row r="19" spans="1:9" x14ac:dyDescent="0.25">
      <c r="A19" s="10">
        <v>44060</v>
      </c>
      <c r="B19" s="16">
        <f t="shared" si="0"/>
        <v>0</v>
      </c>
      <c r="C19" s="16"/>
      <c r="D19" s="16"/>
      <c r="E19" s="2"/>
      <c r="F19" s="2"/>
      <c r="G19" s="18"/>
      <c r="H19" s="13"/>
      <c r="I19" s="22"/>
    </row>
    <row r="20" spans="1:9" x14ac:dyDescent="0.25">
      <c r="A20" s="10">
        <v>44061</v>
      </c>
      <c r="B20" s="16">
        <f t="shared" si="0"/>
        <v>0</v>
      </c>
      <c r="C20" s="16"/>
      <c r="D20" s="16"/>
      <c r="E20" s="2"/>
      <c r="F20" s="2"/>
      <c r="G20" s="18"/>
      <c r="H20" s="13"/>
      <c r="I20" s="22"/>
    </row>
    <row r="21" spans="1:9" x14ac:dyDescent="0.25">
      <c r="A21" s="10">
        <v>44062</v>
      </c>
      <c r="B21" s="16">
        <f t="shared" si="0"/>
        <v>0</v>
      </c>
      <c r="C21" s="16"/>
      <c r="D21" s="16"/>
      <c r="E21" s="2"/>
      <c r="F21" s="2"/>
      <c r="G21" s="18"/>
      <c r="H21" s="13"/>
      <c r="I21" s="22"/>
    </row>
    <row r="22" spans="1:9" x14ac:dyDescent="0.25">
      <c r="A22" s="10">
        <v>44063</v>
      </c>
      <c r="B22" s="16">
        <f t="shared" si="0"/>
        <v>0</v>
      </c>
      <c r="C22" s="16"/>
      <c r="D22" s="16"/>
      <c r="E22" s="2"/>
      <c r="F22" s="2"/>
      <c r="G22" s="18"/>
      <c r="H22" s="13"/>
      <c r="I22" s="22"/>
    </row>
    <row r="23" spans="1:9" x14ac:dyDescent="0.25">
      <c r="A23" s="10">
        <v>44064</v>
      </c>
      <c r="B23" s="16">
        <f t="shared" si="0"/>
        <v>0</v>
      </c>
      <c r="C23" s="16"/>
      <c r="D23" s="16"/>
      <c r="E23" s="2"/>
      <c r="F23" s="2"/>
      <c r="G23" s="18"/>
      <c r="H23" s="13"/>
      <c r="I23" s="22"/>
    </row>
    <row r="24" spans="1:9" x14ac:dyDescent="0.25">
      <c r="A24" s="10">
        <v>44065</v>
      </c>
      <c r="B24" s="16">
        <f t="shared" si="0"/>
        <v>0</v>
      </c>
      <c r="C24" s="16"/>
      <c r="D24" s="16"/>
      <c r="E24" s="2"/>
      <c r="F24" s="2"/>
      <c r="G24" s="18"/>
      <c r="H24" s="13"/>
      <c r="I24" s="22"/>
    </row>
    <row r="25" spans="1:9" x14ac:dyDescent="0.25">
      <c r="A25" s="10">
        <v>44066</v>
      </c>
      <c r="B25" s="16">
        <f t="shared" si="0"/>
        <v>0</v>
      </c>
      <c r="C25" s="16"/>
      <c r="D25" s="16"/>
      <c r="E25" s="17"/>
      <c r="F25" s="17"/>
      <c r="G25" s="18"/>
      <c r="H25" s="13"/>
      <c r="I25" s="22"/>
    </row>
    <row r="26" spans="1:9" x14ac:dyDescent="0.25">
      <c r="A26" s="10">
        <v>44067</v>
      </c>
      <c r="B26" s="16">
        <f t="shared" si="0"/>
        <v>0</v>
      </c>
      <c r="C26" s="16"/>
      <c r="D26" s="16"/>
      <c r="E26" s="17"/>
      <c r="F26" s="17"/>
      <c r="G26" s="18"/>
      <c r="H26" s="13"/>
      <c r="I26" s="22"/>
    </row>
    <row r="27" spans="1:9" x14ac:dyDescent="0.25">
      <c r="A27" s="10">
        <v>44068</v>
      </c>
      <c r="B27" s="16">
        <f t="shared" si="0"/>
        <v>0</v>
      </c>
      <c r="C27" s="16"/>
      <c r="D27" s="16"/>
      <c r="E27" s="17"/>
      <c r="F27" s="17"/>
      <c r="G27" s="18"/>
      <c r="H27" s="13"/>
      <c r="I27" s="22"/>
    </row>
    <row r="28" spans="1:9" x14ac:dyDescent="0.25">
      <c r="A28" s="10">
        <v>44069</v>
      </c>
      <c r="B28" s="16">
        <f t="shared" ref="B28:B33" si="1">+C27</f>
        <v>0</v>
      </c>
      <c r="C28" s="16"/>
      <c r="D28" s="16"/>
      <c r="E28" s="17"/>
      <c r="F28" s="17"/>
      <c r="G28" s="18"/>
      <c r="H28" s="13"/>
      <c r="I28" s="22"/>
    </row>
    <row r="29" spans="1:9" x14ac:dyDescent="0.25">
      <c r="A29" s="10">
        <v>44070</v>
      </c>
      <c r="B29" s="16">
        <f t="shared" si="1"/>
        <v>0</v>
      </c>
      <c r="C29" s="16"/>
      <c r="D29" s="16"/>
      <c r="E29" s="17"/>
      <c r="F29" s="17"/>
      <c r="G29" s="18"/>
      <c r="H29" s="13"/>
      <c r="I29" s="22"/>
    </row>
    <row r="30" spans="1:9" x14ac:dyDescent="0.25">
      <c r="A30" s="10">
        <v>44071</v>
      </c>
      <c r="B30" s="16">
        <f t="shared" si="1"/>
        <v>0</v>
      </c>
      <c r="C30" s="16"/>
      <c r="D30" s="16"/>
      <c r="E30" s="17"/>
      <c r="F30" s="17"/>
      <c r="G30" s="18"/>
      <c r="H30" s="13"/>
      <c r="I30" s="22"/>
    </row>
    <row r="31" spans="1:9" x14ac:dyDescent="0.25">
      <c r="A31" s="10">
        <v>44072</v>
      </c>
      <c r="B31" s="16">
        <f t="shared" si="1"/>
        <v>0</v>
      </c>
      <c r="C31" s="16"/>
      <c r="D31" s="16"/>
      <c r="E31" s="17"/>
      <c r="F31" s="17"/>
      <c r="G31" s="18"/>
      <c r="H31" s="13"/>
      <c r="I31" s="22"/>
    </row>
    <row r="32" spans="1:9" x14ac:dyDescent="0.25">
      <c r="A32" s="10">
        <v>44073</v>
      </c>
      <c r="B32" s="16">
        <f t="shared" si="1"/>
        <v>0</v>
      </c>
      <c r="C32" s="16"/>
      <c r="D32" s="16"/>
      <c r="E32" s="17"/>
      <c r="F32" s="17"/>
      <c r="G32" s="18"/>
      <c r="H32" s="13"/>
      <c r="I32" s="22"/>
    </row>
    <row r="33" spans="1:9" x14ac:dyDescent="0.25">
      <c r="A33" s="10">
        <v>44074</v>
      </c>
      <c r="B33" s="16">
        <f t="shared" si="1"/>
        <v>0</v>
      </c>
      <c r="C33" s="16"/>
      <c r="D33" s="16"/>
      <c r="E33" s="17"/>
      <c r="F33" s="17"/>
      <c r="G33" s="18"/>
      <c r="H33" s="13"/>
      <c r="I33" s="22"/>
    </row>
    <row r="34" spans="1:9" x14ac:dyDescent="0.25">
      <c r="A34" s="20" t="s">
        <v>9</v>
      </c>
      <c r="B34" s="16"/>
      <c r="C34" s="16"/>
      <c r="D34" s="16">
        <f>SUM(D3:D33)</f>
        <v>0</v>
      </c>
      <c r="E34" s="16">
        <f>SUM(E3:E33)</f>
        <v>3</v>
      </c>
      <c r="F34" s="16">
        <f>SUM(F3:F33)</f>
        <v>3</v>
      </c>
      <c r="G34" s="16">
        <f>SUM(G3:G33)</f>
        <v>0</v>
      </c>
      <c r="H34" s="16">
        <f>SUM(H3:H33)</f>
        <v>0</v>
      </c>
      <c r="I34" s="22"/>
    </row>
    <row r="35" spans="1:9" x14ac:dyDescent="0.25">
      <c r="I35" s="25"/>
    </row>
    <row r="36" spans="1:9" ht="18.75" x14ac:dyDescent="0.25">
      <c r="F36" s="23" t="s">
        <v>10</v>
      </c>
      <c r="G36" s="23" t="e">
        <f>+D34/H34</f>
        <v>#DIV/0!</v>
      </c>
      <c r="H36" s="23" t="s">
        <v>11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I36"/>
  <sheetViews>
    <sheetView workbookViewId="0">
      <selection activeCell="B3" sqref="B3:I10"/>
    </sheetView>
  </sheetViews>
  <sheetFormatPr defaultColWidth="9.140625" defaultRowHeight="15" x14ac:dyDescent="0.25"/>
  <cols>
    <col min="1" max="1" width="10.7109375" style="9" bestFit="1" customWidth="1"/>
    <col min="2" max="2" width="15.85546875" style="9" bestFit="1" customWidth="1"/>
    <col min="3" max="3" width="14.140625" style="9" bestFit="1" customWidth="1"/>
    <col min="4" max="4" width="11" style="9" bestFit="1" customWidth="1"/>
    <col min="5" max="5" width="18.5703125" style="9" bestFit="1" customWidth="1"/>
    <col min="6" max="6" width="16.42578125" style="9" bestFit="1" customWidth="1"/>
    <col min="7" max="8" width="15.7109375" style="9" bestFit="1" customWidth="1"/>
    <col min="9" max="9" width="75.5703125" style="9" customWidth="1"/>
    <col min="10" max="16384" width="9.140625" style="9"/>
  </cols>
  <sheetData>
    <row r="1" spans="1:9" ht="21.75" thickBot="1" x14ac:dyDescent="0.4">
      <c r="A1" s="269" t="s">
        <v>28</v>
      </c>
      <c r="B1" s="270"/>
      <c r="C1" s="270"/>
      <c r="D1" s="270"/>
      <c r="E1" s="270"/>
      <c r="F1" s="271"/>
      <c r="G1" s="270"/>
      <c r="H1" s="270"/>
      <c r="I1" s="272"/>
    </row>
    <row r="2" spans="1:9" ht="30.75" thickBot="1" x14ac:dyDescent="0.3">
      <c r="A2" s="4" t="s">
        <v>0</v>
      </c>
      <c r="B2" s="4" t="s">
        <v>6</v>
      </c>
      <c r="C2" s="4" t="s">
        <v>7</v>
      </c>
      <c r="D2" s="5" t="s">
        <v>1</v>
      </c>
      <c r="E2" s="6" t="s">
        <v>2</v>
      </c>
      <c r="F2" s="7" t="s">
        <v>3</v>
      </c>
      <c r="G2" s="8" t="s">
        <v>8</v>
      </c>
      <c r="H2" s="7" t="s">
        <v>4</v>
      </c>
      <c r="I2" s="7" t="s">
        <v>5</v>
      </c>
    </row>
    <row r="3" spans="1:9" x14ac:dyDescent="0.25">
      <c r="A3" s="10">
        <v>44044</v>
      </c>
      <c r="B3" s="11"/>
      <c r="C3" s="11"/>
      <c r="D3" s="11">
        <f>C3-B3</f>
        <v>0</v>
      </c>
      <c r="E3" s="12"/>
      <c r="F3" s="13"/>
      <c r="G3" s="14"/>
      <c r="H3" s="13"/>
      <c r="I3" s="24"/>
    </row>
    <row r="4" spans="1:9" x14ac:dyDescent="0.25">
      <c r="A4" s="10">
        <v>44045</v>
      </c>
      <c r="B4" s="16">
        <f>C3</f>
        <v>0</v>
      </c>
      <c r="C4" s="16"/>
      <c r="D4" s="11">
        <f>C4-B4</f>
        <v>0</v>
      </c>
      <c r="E4" s="17"/>
      <c r="F4" s="18"/>
      <c r="G4" s="19"/>
      <c r="H4" s="13"/>
      <c r="I4" s="18"/>
    </row>
    <row r="5" spans="1:9" x14ac:dyDescent="0.25">
      <c r="A5" s="10">
        <v>44046</v>
      </c>
      <c r="B5" s="16">
        <f>C4</f>
        <v>0</v>
      </c>
      <c r="C5" s="16"/>
      <c r="D5" s="11">
        <f>C5-B5</f>
        <v>0</v>
      </c>
      <c r="E5" s="17"/>
      <c r="F5" s="18"/>
      <c r="G5" s="19"/>
      <c r="H5" s="13"/>
      <c r="I5" s="22"/>
    </row>
    <row r="6" spans="1:9" x14ac:dyDescent="0.25">
      <c r="A6" s="10">
        <v>44047</v>
      </c>
      <c r="B6" s="16">
        <f>C5</f>
        <v>0</v>
      </c>
      <c r="C6" s="16"/>
      <c r="D6" s="11">
        <f>C6-B6</f>
        <v>0</v>
      </c>
      <c r="E6" s="2"/>
      <c r="F6" s="3"/>
      <c r="G6" s="19"/>
      <c r="H6" s="13"/>
      <c r="I6" s="22"/>
    </row>
    <row r="7" spans="1:9" x14ac:dyDescent="0.25">
      <c r="A7" s="10">
        <v>44048</v>
      </c>
      <c r="B7" s="16">
        <f t="shared" ref="B7:B27" si="0">C6</f>
        <v>0</v>
      </c>
      <c r="C7" s="16"/>
      <c r="D7" s="11">
        <f>C7-B7</f>
        <v>0</v>
      </c>
      <c r="E7" s="17">
        <v>1</v>
      </c>
      <c r="F7" s="18">
        <v>1</v>
      </c>
      <c r="G7" s="19"/>
      <c r="H7" s="13"/>
      <c r="I7" s="22" t="s">
        <v>29</v>
      </c>
    </row>
    <row r="8" spans="1:9" x14ac:dyDescent="0.25">
      <c r="A8" s="10">
        <v>44049</v>
      </c>
      <c r="B8" s="16">
        <f t="shared" si="0"/>
        <v>0</v>
      </c>
      <c r="C8" s="16"/>
      <c r="D8" s="16"/>
      <c r="E8" s="2">
        <v>4</v>
      </c>
      <c r="F8" s="3">
        <v>4</v>
      </c>
      <c r="G8" s="19"/>
      <c r="H8" s="13"/>
      <c r="I8" s="22" t="s">
        <v>35</v>
      </c>
    </row>
    <row r="9" spans="1:9" x14ac:dyDescent="0.25">
      <c r="A9" s="10">
        <v>44050</v>
      </c>
      <c r="B9" s="16">
        <f t="shared" si="0"/>
        <v>0</v>
      </c>
      <c r="C9" s="16">
        <v>301851</v>
      </c>
      <c r="D9" s="16"/>
      <c r="E9" s="2"/>
      <c r="F9" s="3"/>
      <c r="G9" s="19"/>
      <c r="H9" s="13"/>
      <c r="I9" s="22"/>
    </row>
    <row r="10" spans="1:9" x14ac:dyDescent="0.25">
      <c r="A10" s="10">
        <v>44051</v>
      </c>
      <c r="B10" s="16">
        <f t="shared" si="0"/>
        <v>301851</v>
      </c>
      <c r="C10" s="16"/>
      <c r="D10" s="11">
        <f>C10-B10</f>
        <v>-301851</v>
      </c>
      <c r="E10" s="2"/>
      <c r="F10" s="3"/>
      <c r="G10" s="19">
        <v>1500</v>
      </c>
      <c r="H10" s="13">
        <v>18.47</v>
      </c>
      <c r="I10" s="22"/>
    </row>
    <row r="11" spans="1:9" x14ac:dyDescent="0.25">
      <c r="A11" s="10">
        <v>44052</v>
      </c>
      <c r="B11" s="16">
        <f t="shared" si="0"/>
        <v>0</v>
      </c>
      <c r="C11" s="16"/>
      <c r="D11" s="16"/>
      <c r="E11" s="2"/>
      <c r="F11" s="3"/>
      <c r="G11" s="19"/>
      <c r="H11" s="13"/>
      <c r="I11" s="22"/>
    </row>
    <row r="12" spans="1:9" x14ac:dyDescent="0.25">
      <c r="A12" s="10">
        <v>44053</v>
      </c>
      <c r="B12" s="16">
        <f t="shared" si="0"/>
        <v>0</v>
      </c>
      <c r="C12" s="16"/>
      <c r="D12" s="16"/>
      <c r="E12" s="2"/>
      <c r="F12" s="1"/>
      <c r="G12" s="19"/>
      <c r="H12" s="13"/>
      <c r="I12" s="22"/>
    </row>
    <row r="13" spans="1:9" x14ac:dyDescent="0.25">
      <c r="A13" s="10">
        <v>44054</v>
      </c>
      <c r="B13" s="16">
        <f t="shared" si="0"/>
        <v>0</v>
      </c>
      <c r="C13" s="16"/>
      <c r="D13" s="16"/>
      <c r="E13" s="2"/>
      <c r="F13" s="2"/>
      <c r="G13" s="18"/>
      <c r="H13" s="13"/>
      <c r="I13" s="22"/>
    </row>
    <row r="14" spans="1:9" x14ac:dyDescent="0.25">
      <c r="A14" s="10">
        <v>44055</v>
      </c>
      <c r="B14" s="16">
        <f t="shared" si="0"/>
        <v>0</v>
      </c>
      <c r="C14" s="16"/>
      <c r="D14" s="16"/>
      <c r="E14" s="2"/>
      <c r="F14" s="2"/>
      <c r="G14" s="18"/>
      <c r="H14" s="13"/>
      <c r="I14" s="22"/>
    </row>
    <row r="15" spans="1:9" x14ac:dyDescent="0.25">
      <c r="A15" s="10">
        <v>44056</v>
      </c>
      <c r="B15" s="16">
        <f t="shared" si="0"/>
        <v>0</v>
      </c>
      <c r="C15" s="16"/>
      <c r="D15" s="16"/>
      <c r="E15" s="2"/>
      <c r="F15" s="2"/>
      <c r="G15" s="18"/>
      <c r="H15" s="13"/>
      <c r="I15" s="22"/>
    </row>
    <row r="16" spans="1:9" x14ac:dyDescent="0.25">
      <c r="A16" s="10">
        <v>44057</v>
      </c>
      <c r="B16" s="16">
        <f t="shared" si="0"/>
        <v>0</v>
      </c>
      <c r="C16" s="16"/>
      <c r="D16" s="16"/>
      <c r="E16" s="2"/>
      <c r="F16" s="2"/>
      <c r="G16" s="18"/>
      <c r="H16" s="13"/>
      <c r="I16" s="22"/>
    </row>
    <row r="17" spans="1:9" x14ac:dyDescent="0.25">
      <c r="A17" s="10">
        <v>44058</v>
      </c>
      <c r="B17" s="16">
        <f t="shared" si="0"/>
        <v>0</v>
      </c>
      <c r="C17" s="16"/>
      <c r="D17" s="16"/>
      <c r="E17" s="2"/>
      <c r="F17" s="2"/>
      <c r="G17" s="18"/>
      <c r="H17" s="13"/>
      <c r="I17" s="22"/>
    </row>
    <row r="18" spans="1:9" x14ac:dyDescent="0.25">
      <c r="A18" s="10">
        <v>44059</v>
      </c>
      <c r="B18" s="16">
        <f t="shared" si="0"/>
        <v>0</v>
      </c>
      <c r="C18" s="16"/>
      <c r="D18" s="16"/>
      <c r="E18" s="2"/>
      <c r="F18" s="2"/>
      <c r="G18" s="18"/>
      <c r="H18" s="13"/>
      <c r="I18" s="22"/>
    </row>
    <row r="19" spans="1:9" x14ac:dyDescent="0.25">
      <c r="A19" s="10">
        <v>44060</v>
      </c>
      <c r="B19" s="16">
        <f t="shared" si="0"/>
        <v>0</v>
      </c>
      <c r="C19" s="16"/>
      <c r="D19" s="16"/>
      <c r="E19" s="2"/>
      <c r="F19" s="2"/>
      <c r="G19" s="18"/>
      <c r="H19" s="13"/>
      <c r="I19" s="22"/>
    </row>
    <row r="20" spans="1:9" x14ac:dyDescent="0.25">
      <c r="A20" s="10">
        <v>44061</v>
      </c>
      <c r="B20" s="16">
        <f t="shared" si="0"/>
        <v>0</v>
      </c>
      <c r="C20" s="16"/>
      <c r="D20" s="16"/>
      <c r="E20" s="2"/>
      <c r="F20" s="2"/>
      <c r="G20" s="18"/>
      <c r="H20" s="13"/>
      <c r="I20" s="22"/>
    </row>
    <row r="21" spans="1:9" x14ac:dyDescent="0.25">
      <c r="A21" s="10">
        <v>44062</v>
      </c>
      <c r="B21" s="16">
        <f t="shared" si="0"/>
        <v>0</v>
      </c>
      <c r="C21" s="16"/>
      <c r="D21" s="16"/>
      <c r="E21" s="2"/>
      <c r="F21" s="2"/>
      <c r="G21" s="18"/>
      <c r="H21" s="13"/>
      <c r="I21" s="22"/>
    </row>
    <row r="22" spans="1:9" x14ac:dyDescent="0.25">
      <c r="A22" s="10">
        <v>44063</v>
      </c>
      <c r="B22" s="16">
        <f t="shared" si="0"/>
        <v>0</v>
      </c>
      <c r="C22" s="16"/>
      <c r="D22" s="16"/>
      <c r="E22" s="2"/>
      <c r="F22" s="2"/>
      <c r="G22" s="18"/>
      <c r="H22" s="13"/>
      <c r="I22" s="22"/>
    </row>
    <row r="23" spans="1:9" x14ac:dyDescent="0.25">
      <c r="A23" s="10">
        <v>44064</v>
      </c>
      <c r="B23" s="16">
        <f t="shared" si="0"/>
        <v>0</v>
      </c>
      <c r="C23" s="16"/>
      <c r="D23" s="16"/>
      <c r="E23" s="2"/>
      <c r="F23" s="2"/>
      <c r="G23" s="18"/>
      <c r="H23" s="13"/>
      <c r="I23" s="22"/>
    </row>
    <row r="24" spans="1:9" x14ac:dyDescent="0.25">
      <c r="A24" s="10">
        <v>44065</v>
      </c>
      <c r="B24" s="16">
        <f t="shared" si="0"/>
        <v>0</v>
      </c>
      <c r="C24" s="16"/>
      <c r="D24" s="16"/>
      <c r="E24" s="2"/>
      <c r="F24" s="2"/>
      <c r="G24" s="18"/>
      <c r="H24" s="13"/>
      <c r="I24" s="22"/>
    </row>
    <row r="25" spans="1:9" x14ac:dyDescent="0.25">
      <c r="A25" s="10">
        <v>44066</v>
      </c>
      <c r="B25" s="16">
        <f t="shared" si="0"/>
        <v>0</v>
      </c>
      <c r="C25" s="16"/>
      <c r="D25" s="16"/>
      <c r="E25" s="17"/>
      <c r="F25" s="17"/>
      <c r="G25" s="18"/>
      <c r="H25" s="13"/>
      <c r="I25" s="22"/>
    </row>
    <row r="26" spans="1:9" x14ac:dyDescent="0.25">
      <c r="A26" s="10">
        <v>44067</v>
      </c>
      <c r="B26" s="16">
        <f t="shared" si="0"/>
        <v>0</v>
      </c>
      <c r="C26" s="16"/>
      <c r="D26" s="16"/>
      <c r="E26" s="17"/>
      <c r="F26" s="17"/>
      <c r="G26" s="18"/>
      <c r="H26" s="13"/>
      <c r="I26" s="22"/>
    </row>
    <row r="27" spans="1:9" x14ac:dyDescent="0.25">
      <c r="A27" s="10">
        <v>44068</v>
      </c>
      <c r="B27" s="16">
        <f t="shared" si="0"/>
        <v>0</v>
      </c>
      <c r="C27" s="16"/>
      <c r="D27" s="16"/>
      <c r="E27" s="17"/>
      <c r="F27" s="17"/>
      <c r="G27" s="18"/>
      <c r="H27" s="13"/>
      <c r="I27" s="22"/>
    </row>
    <row r="28" spans="1:9" x14ac:dyDescent="0.25">
      <c r="A28" s="10">
        <v>44069</v>
      </c>
      <c r="B28" s="16">
        <f t="shared" ref="B28:B33" si="1">+C27</f>
        <v>0</v>
      </c>
      <c r="C28" s="16"/>
      <c r="D28" s="16"/>
      <c r="E28" s="17"/>
      <c r="F28" s="17"/>
      <c r="G28" s="18"/>
      <c r="H28" s="13"/>
      <c r="I28" s="22"/>
    </row>
    <row r="29" spans="1:9" x14ac:dyDescent="0.25">
      <c r="A29" s="10">
        <v>44070</v>
      </c>
      <c r="B29" s="16">
        <f t="shared" si="1"/>
        <v>0</v>
      </c>
      <c r="C29" s="16"/>
      <c r="D29" s="16"/>
      <c r="E29" s="17"/>
      <c r="F29" s="17"/>
      <c r="G29" s="18"/>
      <c r="H29" s="13"/>
      <c r="I29" s="22"/>
    </row>
    <row r="30" spans="1:9" x14ac:dyDescent="0.25">
      <c r="A30" s="10">
        <v>44071</v>
      </c>
      <c r="B30" s="16">
        <f t="shared" si="1"/>
        <v>0</v>
      </c>
      <c r="C30" s="16"/>
      <c r="D30" s="16"/>
      <c r="E30" s="17"/>
      <c r="F30" s="17"/>
      <c r="G30" s="18"/>
      <c r="H30" s="13"/>
      <c r="I30" s="22"/>
    </row>
    <row r="31" spans="1:9" x14ac:dyDescent="0.25">
      <c r="A31" s="10">
        <v>44072</v>
      </c>
      <c r="B31" s="16">
        <f t="shared" si="1"/>
        <v>0</v>
      </c>
      <c r="C31" s="16"/>
      <c r="D31" s="16"/>
      <c r="E31" s="17"/>
      <c r="F31" s="17"/>
      <c r="G31" s="18"/>
      <c r="H31" s="13"/>
      <c r="I31" s="22"/>
    </row>
    <row r="32" spans="1:9" x14ac:dyDescent="0.25">
      <c r="A32" s="10">
        <v>44073</v>
      </c>
      <c r="B32" s="16">
        <f t="shared" si="1"/>
        <v>0</v>
      </c>
      <c r="C32" s="16"/>
      <c r="D32" s="16"/>
      <c r="E32" s="17"/>
      <c r="F32" s="17"/>
      <c r="G32" s="18"/>
      <c r="H32" s="13"/>
      <c r="I32" s="22"/>
    </row>
    <row r="33" spans="1:9" x14ac:dyDescent="0.25">
      <c r="A33" s="10">
        <v>44074</v>
      </c>
      <c r="B33" s="16">
        <f t="shared" si="1"/>
        <v>0</v>
      </c>
      <c r="C33" s="16"/>
      <c r="D33" s="16"/>
      <c r="E33" s="17"/>
      <c r="F33" s="17"/>
      <c r="G33" s="18"/>
      <c r="H33" s="13"/>
      <c r="I33" s="22"/>
    </row>
    <row r="34" spans="1:9" x14ac:dyDescent="0.25">
      <c r="A34" s="20" t="s">
        <v>9</v>
      </c>
      <c r="B34" s="16"/>
      <c r="C34" s="16"/>
      <c r="D34" s="16">
        <f>SUM(D3:D33)</f>
        <v>-301851</v>
      </c>
      <c r="E34" s="16">
        <f>SUM(E3:E33)</f>
        <v>5</v>
      </c>
      <c r="F34" s="16">
        <f>SUM(F3:F33)</f>
        <v>5</v>
      </c>
      <c r="G34" s="16">
        <f>SUM(G3:G33)</f>
        <v>1500</v>
      </c>
      <c r="H34" s="16">
        <f>SUM(H3:H33)</f>
        <v>18.47</v>
      </c>
      <c r="I34" s="22"/>
    </row>
    <row r="35" spans="1:9" x14ac:dyDescent="0.25">
      <c r="I35" s="25"/>
    </row>
    <row r="36" spans="1:9" ht="18.75" x14ac:dyDescent="0.25">
      <c r="F36" s="23" t="s">
        <v>10</v>
      </c>
      <c r="G36" s="23">
        <f>+D34/H34</f>
        <v>-16342.772062804548</v>
      </c>
      <c r="H36" s="23" t="s">
        <v>11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4"/>
  <sheetViews>
    <sheetView topLeftCell="A463" workbookViewId="0">
      <selection activeCell="H487" sqref="H487"/>
    </sheetView>
  </sheetViews>
  <sheetFormatPr defaultColWidth="9.140625" defaultRowHeight="21" x14ac:dyDescent="0.25"/>
  <cols>
    <col min="1" max="1" width="9.140625" style="29"/>
    <col min="2" max="2" width="15.7109375" style="30" bestFit="1" customWidth="1"/>
    <col min="3" max="3" width="14.42578125" style="30" bestFit="1" customWidth="1"/>
    <col min="4" max="4" width="13.140625" style="30" bestFit="1" customWidth="1"/>
    <col min="5" max="5" width="9.85546875" style="30" customWidth="1"/>
    <col min="6" max="6" width="12.28515625" style="30" customWidth="1"/>
    <col min="7" max="7" width="16.140625" style="30" customWidth="1"/>
    <col min="8" max="8" width="13.85546875" style="136" customWidth="1"/>
    <col min="9" max="9" width="16.28515625" style="136" bestFit="1" customWidth="1"/>
    <col min="10" max="10" width="13.140625" style="137" customWidth="1"/>
    <col min="11" max="11" width="117.85546875" style="29" customWidth="1"/>
    <col min="12" max="12" width="9.140625" style="29"/>
    <col min="13" max="13" width="9.140625" style="30"/>
    <col min="14" max="14" width="18.85546875" style="29" bestFit="1" customWidth="1"/>
    <col min="15" max="15" width="28.140625" style="29" bestFit="1" customWidth="1"/>
    <col min="16" max="16" width="5.85546875" style="29" bestFit="1" customWidth="1"/>
    <col min="17" max="17" width="9.140625" style="29"/>
    <col min="18" max="18" width="20.85546875" style="110" bestFit="1" customWidth="1"/>
    <col min="19" max="19" width="9.140625" style="110"/>
    <col min="20" max="16384" width="9.140625" style="29"/>
  </cols>
  <sheetData>
    <row r="1" spans="1:16" x14ac:dyDescent="0.35">
      <c r="A1" s="262" t="s">
        <v>64</v>
      </c>
      <c r="B1" s="263"/>
      <c r="C1" s="264" t="s">
        <v>51</v>
      </c>
      <c r="D1" s="265"/>
      <c r="E1" s="265"/>
      <c r="F1" s="265"/>
      <c r="G1" s="265"/>
      <c r="H1" s="265"/>
      <c r="I1" s="265"/>
      <c r="J1" s="265"/>
      <c r="K1" s="266"/>
    </row>
    <row r="2" spans="1:16" ht="63" x14ac:dyDescent="0.25">
      <c r="A2" s="252" t="s">
        <v>0</v>
      </c>
      <c r="B2" s="253"/>
      <c r="C2" s="121" t="s">
        <v>6</v>
      </c>
      <c r="D2" s="121" t="s">
        <v>7</v>
      </c>
      <c r="E2" s="121" t="s">
        <v>1</v>
      </c>
      <c r="F2" s="121" t="s">
        <v>2</v>
      </c>
      <c r="G2" s="73" t="s">
        <v>3</v>
      </c>
      <c r="H2" s="122" t="s">
        <v>8</v>
      </c>
      <c r="I2" s="122" t="s">
        <v>4</v>
      </c>
      <c r="J2" s="123" t="s">
        <v>120</v>
      </c>
      <c r="K2" s="82" t="s">
        <v>5</v>
      </c>
    </row>
    <row r="3" spans="1:16" x14ac:dyDescent="0.25">
      <c r="A3" s="83">
        <v>1</v>
      </c>
      <c r="B3" s="34" t="s">
        <v>56</v>
      </c>
      <c r="C3" s="35">
        <v>0</v>
      </c>
      <c r="D3" s="35">
        <v>0</v>
      </c>
      <c r="E3" s="35">
        <f>D3-C3</f>
        <v>0</v>
      </c>
      <c r="F3" s="35"/>
      <c r="G3" s="36"/>
      <c r="H3" s="124"/>
      <c r="I3" s="124"/>
      <c r="J3" s="125"/>
      <c r="K3" s="86"/>
    </row>
    <row r="4" spans="1:16" x14ac:dyDescent="0.35">
      <c r="A4" s="83">
        <f>A3+1</f>
        <v>2</v>
      </c>
      <c r="B4" s="34" t="s">
        <v>56</v>
      </c>
      <c r="C4" s="35">
        <v>0</v>
      </c>
      <c r="D4" s="35">
        <v>0</v>
      </c>
      <c r="E4" s="35">
        <f t="shared" ref="E4:E33" si="0">D4-C4</f>
        <v>0</v>
      </c>
      <c r="F4" s="35"/>
      <c r="G4" s="36"/>
      <c r="H4" s="116"/>
      <c r="I4" s="126"/>
      <c r="J4" s="127"/>
      <c r="K4" s="90"/>
      <c r="L4" s="30"/>
      <c r="M4" s="29"/>
    </row>
    <row r="5" spans="1:16" x14ac:dyDescent="0.25">
      <c r="A5" s="83">
        <f t="shared" ref="A5:A33" si="1">A4+1</f>
        <v>3</v>
      </c>
      <c r="B5" s="34" t="s">
        <v>56</v>
      </c>
      <c r="C5" s="35"/>
      <c r="D5" s="35"/>
      <c r="E5" s="35">
        <f t="shared" si="0"/>
        <v>0</v>
      </c>
      <c r="F5" s="35"/>
      <c r="G5" s="36"/>
      <c r="H5" s="124"/>
      <c r="I5" s="124"/>
      <c r="J5" s="125"/>
      <c r="K5" s="86"/>
    </row>
    <row r="6" spans="1:16" x14ac:dyDescent="0.25">
      <c r="A6" s="83">
        <f t="shared" si="1"/>
        <v>4</v>
      </c>
      <c r="B6" s="34" t="s">
        <v>56</v>
      </c>
      <c r="C6" s="35"/>
      <c r="D6" s="35"/>
      <c r="E6" s="35">
        <f t="shared" si="0"/>
        <v>0</v>
      </c>
      <c r="F6" s="35"/>
      <c r="G6" s="36"/>
      <c r="H6" s="124"/>
      <c r="I6" s="124"/>
      <c r="J6" s="125"/>
      <c r="K6" s="86"/>
    </row>
    <row r="7" spans="1:16" x14ac:dyDescent="0.25">
      <c r="A7" s="83">
        <f t="shared" si="1"/>
        <v>5</v>
      </c>
      <c r="B7" s="34" t="s">
        <v>56</v>
      </c>
      <c r="C7" s="35">
        <v>152951</v>
      </c>
      <c r="D7" s="35">
        <v>152979</v>
      </c>
      <c r="E7" s="35">
        <f t="shared" si="0"/>
        <v>28</v>
      </c>
      <c r="F7" s="35">
        <v>5</v>
      </c>
      <c r="G7" s="36"/>
      <c r="H7" s="124"/>
      <c r="I7" s="124"/>
      <c r="J7" s="125"/>
      <c r="K7" s="85" t="s">
        <v>112</v>
      </c>
    </row>
    <row r="8" spans="1:16" x14ac:dyDescent="0.35">
      <c r="A8" s="83">
        <f t="shared" si="1"/>
        <v>6</v>
      </c>
      <c r="B8" s="34" t="s">
        <v>56</v>
      </c>
      <c r="C8" s="35">
        <f>D7</f>
        <v>152979</v>
      </c>
      <c r="D8" s="35">
        <v>153049</v>
      </c>
      <c r="E8" s="35">
        <f t="shared" si="0"/>
        <v>70</v>
      </c>
      <c r="F8" s="42">
        <v>6</v>
      </c>
      <c r="G8" s="36"/>
      <c r="H8" s="124"/>
      <c r="I8" s="124"/>
      <c r="J8" s="125"/>
      <c r="K8" s="87" t="s">
        <v>148</v>
      </c>
    </row>
    <row r="9" spans="1:16" x14ac:dyDescent="0.35">
      <c r="A9" s="83">
        <f t="shared" si="1"/>
        <v>7</v>
      </c>
      <c r="B9" s="34" t="s">
        <v>56</v>
      </c>
      <c r="C9" s="35">
        <f>D8</f>
        <v>153049</v>
      </c>
      <c r="D9" s="35">
        <v>153086</v>
      </c>
      <c r="E9" s="35">
        <f t="shared" si="0"/>
        <v>37</v>
      </c>
      <c r="F9" s="42">
        <v>5</v>
      </c>
      <c r="G9" s="36"/>
      <c r="H9" s="124"/>
      <c r="I9" s="124"/>
      <c r="J9" s="125"/>
      <c r="K9" s="87" t="s">
        <v>149</v>
      </c>
      <c r="N9" s="33" t="s">
        <v>47</v>
      </c>
      <c r="O9" s="33" t="s">
        <v>48</v>
      </c>
      <c r="P9" s="33" t="s">
        <v>49</v>
      </c>
    </row>
    <row r="10" spans="1:16" x14ac:dyDescent="0.35">
      <c r="A10" s="83">
        <f t="shared" si="1"/>
        <v>8</v>
      </c>
      <c r="B10" s="34" t="s">
        <v>56</v>
      </c>
      <c r="C10" s="35">
        <v>153086</v>
      </c>
      <c r="D10" s="35">
        <v>153130</v>
      </c>
      <c r="E10" s="35">
        <f t="shared" si="0"/>
        <v>44</v>
      </c>
      <c r="F10" s="42">
        <v>5</v>
      </c>
      <c r="G10" s="36"/>
      <c r="H10" s="124"/>
      <c r="I10" s="124"/>
      <c r="J10" s="125"/>
      <c r="K10" s="85" t="s">
        <v>142</v>
      </c>
      <c r="N10" s="36" t="s">
        <v>37</v>
      </c>
      <c r="O10" s="36" t="s">
        <v>38</v>
      </c>
      <c r="P10" s="36">
        <v>14</v>
      </c>
    </row>
    <row r="11" spans="1:16" x14ac:dyDescent="0.35">
      <c r="A11" s="83">
        <f t="shared" si="1"/>
        <v>9</v>
      </c>
      <c r="B11" s="34" t="s">
        <v>56</v>
      </c>
      <c r="C11" s="35">
        <f>D10</f>
        <v>153130</v>
      </c>
      <c r="D11" s="35">
        <v>153168</v>
      </c>
      <c r="E11" s="35">
        <f t="shared" si="0"/>
        <v>38</v>
      </c>
      <c r="F11" s="42">
        <v>3</v>
      </c>
      <c r="G11" s="36"/>
      <c r="H11" s="124"/>
      <c r="I11" s="128"/>
      <c r="J11" s="129"/>
      <c r="K11" s="86" t="s">
        <v>141</v>
      </c>
      <c r="N11" s="36" t="s">
        <v>37</v>
      </c>
      <c r="O11" s="36" t="s">
        <v>39</v>
      </c>
      <c r="P11" s="36">
        <v>16</v>
      </c>
    </row>
    <row r="12" spans="1:16" ht="22.5" customHeight="1" x14ac:dyDescent="0.35">
      <c r="A12" s="83">
        <f t="shared" si="1"/>
        <v>10</v>
      </c>
      <c r="B12" s="34" t="s">
        <v>56</v>
      </c>
      <c r="C12" s="36">
        <v>0</v>
      </c>
      <c r="D12" s="36">
        <v>0</v>
      </c>
      <c r="E12" s="35">
        <f t="shared" si="0"/>
        <v>0</v>
      </c>
      <c r="F12" s="39">
        <v>0</v>
      </c>
      <c r="G12" s="35"/>
      <c r="H12" s="124"/>
      <c r="I12" s="124"/>
      <c r="J12" s="125"/>
      <c r="K12" s="86"/>
      <c r="N12" s="36" t="s">
        <v>37</v>
      </c>
      <c r="O12" s="36" t="s">
        <v>40</v>
      </c>
      <c r="P12" s="36">
        <v>14</v>
      </c>
    </row>
    <row r="13" spans="1:16" x14ac:dyDescent="0.35">
      <c r="A13" s="83">
        <f t="shared" si="1"/>
        <v>11</v>
      </c>
      <c r="B13" s="34" t="s">
        <v>56</v>
      </c>
      <c r="C13" s="39">
        <f>D11</f>
        <v>153168</v>
      </c>
      <c r="D13" s="36">
        <v>153249</v>
      </c>
      <c r="E13" s="35">
        <f t="shared" si="0"/>
        <v>81</v>
      </c>
      <c r="F13" s="39">
        <v>4</v>
      </c>
      <c r="G13" s="35"/>
      <c r="H13" s="124"/>
      <c r="I13" s="124"/>
      <c r="J13" s="125"/>
      <c r="K13" s="86" t="s">
        <v>154</v>
      </c>
      <c r="N13" s="36" t="s">
        <v>37</v>
      </c>
      <c r="O13" s="36" t="s">
        <v>41</v>
      </c>
      <c r="P13" s="36">
        <v>17</v>
      </c>
    </row>
    <row r="14" spans="1:16" x14ac:dyDescent="0.35">
      <c r="A14" s="83">
        <f t="shared" si="1"/>
        <v>12</v>
      </c>
      <c r="B14" s="34" t="s">
        <v>56</v>
      </c>
      <c r="C14" s="39">
        <f>D13</f>
        <v>153249</v>
      </c>
      <c r="D14" s="36">
        <v>153338</v>
      </c>
      <c r="E14" s="35">
        <f t="shared" si="0"/>
        <v>89</v>
      </c>
      <c r="F14" s="39">
        <v>6</v>
      </c>
      <c r="G14" s="35"/>
      <c r="H14" s="124"/>
      <c r="I14" s="124"/>
      <c r="J14" s="125"/>
      <c r="K14" s="86" t="s">
        <v>167</v>
      </c>
      <c r="N14" s="36" t="s">
        <v>37</v>
      </c>
      <c r="O14" s="36" t="s">
        <v>42</v>
      </c>
      <c r="P14" s="36">
        <v>17</v>
      </c>
    </row>
    <row r="15" spans="1:16" x14ac:dyDescent="0.35">
      <c r="A15" s="83">
        <f t="shared" si="1"/>
        <v>13</v>
      </c>
      <c r="B15" s="34" t="s">
        <v>56</v>
      </c>
      <c r="C15" s="39">
        <f>D14</f>
        <v>153338</v>
      </c>
      <c r="D15" s="36">
        <v>153426</v>
      </c>
      <c r="E15" s="35">
        <f t="shared" si="0"/>
        <v>88</v>
      </c>
      <c r="F15" s="39">
        <v>2</v>
      </c>
      <c r="G15" s="35"/>
      <c r="H15" s="124"/>
      <c r="I15" s="124"/>
      <c r="J15" s="125"/>
      <c r="K15" s="86" t="s">
        <v>196</v>
      </c>
      <c r="N15" s="36" t="s">
        <v>37</v>
      </c>
      <c r="O15" s="36" t="s">
        <v>43</v>
      </c>
      <c r="P15" s="36">
        <v>18</v>
      </c>
    </row>
    <row r="16" spans="1:16" x14ac:dyDescent="0.35">
      <c r="A16" s="83">
        <f t="shared" si="1"/>
        <v>14</v>
      </c>
      <c r="B16" s="34" t="s">
        <v>56</v>
      </c>
      <c r="C16" s="39">
        <f>D15</f>
        <v>153426</v>
      </c>
      <c r="D16" s="36">
        <v>153467</v>
      </c>
      <c r="E16" s="35">
        <f t="shared" si="0"/>
        <v>41</v>
      </c>
      <c r="F16" s="39">
        <v>3</v>
      </c>
      <c r="G16" s="35"/>
      <c r="H16" s="124"/>
      <c r="I16" s="124"/>
      <c r="J16" s="125"/>
      <c r="K16" s="97" t="s">
        <v>186</v>
      </c>
      <c r="N16" s="36" t="s">
        <v>37</v>
      </c>
      <c r="O16" s="36" t="s">
        <v>44</v>
      </c>
      <c r="P16" s="36">
        <v>2</v>
      </c>
    </row>
    <row r="17" spans="1:19" x14ac:dyDescent="0.35">
      <c r="A17" s="83">
        <f t="shared" si="1"/>
        <v>15</v>
      </c>
      <c r="B17" s="34" t="s">
        <v>56</v>
      </c>
      <c r="C17" s="39">
        <f>D16</f>
        <v>153467</v>
      </c>
      <c r="D17" s="36">
        <v>153501</v>
      </c>
      <c r="E17" s="35">
        <f t="shared" si="0"/>
        <v>34</v>
      </c>
      <c r="F17" s="39">
        <v>3</v>
      </c>
      <c r="G17" s="35"/>
      <c r="H17" s="124"/>
      <c r="I17" s="124"/>
      <c r="J17" s="125"/>
      <c r="K17" s="86" t="s">
        <v>197</v>
      </c>
      <c r="N17" s="36" t="s">
        <v>37</v>
      </c>
      <c r="O17" s="36" t="s">
        <v>45</v>
      </c>
      <c r="P17" s="36">
        <v>4</v>
      </c>
    </row>
    <row r="18" spans="1:19" x14ac:dyDescent="0.35">
      <c r="A18" s="83">
        <f t="shared" si="1"/>
        <v>16</v>
      </c>
      <c r="B18" s="34" t="s">
        <v>56</v>
      </c>
      <c r="C18" s="39"/>
      <c r="D18" s="36"/>
      <c r="E18" s="35">
        <f t="shared" si="0"/>
        <v>0</v>
      </c>
      <c r="F18" s="39"/>
      <c r="G18" s="35"/>
      <c r="H18" s="124"/>
      <c r="I18" s="124"/>
      <c r="J18" s="125"/>
      <c r="K18" s="86"/>
      <c r="N18" s="36" t="s">
        <v>37</v>
      </c>
      <c r="O18" s="36" t="s">
        <v>46</v>
      </c>
      <c r="P18" s="36">
        <v>60</v>
      </c>
    </row>
    <row r="19" spans="1:19" x14ac:dyDescent="0.35">
      <c r="A19" s="83">
        <f t="shared" si="1"/>
        <v>17</v>
      </c>
      <c r="B19" s="34" t="s">
        <v>56</v>
      </c>
      <c r="C19" s="39"/>
      <c r="D19" s="36"/>
      <c r="E19" s="35">
        <f t="shared" si="0"/>
        <v>0</v>
      </c>
      <c r="F19" s="39"/>
      <c r="G19" s="35"/>
      <c r="H19" s="124"/>
      <c r="I19" s="124"/>
      <c r="J19" s="125"/>
      <c r="K19" s="98"/>
    </row>
    <row r="20" spans="1:19" x14ac:dyDescent="0.35">
      <c r="A20" s="83">
        <f t="shared" si="1"/>
        <v>18</v>
      </c>
      <c r="B20" s="34" t="s">
        <v>56</v>
      </c>
      <c r="C20" s="39">
        <v>153537</v>
      </c>
      <c r="D20" s="36">
        <v>153614</v>
      </c>
      <c r="E20" s="35">
        <f t="shared" si="0"/>
        <v>77</v>
      </c>
      <c r="F20" s="39">
        <v>4</v>
      </c>
      <c r="G20" s="35"/>
      <c r="H20" s="124"/>
      <c r="I20" s="124"/>
      <c r="J20" s="125"/>
      <c r="K20" s="86" t="s">
        <v>221</v>
      </c>
    </row>
    <row r="21" spans="1:19" x14ac:dyDescent="0.35">
      <c r="A21" s="83">
        <f t="shared" si="1"/>
        <v>19</v>
      </c>
      <c r="B21" s="34" t="s">
        <v>56</v>
      </c>
      <c r="C21" s="39">
        <f>D20</f>
        <v>153614</v>
      </c>
      <c r="D21" s="36">
        <v>153701</v>
      </c>
      <c r="E21" s="35">
        <f t="shared" si="0"/>
        <v>87</v>
      </c>
      <c r="F21" s="39">
        <v>6</v>
      </c>
      <c r="G21" s="35"/>
      <c r="H21" s="124">
        <v>5000</v>
      </c>
      <c r="I21" s="124">
        <v>46.59</v>
      </c>
      <c r="J21" s="125">
        <v>153719</v>
      </c>
      <c r="K21" s="86" t="s">
        <v>233</v>
      </c>
    </row>
    <row r="22" spans="1:19" x14ac:dyDescent="0.35">
      <c r="A22" s="83">
        <f t="shared" si="1"/>
        <v>20</v>
      </c>
      <c r="B22" s="34" t="s">
        <v>56</v>
      </c>
      <c r="C22" s="39">
        <f>D21</f>
        <v>153701</v>
      </c>
      <c r="D22" s="36">
        <v>153749</v>
      </c>
      <c r="E22" s="35">
        <f t="shared" si="0"/>
        <v>48</v>
      </c>
      <c r="F22" s="39">
        <v>3</v>
      </c>
      <c r="G22" s="35"/>
      <c r="H22" s="124"/>
      <c r="I22" s="124"/>
      <c r="J22" s="125"/>
      <c r="K22" s="86" t="s">
        <v>257</v>
      </c>
    </row>
    <row r="23" spans="1:19" x14ac:dyDescent="0.35">
      <c r="A23" s="83">
        <f t="shared" si="1"/>
        <v>21</v>
      </c>
      <c r="B23" s="34" t="s">
        <v>56</v>
      </c>
      <c r="C23" s="39">
        <f>D22</f>
        <v>153749</v>
      </c>
      <c r="D23" s="39">
        <v>153811</v>
      </c>
      <c r="E23" s="35">
        <f t="shared" si="0"/>
        <v>62</v>
      </c>
      <c r="F23" s="39">
        <v>4</v>
      </c>
      <c r="G23" s="35"/>
      <c r="H23" s="124"/>
      <c r="I23" s="124"/>
      <c r="J23" s="125"/>
      <c r="K23" s="86" t="s">
        <v>283</v>
      </c>
      <c r="O23" s="104"/>
      <c r="P23" s="96"/>
      <c r="R23" s="46" t="s">
        <v>51</v>
      </c>
    </row>
    <row r="24" spans="1:19" x14ac:dyDescent="0.35">
      <c r="A24" s="83">
        <f t="shared" si="1"/>
        <v>22</v>
      </c>
      <c r="B24" s="34" t="s">
        <v>56</v>
      </c>
      <c r="C24" s="39">
        <f>D23</f>
        <v>153811</v>
      </c>
      <c r="D24" s="39">
        <v>153917</v>
      </c>
      <c r="E24" s="35">
        <f t="shared" si="0"/>
        <v>106</v>
      </c>
      <c r="F24" s="39">
        <v>3</v>
      </c>
      <c r="G24" s="35"/>
      <c r="H24" s="124"/>
      <c r="I24" s="124"/>
      <c r="J24" s="125"/>
      <c r="K24" s="86" t="s">
        <v>284</v>
      </c>
      <c r="O24" s="104"/>
      <c r="P24" s="96"/>
      <c r="R24" s="46" t="s">
        <v>60</v>
      </c>
    </row>
    <row r="25" spans="1:19" x14ac:dyDescent="0.35">
      <c r="A25" s="83">
        <f t="shared" si="1"/>
        <v>23</v>
      </c>
      <c r="B25" s="34" t="s">
        <v>56</v>
      </c>
      <c r="C25" s="39">
        <f>D24</f>
        <v>153917</v>
      </c>
      <c r="D25" s="36">
        <v>153941</v>
      </c>
      <c r="E25" s="35">
        <f t="shared" si="0"/>
        <v>24</v>
      </c>
      <c r="F25" s="39">
        <v>3</v>
      </c>
      <c r="G25" s="35"/>
      <c r="H25" s="124">
        <v>10000</v>
      </c>
      <c r="I25" s="124">
        <v>93.17</v>
      </c>
      <c r="J25" s="125">
        <v>153912</v>
      </c>
      <c r="K25" s="86" t="s">
        <v>285</v>
      </c>
      <c r="O25" s="104"/>
      <c r="P25" s="96"/>
      <c r="R25" s="46" t="s">
        <v>61</v>
      </c>
    </row>
    <row r="26" spans="1:19" x14ac:dyDescent="0.35">
      <c r="A26" s="83">
        <f t="shared" si="1"/>
        <v>24</v>
      </c>
      <c r="B26" s="34" t="s">
        <v>56</v>
      </c>
      <c r="C26" s="39">
        <v>0</v>
      </c>
      <c r="D26" s="36">
        <v>0</v>
      </c>
      <c r="E26" s="35">
        <f t="shared" si="0"/>
        <v>0</v>
      </c>
      <c r="F26" s="39"/>
      <c r="G26" s="35"/>
      <c r="H26" s="124"/>
      <c r="I26" s="124"/>
      <c r="J26" s="125"/>
      <c r="K26" s="86">
        <v>0</v>
      </c>
      <c r="O26" s="104"/>
      <c r="P26" s="96"/>
      <c r="R26" s="46" t="s">
        <v>67</v>
      </c>
    </row>
    <row r="27" spans="1:19" x14ac:dyDescent="0.35">
      <c r="A27" s="83">
        <f t="shared" si="1"/>
        <v>25</v>
      </c>
      <c r="B27" s="34" t="s">
        <v>56</v>
      </c>
      <c r="C27" s="39">
        <f>D25</f>
        <v>153941</v>
      </c>
      <c r="D27" s="36">
        <v>153985</v>
      </c>
      <c r="E27" s="35">
        <f t="shared" si="0"/>
        <v>44</v>
      </c>
      <c r="F27" s="39">
        <v>3</v>
      </c>
      <c r="G27" s="35">
        <v>4</v>
      </c>
      <c r="H27" s="124"/>
      <c r="I27" s="124"/>
      <c r="J27" s="125"/>
      <c r="K27" s="86" t="s">
        <v>298</v>
      </c>
      <c r="O27" s="104"/>
      <c r="P27" s="96"/>
      <c r="R27" s="46" t="s">
        <v>65</v>
      </c>
      <c r="S27" s="110" t="s">
        <v>72</v>
      </c>
    </row>
    <row r="28" spans="1:19" x14ac:dyDescent="0.35">
      <c r="A28" s="83">
        <f t="shared" si="1"/>
        <v>26</v>
      </c>
      <c r="B28" s="34" t="s">
        <v>56</v>
      </c>
      <c r="C28" s="39">
        <v>153967</v>
      </c>
      <c r="D28" s="36">
        <v>154033</v>
      </c>
      <c r="E28" s="35">
        <f t="shared" si="0"/>
        <v>66</v>
      </c>
      <c r="F28" s="39">
        <v>4</v>
      </c>
      <c r="G28" s="35"/>
      <c r="H28" s="124"/>
      <c r="I28" s="124"/>
      <c r="J28" s="125"/>
      <c r="K28" s="86" t="s">
        <v>304</v>
      </c>
      <c r="O28" s="96"/>
      <c r="P28" s="96"/>
    </row>
    <row r="29" spans="1:19" x14ac:dyDescent="0.35">
      <c r="A29" s="83">
        <f t="shared" si="1"/>
        <v>27</v>
      </c>
      <c r="B29" s="34" t="s">
        <v>56</v>
      </c>
      <c r="C29" s="39">
        <f>D28</f>
        <v>154033</v>
      </c>
      <c r="D29" s="36">
        <v>154111</v>
      </c>
      <c r="E29" s="35">
        <f t="shared" si="0"/>
        <v>78</v>
      </c>
      <c r="F29" s="39">
        <v>5</v>
      </c>
      <c r="G29" s="35"/>
      <c r="H29" s="124"/>
      <c r="I29" s="124"/>
      <c r="J29" s="125"/>
      <c r="K29" s="86" t="s">
        <v>311</v>
      </c>
      <c r="O29" s="104"/>
      <c r="P29" s="96"/>
      <c r="R29" s="46" t="s">
        <v>53</v>
      </c>
    </row>
    <row r="30" spans="1:19" x14ac:dyDescent="0.35">
      <c r="A30" s="83">
        <f t="shared" si="1"/>
        <v>28</v>
      </c>
      <c r="B30" s="34" t="s">
        <v>56</v>
      </c>
      <c r="C30" s="39">
        <f>D29</f>
        <v>154111</v>
      </c>
      <c r="D30" s="36">
        <v>154217</v>
      </c>
      <c r="E30" s="35">
        <f t="shared" si="0"/>
        <v>106</v>
      </c>
      <c r="F30" s="39">
        <v>3</v>
      </c>
      <c r="G30" s="35"/>
      <c r="H30" s="124"/>
      <c r="I30" s="124"/>
      <c r="J30" s="125"/>
      <c r="K30" s="86" t="s">
        <v>320</v>
      </c>
      <c r="O30" s="104"/>
      <c r="P30" s="96"/>
      <c r="R30" s="46" t="s">
        <v>68</v>
      </c>
    </row>
    <row r="31" spans="1:19" x14ac:dyDescent="0.35">
      <c r="A31" s="83">
        <f t="shared" si="1"/>
        <v>29</v>
      </c>
      <c r="B31" s="34" t="s">
        <v>56</v>
      </c>
      <c r="C31" s="39">
        <f>D30</f>
        <v>154217</v>
      </c>
      <c r="D31" s="36">
        <v>154292</v>
      </c>
      <c r="E31" s="35">
        <f t="shared" si="0"/>
        <v>75</v>
      </c>
      <c r="F31" s="39">
        <v>5</v>
      </c>
      <c r="G31" s="35"/>
      <c r="H31" s="124"/>
      <c r="I31" s="124"/>
      <c r="J31" s="125"/>
      <c r="K31" s="86" t="s">
        <v>323</v>
      </c>
      <c r="O31" s="104"/>
      <c r="P31" s="96"/>
      <c r="R31" s="46" t="s">
        <v>69</v>
      </c>
    </row>
    <row r="32" spans="1:19" x14ac:dyDescent="0.35">
      <c r="A32" s="83">
        <f t="shared" si="1"/>
        <v>30</v>
      </c>
      <c r="B32" s="34" t="s">
        <v>56</v>
      </c>
      <c r="C32" s="39">
        <f>D31</f>
        <v>154292</v>
      </c>
      <c r="D32" s="36">
        <v>154324</v>
      </c>
      <c r="E32" s="35">
        <f t="shared" si="0"/>
        <v>32</v>
      </c>
      <c r="F32" s="39">
        <v>3</v>
      </c>
      <c r="G32" s="35"/>
      <c r="H32" s="124"/>
      <c r="I32" s="124"/>
      <c r="J32" s="125"/>
      <c r="K32" s="86" t="s">
        <v>363</v>
      </c>
      <c r="O32" s="104"/>
      <c r="P32" s="96"/>
      <c r="R32" s="46" t="s">
        <v>70</v>
      </c>
    </row>
    <row r="33" spans="1:21" x14ac:dyDescent="0.35">
      <c r="A33" s="83">
        <f t="shared" si="1"/>
        <v>31</v>
      </c>
      <c r="B33" s="34" t="s">
        <v>56</v>
      </c>
      <c r="C33" s="39">
        <v>0</v>
      </c>
      <c r="D33" s="36">
        <v>0</v>
      </c>
      <c r="E33" s="35">
        <f t="shared" si="0"/>
        <v>0</v>
      </c>
      <c r="F33" s="39"/>
      <c r="G33" s="35"/>
      <c r="H33" s="124"/>
      <c r="I33" s="124"/>
      <c r="J33" s="125"/>
      <c r="K33" s="86"/>
      <c r="O33" s="104"/>
      <c r="P33" s="96"/>
      <c r="R33" s="46" t="s">
        <v>55</v>
      </c>
      <c r="S33" s="110" t="s">
        <v>73</v>
      </c>
    </row>
    <row r="34" spans="1:21" x14ac:dyDescent="0.35">
      <c r="A34" s="83"/>
      <c r="B34" s="50" t="s">
        <v>9</v>
      </c>
      <c r="C34" s="39" t="s">
        <v>52</v>
      </c>
      <c r="D34" s="39"/>
      <c r="E34" s="50">
        <f>SUM(E3:E33)</f>
        <v>1355</v>
      </c>
      <c r="F34" s="50">
        <f>SUM(F3:F33)</f>
        <v>88</v>
      </c>
      <c r="G34" s="50">
        <f>SUM(G3:G33)</f>
        <v>4</v>
      </c>
      <c r="H34" s="130">
        <f>SUM(H3:H33)</f>
        <v>15000</v>
      </c>
      <c r="I34" s="130">
        <f>SUM(I4:I33)</f>
        <v>139.76</v>
      </c>
      <c r="J34" s="131"/>
      <c r="K34" s="86"/>
      <c r="O34" s="96"/>
      <c r="P34" s="96"/>
    </row>
    <row r="35" spans="1:21" x14ac:dyDescent="0.25">
      <c r="A35" s="83"/>
      <c r="B35" s="36"/>
      <c r="C35" s="36"/>
      <c r="D35" s="36"/>
      <c r="E35" s="36"/>
      <c r="F35" s="36" t="s">
        <v>52</v>
      </c>
      <c r="G35" s="36"/>
      <c r="H35" s="124" t="s">
        <v>52</v>
      </c>
      <c r="I35" s="124"/>
      <c r="J35" s="125"/>
      <c r="K35" s="90"/>
      <c r="O35" s="96"/>
      <c r="P35" s="96"/>
    </row>
    <row r="36" spans="1:21" x14ac:dyDescent="0.25">
      <c r="A36" s="83"/>
      <c r="B36" s="36"/>
      <c r="C36" s="36"/>
      <c r="D36" s="36"/>
      <c r="E36" s="36" t="s">
        <v>52</v>
      </c>
      <c r="F36" s="36" t="s">
        <v>52</v>
      </c>
      <c r="G36" s="81" t="s">
        <v>10</v>
      </c>
      <c r="H36" s="132">
        <f>+E34/I34</f>
        <v>9.6951917572982254</v>
      </c>
      <c r="I36" s="132" t="s">
        <v>11</v>
      </c>
      <c r="J36" s="133"/>
      <c r="K36" s="90"/>
      <c r="O36" s="104"/>
      <c r="P36" s="96"/>
      <c r="R36" s="46" t="s">
        <v>57</v>
      </c>
      <c r="S36" s="110" t="s">
        <v>73</v>
      </c>
    </row>
    <row r="37" spans="1:21" ht="21.75" thickBot="1" x14ac:dyDescent="0.3">
      <c r="A37" s="91"/>
      <c r="B37" s="114"/>
      <c r="C37" s="114"/>
      <c r="D37" s="114"/>
      <c r="E37" s="114" t="s">
        <v>52</v>
      </c>
      <c r="F37" s="114"/>
      <c r="G37" s="114"/>
      <c r="H37" s="134"/>
      <c r="I37" s="134"/>
      <c r="J37" s="135"/>
      <c r="K37" s="93"/>
      <c r="O37" s="104"/>
      <c r="P37" s="96"/>
      <c r="R37" s="46" t="s">
        <v>63</v>
      </c>
      <c r="S37" s="110" t="s">
        <v>71</v>
      </c>
    </row>
    <row r="38" spans="1:21" ht="21.75" thickBot="1" x14ac:dyDescent="0.3">
      <c r="O38" s="104"/>
      <c r="P38" s="96"/>
      <c r="R38" s="46" t="s">
        <v>66</v>
      </c>
      <c r="S38" s="110" t="s">
        <v>71</v>
      </c>
    </row>
    <row r="39" spans="1:21" x14ac:dyDescent="0.35">
      <c r="A39" s="262" t="s">
        <v>74</v>
      </c>
      <c r="B39" s="263"/>
      <c r="C39" s="250" t="s">
        <v>60</v>
      </c>
      <c r="D39" s="250"/>
      <c r="E39" s="250"/>
      <c r="F39" s="250"/>
      <c r="G39" s="250"/>
      <c r="H39" s="250"/>
      <c r="I39" s="250"/>
      <c r="J39" s="264"/>
      <c r="K39" s="251"/>
    </row>
    <row r="40" spans="1:21" ht="63" x14ac:dyDescent="0.25">
      <c r="A40" s="252" t="s">
        <v>0</v>
      </c>
      <c r="B40" s="253"/>
      <c r="C40" s="121" t="s">
        <v>6</v>
      </c>
      <c r="D40" s="121" t="s">
        <v>7</v>
      </c>
      <c r="E40" s="121" t="s">
        <v>1</v>
      </c>
      <c r="F40" s="121" t="s">
        <v>2</v>
      </c>
      <c r="G40" s="73" t="s">
        <v>3</v>
      </c>
      <c r="H40" s="122" t="s">
        <v>8</v>
      </c>
      <c r="I40" s="122" t="s">
        <v>4</v>
      </c>
      <c r="J40" s="123" t="s">
        <v>120</v>
      </c>
      <c r="K40" s="82" t="s">
        <v>5</v>
      </c>
      <c r="O40" s="104"/>
    </row>
    <row r="41" spans="1:21" s="58" customFormat="1" x14ac:dyDescent="0.35">
      <c r="A41" s="83">
        <v>1</v>
      </c>
      <c r="B41" s="34" t="s">
        <v>56</v>
      </c>
      <c r="C41" s="35">
        <v>0</v>
      </c>
      <c r="D41" s="35">
        <v>0</v>
      </c>
      <c r="E41" s="35">
        <f>D41-C41</f>
        <v>0</v>
      </c>
      <c r="F41" s="35"/>
      <c r="G41" s="36"/>
      <c r="H41" s="124"/>
      <c r="I41" s="124"/>
      <c r="J41" s="125"/>
      <c r="K41" s="86"/>
      <c r="M41" s="59"/>
      <c r="R41" s="111"/>
      <c r="S41" s="111"/>
    </row>
    <row r="42" spans="1:21" x14ac:dyDescent="0.35">
      <c r="A42" s="83">
        <f>A41+1</f>
        <v>2</v>
      </c>
      <c r="B42" s="34" t="s">
        <v>56</v>
      </c>
      <c r="C42" s="35">
        <v>0</v>
      </c>
      <c r="D42" s="35">
        <v>0</v>
      </c>
      <c r="E42" s="35">
        <f t="shared" ref="E42:E71" si="2">D42-C42</f>
        <v>0</v>
      </c>
      <c r="F42" s="35"/>
      <c r="G42" s="36"/>
      <c r="H42" s="116"/>
      <c r="I42" s="126"/>
      <c r="J42" s="127"/>
      <c r="K42" s="90"/>
      <c r="U42" s="29" t="s">
        <v>52</v>
      </c>
    </row>
    <row r="43" spans="1:21" x14ac:dyDescent="0.25">
      <c r="A43" s="83">
        <f t="shared" ref="A43:A71" si="3">A42+1</f>
        <v>3</v>
      </c>
      <c r="B43" s="34" t="s">
        <v>56</v>
      </c>
      <c r="C43" s="35">
        <v>0</v>
      </c>
      <c r="D43" s="35">
        <v>0</v>
      </c>
      <c r="E43" s="35">
        <f t="shared" si="2"/>
        <v>0</v>
      </c>
      <c r="F43" s="35"/>
      <c r="G43" s="36"/>
      <c r="H43" s="124"/>
      <c r="I43" s="124"/>
      <c r="J43" s="125"/>
      <c r="K43" s="86"/>
      <c r="U43" s="29" t="s">
        <v>52</v>
      </c>
    </row>
    <row r="44" spans="1:21" x14ac:dyDescent="0.25">
      <c r="A44" s="83">
        <f t="shared" si="3"/>
        <v>4</v>
      </c>
      <c r="B44" s="34" t="s">
        <v>56</v>
      </c>
      <c r="C44" s="35">
        <v>59292</v>
      </c>
      <c r="D44" s="35">
        <v>59308</v>
      </c>
      <c r="E44" s="35">
        <f t="shared" si="2"/>
        <v>16</v>
      </c>
      <c r="F44" s="35">
        <v>1</v>
      </c>
      <c r="G44" s="36"/>
      <c r="H44" s="124"/>
      <c r="I44" s="124"/>
      <c r="J44" s="125"/>
      <c r="K44" s="86" t="s">
        <v>91</v>
      </c>
      <c r="O44" s="104"/>
      <c r="U44" s="29" t="s">
        <v>52</v>
      </c>
    </row>
    <row r="45" spans="1:21" x14ac:dyDescent="0.25">
      <c r="A45" s="83">
        <f t="shared" si="3"/>
        <v>5</v>
      </c>
      <c r="B45" s="34" t="s">
        <v>56</v>
      </c>
      <c r="C45" s="35">
        <f>D44</f>
        <v>59308</v>
      </c>
      <c r="D45" s="35">
        <v>59348</v>
      </c>
      <c r="E45" s="35">
        <f t="shared" si="2"/>
        <v>40</v>
      </c>
      <c r="F45" s="35">
        <v>3</v>
      </c>
      <c r="G45" s="36"/>
      <c r="H45" s="124"/>
      <c r="I45" s="124"/>
      <c r="J45" s="125"/>
      <c r="K45" s="87" t="s">
        <v>143</v>
      </c>
      <c r="O45" s="104"/>
      <c r="U45" s="29" t="s">
        <v>52</v>
      </c>
    </row>
    <row r="46" spans="1:21" x14ac:dyDescent="0.35">
      <c r="A46" s="83">
        <f t="shared" si="3"/>
        <v>6</v>
      </c>
      <c r="B46" s="34" t="s">
        <v>56</v>
      </c>
      <c r="C46" s="35">
        <v>59346</v>
      </c>
      <c r="D46" s="35">
        <v>59401</v>
      </c>
      <c r="E46" s="35">
        <f t="shared" si="2"/>
        <v>55</v>
      </c>
      <c r="F46" s="42">
        <v>4</v>
      </c>
      <c r="G46" s="36"/>
      <c r="H46" s="124"/>
      <c r="I46" s="124"/>
      <c r="J46" s="125"/>
      <c r="K46" s="87" t="s">
        <v>125</v>
      </c>
      <c r="O46" s="104"/>
      <c r="U46" s="29" t="s">
        <v>52</v>
      </c>
    </row>
    <row r="47" spans="1:21" x14ac:dyDescent="0.35">
      <c r="A47" s="83">
        <f t="shared" si="3"/>
        <v>7</v>
      </c>
      <c r="B47" s="34" t="s">
        <v>56</v>
      </c>
      <c r="C47" s="35">
        <f>D46</f>
        <v>59401</v>
      </c>
      <c r="D47" s="35">
        <v>59464</v>
      </c>
      <c r="E47" s="35">
        <f t="shared" si="2"/>
        <v>63</v>
      </c>
      <c r="F47" s="42">
        <v>4</v>
      </c>
      <c r="G47" s="36"/>
      <c r="H47" s="124"/>
      <c r="I47" s="124"/>
      <c r="J47" s="125"/>
      <c r="K47" s="87" t="s">
        <v>126</v>
      </c>
      <c r="O47" s="104" t="s">
        <v>52</v>
      </c>
    </row>
    <row r="48" spans="1:21" x14ac:dyDescent="0.35">
      <c r="A48" s="83">
        <f t="shared" si="3"/>
        <v>8</v>
      </c>
      <c r="B48" s="34" t="s">
        <v>56</v>
      </c>
      <c r="C48" s="35">
        <f>D47</f>
        <v>59464</v>
      </c>
      <c r="D48" s="35">
        <v>59506</v>
      </c>
      <c r="E48" s="35">
        <f t="shared" si="2"/>
        <v>42</v>
      </c>
      <c r="F48" s="42">
        <v>4</v>
      </c>
      <c r="G48" s="36"/>
      <c r="H48" s="124"/>
      <c r="I48" s="124"/>
      <c r="J48" s="125"/>
      <c r="K48" s="86" t="s">
        <v>125</v>
      </c>
      <c r="O48" s="96"/>
    </row>
    <row r="49" spans="1:15" x14ac:dyDescent="0.35">
      <c r="A49" s="83">
        <f t="shared" si="3"/>
        <v>9</v>
      </c>
      <c r="B49" s="34" t="s">
        <v>56</v>
      </c>
      <c r="C49" s="35">
        <f>D48</f>
        <v>59506</v>
      </c>
      <c r="D49" s="35">
        <v>59551</v>
      </c>
      <c r="E49" s="35">
        <f t="shared" si="2"/>
        <v>45</v>
      </c>
      <c r="F49" s="42">
        <v>3</v>
      </c>
      <c r="G49" s="36"/>
      <c r="H49" s="124"/>
      <c r="I49" s="128"/>
      <c r="J49" s="129"/>
      <c r="K49" s="86" t="s">
        <v>160</v>
      </c>
      <c r="O49" s="104"/>
    </row>
    <row r="50" spans="1:15" x14ac:dyDescent="0.35">
      <c r="A50" s="83">
        <f t="shared" si="3"/>
        <v>10</v>
      </c>
      <c r="B50" s="34" t="s">
        <v>56</v>
      </c>
      <c r="C50" s="36">
        <f>D49</f>
        <v>59551</v>
      </c>
      <c r="D50" s="36">
        <v>59554</v>
      </c>
      <c r="E50" s="35">
        <f t="shared" si="2"/>
        <v>3</v>
      </c>
      <c r="F50" s="39">
        <v>1</v>
      </c>
      <c r="G50" s="35"/>
      <c r="H50" s="124"/>
      <c r="I50" s="124" t="s">
        <v>52</v>
      </c>
      <c r="J50" s="125"/>
      <c r="K50" s="86" t="s">
        <v>162</v>
      </c>
      <c r="O50" s="104"/>
    </row>
    <row r="51" spans="1:15" x14ac:dyDescent="0.35">
      <c r="A51" s="83">
        <f t="shared" si="3"/>
        <v>11</v>
      </c>
      <c r="B51" s="34" t="s">
        <v>56</v>
      </c>
      <c r="C51" s="39">
        <v>59554</v>
      </c>
      <c r="D51" s="36">
        <v>59598</v>
      </c>
      <c r="E51" s="35">
        <f t="shared" si="2"/>
        <v>44</v>
      </c>
      <c r="F51" s="39">
        <v>4</v>
      </c>
      <c r="G51" s="35"/>
      <c r="H51" s="124"/>
      <c r="I51" s="124" t="s">
        <v>52</v>
      </c>
      <c r="J51" s="125"/>
      <c r="K51" s="87" t="s">
        <v>159</v>
      </c>
      <c r="O51" s="104"/>
    </row>
    <row r="52" spans="1:15" x14ac:dyDescent="0.35">
      <c r="A52" s="83">
        <f t="shared" si="3"/>
        <v>12</v>
      </c>
      <c r="B52" s="34" t="s">
        <v>56</v>
      </c>
      <c r="C52" s="39">
        <f t="shared" ref="C52:C57" si="4">D51</f>
        <v>59598</v>
      </c>
      <c r="D52" s="36">
        <v>60075</v>
      </c>
      <c r="E52" s="35">
        <f t="shared" si="2"/>
        <v>477</v>
      </c>
      <c r="F52" s="39">
        <v>3</v>
      </c>
      <c r="G52" s="35"/>
      <c r="H52" s="124"/>
      <c r="I52" s="124" t="s">
        <v>52</v>
      </c>
      <c r="J52" s="125"/>
      <c r="K52" s="87" t="s">
        <v>161</v>
      </c>
      <c r="O52" s="104"/>
    </row>
    <row r="53" spans="1:15" x14ac:dyDescent="0.35">
      <c r="A53" s="83">
        <f t="shared" si="3"/>
        <v>13</v>
      </c>
      <c r="B53" s="34" t="s">
        <v>56</v>
      </c>
      <c r="C53" s="39">
        <f t="shared" si="4"/>
        <v>60075</v>
      </c>
      <c r="D53" s="36">
        <v>60141</v>
      </c>
      <c r="E53" s="35">
        <f t="shared" si="2"/>
        <v>66</v>
      </c>
      <c r="F53" s="39">
        <v>4</v>
      </c>
      <c r="G53" s="35"/>
      <c r="H53" s="124"/>
      <c r="I53" s="124"/>
      <c r="J53" s="125"/>
      <c r="K53" s="86" t="s">
        <v>181</v>
      </c>
      <c r="O53" s="96"/>
    </row>
    <row r="54" spans="1:15" x14ac:dyDescent="0.35">
      <c r="A54" s="83">
        <f t="shared" si="3"/>
        <v>14</v>
      </c>
      <c r="B54" s="34" t="s">
        <v>56</v>
      </c>
      <c r="C54" s="39">
        <f t="shared" si="4"/>
        <v>60141</v>
      </c>
      <c r="D54" s="36">
        <v>60201</v>
      </c>
      <c r="E54" s="35">
        <f t="shared" si="2"/>
        <v>60</v>
      </c>
      <c r="F54" s="39">
        <v>4</v>
      </c>
      <c r="G54" s="35"/>
      <c r="H54" s="124"/>
      <c r="I54" s="124"/>
      <c r="J54" s="125"/>
      <c r="K54" s="97" t="s">
        <v>190</v>
      </c>
      <c r="O54" s="104"/>
    </row>
    <row r="55" spans="1:15" x14ac:dyDescent="0.35">
      <c r="A55" s="83">
        <f t="shared" si="3"/>
        <v>15</v>
      </c>
      <c r="B55" s="34" t="s">
        <v>56</v>
      </c>
      <c r="C55" s="39">
        <f t="shared" si="4"/>
        <v>60201</v>
      </c>
      <c r="D55" s="36">
        <v>60260</v>
      </c>
      <c r="E55" s="35">
        <f t="shared" si="2"/>
        <v>59</v>
      </c>
      <c r="F55" s="39">
        <v>4</v>
      </c>
      <c r="G55" s="35"/>
      <c r="H55" s="124"/>
      <c r="I55" s="124"/>
      <c r="J55" s="125"/>
      <c r="K55" s="86" t="s">
        <v>195</v>
      </c>
      <c r="O55" s="104"/>
    </row>
    <row r="56" spans="1:15" x14ac:dyDescent="0.35">
      <c r="A56" s="83">
        <f t="shared" si="3"/>
        <v>16</v>
      </c>
      <c r="B56" s="34" t="s">
        <v>56</v>
      </c>
      <c r="C56" s="39">
        <f t="shared" si="4"/>
        <v>60260</v>
      </c>
      <c r="D56" s="36">
        <v>60304</v>
      </c>
      <c r="E56" s="35">
        <f t="shared" si="2"/>
        <v>44</v>
      </c>
      <c r="F56" s="39">
        <v>3</v>
      </c>
      <c r="G56" s="35"/>
      <c r="H56" s="124"/>
      <c r="I56" s="124"/>
      <c r="J56" s="125"/>
      <c r="K56" s="86" t="s">
        <v>219</v>
      </c>
      <c r="O56" s="104"/>
    </row>
    <row r="57" spans="1:15" x14ac:dyDescent="0.35">
      <c r="A57" s="83">
        <f t="shared" si="3"/>
        <v>17</v>
      </c>
      <c r="B57" s="34" t="s">
        <v>56</v>
      </c>
      <c r="C57" s="39">
        <f t="shared" si="4"/>
        <v>60304</v>
      </c>
      <c r="D57" s="36">
        <v>60734</v>
      </c>
      <c r="E57" s="35">
        <f t="shared" si="2"/>
        <v>430</v>
      </c>
      <c r="F57" s="39">
        <v>2</v>
      </c>
      <c r="G57" s="35"/>
      <c r="H57" s="124"/>
      <c r="I57" s="124"/>
      <c r="J57" s="125"/>
      <c r="K57" s="98" t="s">
        <v>208</v>
      </c>
      <c r="O57" s="104"/>
    </row>
    <row r="58" spans="1:15" x14ac:dyDescent="0.35">
      <c r="A58" s="83">
        <f t="shared" si="3"/>
        <v>18</v>
      </c>
      <c r="B58" s="34" t="s">
        <v>56</v>
      </c>
      <c r="C58" s="39">
        <f t="shared" ref="C58:C63" si="5">D57</f>
        <v>60734</v>
      </c>
      <c r="D58" s="36">
        <v>60791</v>
      </c>
      <c r="E58" s="35">
        <f t="shared" si="2"/>
        <v>57</v>
      </c>
      <c r="F58" s="39">
        <v>4</v>
      </c>
      <c r="G58" s="35"/>
      <c r="H58" s="124"/>
      <c r="I58" s="124"/>
      <c r="J58" s="125"/>
      <c r="K58" s="86" t="s">
        <v>220</v>
      </c>
      <c r="O58" s="104"/>
    </row>
    <row r="59" spans="1:15" x14ac:dyDescent="0.35">
      <c r="A59" s="83">
        <f t="shared" si="3"/>
        <v>19</v>
      </c>
      <c r="B59" s="34" t="s">
        <v>56</v>
      </c>
      <c r="C59" s="39">
        <f t="shared" si="5"/>
        <v>60791</v>
      </c>
      <c r="D59" s="36">
        <v>60871</v>
      </c>
      <c r="E59" s="35">
        <f t="shared" si="2"/>
        <v>80</v>
      </c>
      <c r="F59" s="39">
        <v>5</v>
      </c>
      <c r="G59" s="35"/>
      <c r="H59" s="124"/>
      <c r="I59" s="124"/>
      <c r="J59" s="125"/>
      <c r="K59" s="86" t="s">
        <v>231</v>
      </c>
      <c r="O59" s="96"/>
    </row>
    <row r="60" spans="1:15" x14ac:dyDescent="0.35">
      <c r="A60" s="83">
        <f t="shared" si="3"/>
        <v>20</v>
      </c>
      <c r="B60" s="34" t="s">
        <v>56</v>
      </c>
      <c r="C60" s="39">
        <f t="shared" si="5"/>
        <v>60871</v>
      </c>
      <c r="D60" s="36">
        <v>60927</v>
      </c>
      <c r="E60" s="35">
        <f t="shared" si="2"/>
        <v>56</v>
      </c>
      <c r="F60" s="39">
        <v>4</v>
      </c>
      <c r="G60" s="35"/>
      <c r="H60" s="124"/>
      <c r="I60" s="124"/>
      <c r="J60" s="125"/>
      <c r="K60" s="86" t="s">
        <v>250</v>
      </c>
      <c r="O60" s="104"/>
    </row>
    <row r="61" spans="1:15" x14ac:dyDescent="0.35">
      <c r="A61" s="83">
        <f t="shared" si="3"/>
        <v>21</v>
      </c>
      <c r="B61" s="34" t="s">
        <v>56</v>
      </c>
      <c r="C61" s="39">
        <f t="shared" si="5"/>
        <v>60927</v>
      </c>
      <c r="D61" s="39">
        <v>60982</v>
      </c>
      <c r="E61" s="35">
        <f t="shared" si="2"/>
        <v>55</v>
      </c>
      <c r="F61" s="39">
        <v>4</v>
      </c>
      <c r="G61" s="35"/>
      <c r="H61" s="124"/>
      <c r="I61" s="124"/>
      <c r="J61" s="125"/>
      <c r="K61" s="86" t="s">
        <v>264</v>
      </c>
      <c r="O61" s="104"/>
    </row>
    <row r="62" spans="1:15" x14ac:dyDescent="0.35">
      <c r="A62" s="83">
        <f t="shared" si="3"/>
        <v>22</v>
      </c>
      <c r="B62" s="34" t="s">
        <v>56</v>
      </c>
      <c r="C62" s="39">
        <f t="shared" si="5"/>
        <v>60982</v>
      </c>
      <c r="D62" s="39">
        <v>61026</v>
      </c>
      <c r="E62" s="35">
        <f t="shared" si="2"/>
        <v>44</v>
      </c>
      <c r="F62" s="39">
        <v>3</v>
      </c>
      <c r="G62" s="35"/>
      <c r="H62" s="124"/>
      <c r="I62" s="124"/>
      <c r="J62" s="125"/>
      <c r="K62" s="86" t="s">
        <v>269</v>
      </c>
      <c r="O62" s="104"/>
    </row>
    <row r="63" spans="1:15" x14ac:dyDescent="0.35">
      <c r="A63" s="83">
        <f t="shared" si="3"/>
        <v>23</v>
      </c>
      <c r="B63" s="34" t="s">
        <v>56</v>
      </c>
      <c r="C63" s="39">
        <f t="shared" si="5"/>
        <v>61026</v>
      </c>
      <c r="D63" s="36">
        <v>61066</v>
      </c>
      <c r="E63" s="35">
        <f t="shared" si="2"/>
        <v>40</v>
      </c>
      <c r="F63" s="39">
        <v>3</v>
      </c>
      <c r="G63" s="35"/>
      <c r="H63" s="124"/>
      <c r="I63" s="124"/>
      <c r="J63" s="125"/>
      <c r="K63" s="86" t="s">
        <v>279</v>
      </c>
      <c r="O63" s="104"/>
    </row>
    <row r="64" spans="1:15" x14ac:dyDescent="0.35">
      <c r="A64" s="83">
        <f t="shared" si="3"/>
        <v>24</v>
      </c>
      <c r="B64" s="34" t="s">
        <v>56</v>
      </c>
      <c r="C64" s="39">
        <v>0</v>
      </c>
      <c r="D64" s="36">
        <v>0</v>
      </c>
      <c r="E64" s="35">
        <v>0</v>
      </c>
      <c r="F64" s="39">
        <v>5</v>
      </c>
      <c r="G64" s="35"/>
      <c r="H64" s="124"/>
      <c r="I64" s="124"/>
      <c r="J64" s="125"/>
      <c r="K64" s="86">
        <v>0</v>
      </c>
      <c r="O64" s="104"/>
    </row>
    <row r="65" spans="1:19" x14ac:dyDescent="0.35">
      <c r="A65" s="83">
        <f t="shared" si="3"/>
        <v>25</v>
      </c>
      <c r="B65" s="34" t="s">
        <v>56</v>
      </c>
      <c r="C65" s="39">
        <f>D63</f>
        <v>61066</v>
      </c>
      <c r="D65" s="36">
        <v>61137</v>
      </c>
      <c r="E65" s="35">
        <f t="shared" ref="E65" si="6">D65-C65</f>
        <v>71</v>
      </c>
      <c r="F65" s="39">
        <v>5</v>
      </c>
      <c r="G65" s="35"/>
      <c r="H65" s="124">
        <v>10000</v>
      </c>
      <c r="I65" s="124">
        <v>93.17</v>
      </c>
      <c r="J65" s="125">
        <v>61069</v>
      </c>
      <c r="K65" s="86" t="s">
        <v>292</v>
      </c>
      <c r="O65" s="104"/>
    </row>
    <row r="66" spans="1:19" x14ac:dyDescent="0.35">
      <c r="A66" s="83">
        <f t="shared" si="3"/>
        <v>26</v>
      </c>
      <c r="B66" s="34" t="s">
        <v>56</v>
      </c>
      <c r="C66" s="39">
        <f>D65</f>
        <v>61137</v>
      </c>
      <c r="D66" s="36">
        <v>61194</v>
      </c>
      <c r="E66" s="35">
        <f t="shared" si="2"/>
        <v>57</v>
      </c>
      <c r="F66" s="39">
        <v>4</v>
      </c>
      <c r="G66" s="35"/>
      <c r="H66" s="124"/>
      <c r="I66" s="124"/>
      <c r="J66" s="125"/>
      <c r="K66" s="86" t="s">
        <v>250</v>
      </c>
      <c r="O66" s="96"/>
    </row>
    <row r="67" spans="1:19" x14ac:dyDescent="0.35">
      <c r="A67" s="83">
        <f t="shared" si="3"/>
        <v>27</v>
      </c>
      <c r="B67" s="34" t="s">
        <v>56</v>
      </c>
      <c r="C67" s="39">
        <f>D66</f>
        <v>61194</v>
      </c>
      <c r="D67" s="36">
        <v>61248</v>
      </c>
      <c r="E67" s="35">
        <f t="shared" si="2"/>
        <v>54</v>
      </c>
      <c r="F67" s="39">
        <v>4</v>
      </c>
      <c r="G67" s="35"/>
      <c r="H67" s="124"/>
      <c r="I67" s="124"/>
      <c r="J67" s="125"/>
      <c r="K67" s="86" t="s">
        <v>250</v>
      </c>
      <c r="O67" s="104"/>
    </row>
    <row r="68" spans="1:19" x14ac:dyDescent="0.35">
      <c r="A68" s="83">
        <f t="shared" si="3"/>
        <v>28</v>
      </c>
      <c r="B68" s="34" t="s">
        <v>56</v>
      </c>
      <c r="C68" s="39">
        <f>D67</f>
        <v>61248</v>
      </c>
      <c r="D68" s="36">
        <v>61288</v>
      </c>
      <c r="E68" s="35">
        <f t="shared" si="2"/>
        <v>40</v>
      </c>
      <c r="F68" s="39">
        <v>3</v>
      </c>
      <c r="G68" s="35"/>
      <c r="H68" s="124"/>
      <c r="I68" s="124"/>
      <c r="J68" s="125"/>
      <c r="K68" s="86" t="s">
        <v>318</v>
      </c>
      <c r="O68" s="104"/>
    </row>
    <row r="69" spans="1:19" x14ac:dyDescent="0.35">
      <c r="A69" s="83">
        <f t="shared" si="3"/>
        <v>29</v>
      </c>
      <c r="B69" s="34" t="s">
        <v>56</v>
      </c>
      <c r="C69" s="39">
        <f>D68</f>
        <v>61288</v>
      </c>
      <c r="D69" s="36">
        <v>61314</v>
      </c>
      <c r="E69" s="35">
        <f t="shared" si="2"/>
        <v>26</v>
      </c>
      <c r="F69" s="39">
        <v>2</v>
      </c>
      <c r="G69" s="35"/>
      <c r="H69" s="124"/>
      <c r="I69" s="124"/>
      <c r="J69" s="125"/>
      <c r="K69" s="86" t="s">
        <v>318</v>
      </c>
      <c r="O69" s="104"/>
    </row>
    <row r="70" spans="1:19" x14ac:dyDescent="0.35">
      <c r="A70" s="83">
        <f t="shared" si="3"/>
        <v>30</v>
      </c>
      <c r="B70" s="34" t="s">
        <v>56</v>
      </c>
      <c r="C70" s="39">
        <f>D69</f>
        <v>61314</v>
      </c>
      <c r="D70" s="36">
        <v>61360</v>
      </c>
      <c r="E70" s="35">
        <f t="shared" si="2"/>
        <v>46</v>
      </c>
      <c r="F70" s="39">
        <v>4</v>
      </c>
      <c r="G70" s="35"/>
      <c r="H70" s="124"/>
      <c r="I70" s="124"/>
      <c r="J70" s="125"/>
      <c r="K70" s="86" t="s">
        <v>250</v>
      </c>
      <c r="O70" s="104"/>
    </row>
    <row r="71" spans="1:19" x14ac:dyDescent="0.35">
      <c r="A71" s="83">
        <f t="shared" si="3"/>
        <v>31</v>
      </c>
      <c r="B71" s="34" t="s">
        <v>56</v>
      </c>
      <c r="C71" s="39">
        <v>0</v>
      </c>
      <c r="D71" s="36">
        <v>0</v>
      </c>
      <c r="E71" s="35">
        <f t="shared" si="2"/>
        <v>0</v>
      </c>
      <c r="F71" s="39"/>
      <c r="G71" s="35"/>
      <c r="H71" s="124"/>
      <c r="I71" s="124"/>
      <c r="J71" s="125"/>
      <c r="K71" s="86"/>
      <c r="O71" s="104"/>
    </row>
    <row r="72" spans="1:19" x14ac:dyDescent="0.35">
      <c r="A72" s="83"/>
      <c r="B72" s="50" t="s">
        <v>9</v>
      </c>
      <c r="C72" s="39" t="s">
        <v>52</v>
      </c>
      <c r="D72" s="39"/>
      <c r="E72" s="50">
        <f>SUM(E41:E71)</f>
        <v>2070</v>
      </c>
      <c r="F72" s="50">
        <f>SUM(F41:F71)</f>
        <v>94</v>
      </c>
      <c r="G72" s="50">
        <f>SUM(G41:G71)</f>
        <v>0</v>
      </c>
      <c r="H72" s="130">
        <f>SUM(H41:H71)</f>
        <v>10000</v>
      </c>
      <c r="I72" s="130">
        <f>SUM(I42:I71)</f>
        <v>93.17</v>
      </c>
      <c r="J72" s="131"/>
      <c r="K72" s="86"/>
      <c r="O72" s="96"/>
    </row>
    <row r="73" spans="1:19" x14ac:dyDescent="0.25">
      <c r="A73" s="83"/>
      <c r="B73" s="36"/>
      <c r="C73" s="36"/>
      <c r="D73" s="36"/>
      <c r="E73" s="36"/>
      <c r="F73" s="36" t="s">
        <v>52</v>
      </c>
      <c r="G73" s="36"/>
      <c r="H73" s="124" t="s">
        <v>52</v>
      </c>
      <c r="I73" s="124"/>
      <c r="J73" s="125"/>
      <c r="K73" s="90"/>
      <c r="O73" s="104"/>
    </row>
    <row r="74" spans="1:19" x14ac:dyDescent="0.25">
      <c r="A74" s="83"/>
      <c r="B74" s="36"/>
      <c r="C74" s="36"/>
      <c r="D74" s="36"/>
      <c r="E74" s="36" t="s">
        <v>52</v>
      </c>
      <c r="F74" s="36" t="s">
        <v>52</v>
      </c>
      <c r="G74" s="81" t="s">
        <v>10</v>
      </c>
      <c r="H74" s="132">
        <f>+E72/I72</f>
        <v>22.217451969518084</v>
      </c>
      <c r="I74" s="132" t="s">
        <v>11</v>
      </c>
      <c r="J74" s="133"/>
      <c r="K74" s="90"/>
      <c r="O74" s="104"/>
    </row>
    <row r="75" spans="1:19" ht="21.75" thickBot="1" x14ac:dyDescent="0.3">
      <c r="A75" s="91"/>
      <c r="B75" s="114"/>
      <c r="C75" s="114"/>
      <c r="D75" s="114"/>
      <c r="E75" s="114" t="s">
        <v>52</v>
      </c>
      <c r="F75" s="114"/>
      <c r="G75" s="114"/>
      <c r="H75" s="134"/>
      <c r="I75" s="134"/>
      <c r="J75" s="135"/>
      <c r="K75" s="93"/>
      <c r="O75" s="104"/>
    </row>
    <row r="76" spans="1:19" ht="21.75" thickBot="1" x14ac:dyDescent="0.3">
      <c r="O76" s="104" t="s">
        <v>52</v>
      </c>
    </row>
    <row r="77" spans="1:19" x14ac:dyDescent="0.35">
      <c r="A77" s="262" t="s">
        <v>75</v>
      </c>
      <c r="B77" s="263"/>
      <c r="C77" s="250" t="s">
        <v>61</v>
      </c>
      <c r="D77" s="250"/>
      <c r="E77" s="250"/>
      <c r="F77" s="250"/>
      <c r="G77" s="250"/>
      <c r="H77" s="250"/>
      <c r="I77" s="250"/>
      <c r="J77" s="264"/>
      <c r="K77" s="251"/>
      <c r="O77" s="104"/>
    </row>
    <row r="78" spans="1:19" ht="63" x14ac:dyDescent="0.25">
      <c r="A78" s="252" t="s">
        <v>0</v>
      </c>
      <c r="B78" s="253"/>
      <c r="C78" s="121" t="s">
        <v>6</v>
      </c>
      <c r="D78" s="121" t="s">
        <v>7</v>
      </c>
      <c r="E78" s="121" t="s">
        <v>1</v>
      </c>
      <c r="F78" s="121" t="s">
        <v>2</v>
      </c>
      <c r="G78" s="73" t="s">
        <v>3</v>
      </c>
      <c r="H78" s="122" t="s">
        <v>8</v>
      </c>
      <c r="I78" s="122" t="s">
        <v>4</v>
      </c>
      <c r="J78" s="123" t="s">
        <v>120</v>
      </c>
      <c r="K78" s="82" t="s">
        <v>5</v>
      </c>
      <c r="O78" s="104"/>
    </row>
    <row r="79" spans="1:19" s="58" customFormat="1" x14ac:dyDescent="0.35">
      <c r="A79" s="83">
        <v>1</v>
      </c>
      <c r="B79" s="34" t="s">
        <v>56</v>
      </c>
      <c r="C79" s="35">
        <v>0</v>
      </c>
      <c r="D79" s="35">
        <v>0</v>
      </c>
      <c r="E79" s="35">
        <f>D79-C79</f>
        <v>0</v>
      </c>
      <c r="F79" s="35"/>
      <c r="G79" s="36"/>
      <c r="H79" s="124"/>
      <c r="I79" s="124"/>
      <c r="J79" s="125"/>
      <c r="K79" s="86"/>
      <c r="M79" s="59"/>
      <c r="O79" s="104"/>
      <c r="R79" s="111"/>
      <c r="S79" s="111"/>
    </row>
    <row r="80" spans="1:19" x14ac:dyDescent="0.35">
      <c r="A80" s="83">
        <f>A79+1</f>
        <v>2</v>
      </c>
      <c r="B80" s="34" t="s">
        <v>56</v>
      </c>
      <c r="C80" s="35">
        <v>0</v>
      </c>
      <c r="D80" s="35">
        <v>0</v>
      </c>
      <c r="E80" s="35">
        <f t="shared" ref="E80:E109" si="7">D80-C80</f>
        <v>0</v>
      </c>
      <c r="F80" s="35"/>
      <c r="G80" s="36"/>
      <c r="H80" s="116"/>
      <c r="I80" s="126"/>
      <c r="J80" s="127"/>
      <c r="K80" s="90"/>
      <c r="O80" s="96"/>
    </row>
    <row r="81" spans="1:15" x14ac:dyDescent="0.25">
      <c r="A81" s="83">
        <f t="shared" ref="A81:A109" si="8">A80+1</f>
        <v>3</v>
      </c>
      <c r="B81" s="34" t="s">
        <v>56</v>
      </c>
      <c r="C81" s="35">
        <v>35320</v>
      </c>
      <c r="D81" s="35">
        <v>35368</v>
      </c>
      <c r="E81" s="35">
        <f>D81-C81</f>
        <v>48</v>
      </c>
      <c r="F81" s="35">
        <v>4</v>
      </c>
      <c r="G81" s="36"/>
      <c r="H81" s="124"/>
      <c r="I81" s="124"/>
      <c r="J81" s="125"/>
      <c r="K81" s="86" t="s">
        <v>97</v>
      </c>
      <c r="O81" s="104"/>
    </row>
    <row r="82" spans="1:15" x14ac:dyDescent="0.25">
      <c r="A82" s="83">
        <f t="shared" si="8"/>
        <v>4</v>
      </c>
      <c r="B82" s="34" t="s">
        <v>56</v>
      </c>
      <c r="C82" s="35">
        <f>D81</f>
        <v>35368</v>
      </c>
      <c r="D82" s="35">
        <v>35421</v>
      </c>
      <c r="E82" s="35">
        <f t="shared" si="7"/>
        <v>53</v>
      </c>
      <c r="F82" s="35">
        <v>4</v>
      </c>
      <c r="G82" s="36"/>
      <c r="H82" s="124"/>
      <c r="I82" s="124"/>
      <c r="J82" s="125"/>
      <c r="K82" s="86" t="s">
        <v>106</v>
      </c>
      <c r="O82" s="104"/>
    </row>
    <row r="83" spans="1:15" x14ac:dyDescent="0.25">
      <c r="A83" s="83">
        <f t="shared" si="8"/>
        <v>5</v>
      </c>
      <c r="B83" s="34" t="s">
        <v>56</v>
      </c>
      <c r="C83" s="35">
        <f>D82</f>
        <v>35421</v>
      </c>
      <c r="D83" s="35">
        <v>35493</v>
      </c>
      <c r="E83" s="35">
        <f t="shared" si="7"/>
        <v>72</v>
      </c>
      <c r="F83" s="35">
        <v>5</v>
      </c>
      <c r="G83" s="36"/>
      <c r="H83" s="124"/>
      <c r="I83" s="124"/>
      <c r="J83" s="125"/>
      <c r="K83" s="85" t="s">
        <v>113</v>
      </c>
      <c r="O83" s="104"/>
    </row>
    <row r="84" spans="1:15" x14ac:dyDescent="0.35">
      <c r="A84" s="83">
        <f t="shared" si="8"/>
        <v>6</v>
      </c>
      <c r="B84" s="34" t="s">
        <v>56</v>
      </c>
      <c r="C84" s="35">
        <f t="shared" ref="C84:C97" si="9">D83</f>
        <v>35493</v>
      </c>
      <c r="D84" s="35">
        <v>35531</v>
      </c>
      <c r="E84" s="35">
        <f t="shared" si="7"/>
        <v>38</v>
      </c>
      <c r="F84" s="42">
        <v>3</v>
      </c>
      <c r="G84" s="36"/>
      <c r="H84" s="124"/>
      <c r="I84" s="124"/>
      <c r="J84" s="125"/>
      <c r="K84" s="87" t="s">
        <v>123</v>
      </c>
      <c r="O84" s="104"/>
    </row>
    <row r="85" spans="1:15" x14ac:dyDescent="0.35">
      <c r="A85" s="83">
        <f t="shared" si="8"/>
        <v>7</v>
      </c>
      <c r="B85" s="34" t="s">
        <v>56</v>
      </c>
      <c r="C85" s="35">
        <f t="shared" si="9"/>
        <v>35531</v>
      </c>
      <c r="D85" s="35">
        <v>35565</v>
      </c>
      <c r="E85" s="35">
        <f t="shared" si="7"/>
        <v>34</v>
      </c>
      <c r="F85" s="42">
        <v>3</v>
      </c>
      <c r="G85" s="36"/>
      <c r="H85" s="124"/>
      <c r="I85" s="124"/>
      <c r="J85" s="125"/>
      <c r="K85" s="87" t="s">
        <v>130</v>
      </c>
      <c r="O85" s="96"/>
    </row>
    <row r="86" spans="1:15" x14ac:dyDescent="0.35">
      <c r="A86" s="83">
        <f t="shared" si="8"/>
        <v>8</v>
      </c>
      <c r="B86" s="34" t="s">
        <v>56</v>
      </c>
      <c r="C86" s="35">
        <f t="shared" si="9"/>
        <v>35565</v>
      </c>
      <c r="D86" s="35">
        <v>35629</v>
      </c>
      <c r="E86" s="35">
        <f t="shared" si="7"/>
        <v>64</v>
      </c>
      <c r="F86" s="42">
        <v>4</v>
      </c>
      <c r="G86" s="36"/>
      <c r="H86" s="124"/>
      <c r="I86" s="124"/>
      <c r="J86" s="125"/>
      <c r="K86" s="86" t="s">
        <v>134</v>
      </c>
      <c r="O86" s="104"/>
    </row>
    <row r="87" spans="1:15" x14ac:dyDescent="0.35">
      <c r="A87" s="83">
        <f t="shared" si="8"/>
        <v>9</v>
      </c>
      <c r="B87" s="34" t="s">
        <v>56</v>
      </c>
      <c r="C87" s="35">
        <f>D86</f>
        <v>35629</v>
      </c>
      <c r="D87" s="35">
        <v>35728</v>
      </c>
      <c r="E87" s="35">
        <f t="shared" si="7"/>
        <v>99</v>
      </c>
      <c r="F87" s="42">
        <v>6</v>
      </c>
      <c r="G87" s="36"/>
      <c r="H87" s="124"/>
      <c r="I87" s="128"/>
      <c r="J87" s="129"/>
      <c r="K87" s="86" t="s">
        <v>140</v>
      </c>
      <c r="O87" s="104"/>
    </row>
    <row r="88" spans="1:15" ht="22.5" customHeight="1" x14ac:dyDescent="0.35">
      <c r="A88" s="83">
        <f t="shared" si="8"/>
        <v>10</v>
      </c>
      <c r="B88" s="34" t="s">
        <v>56</v>
      </c>
      <c r="C88" s="35">
        <f t="shared" si="9"/>
        <v>35728</v>
      </c>
      <c r="D88" s="36">
        <v>35745</v>
      </c>
      <c r="E88" s="35">
        <f t="shared" si="7"/>
        <v>17</v>
      </c>
      <c r="F88" s="39">
        <v>1</v>
      </c>
      <c r="G88" s="35"/>
      <c r="H88" s="124"/>
      <c r="I88" s="124" t="s">
        <v>52</v>
      </c>
      <c r="J88" s="125"/>
      <c r="K88" s="86" t="s">
        <v>170</v>
      </c>
      <c r="O88" s="104"/>
    </row>
    <row r="89" spans="1:15" x14ac:dyDescent="0.35">
      <c r="A89" s="83">
        <f t="shared" si="8"/>
        <v>11</v>
      </c>
      <c r="B89" s="34" t="s">
        <v>56</v>
      </c>
      <c r="C89" s="35">
        <f t="shared" si="9"/>
        <v>35745</v>
      </c>
      <c r="D89" s="36">
        <v>35775</v>
      </c>
      <c r="E89" s="35">
        <f t="shared" si="7"/>
        <v>30</v>
      </c>
      <c r="F89" s="39">
        <v>2</v>
      </c>
      <c r="G89" s="35"/>
      <c r="H89" s="124"/>
      <c r="I89" s="124"/>
      <c r="J89" s="125"/>
      <c r="K89" s="86" t="s">
        <v>171</v>
      </c>
      <c r="M89" s="30" t="s">
        <v>52</v>
      </c>
      <c r="O89" s="104"/>
    </row>
    <row r="90" spans="1:15" x14ac:dyDescent="0.35">
      <c r="A90" s="83">
        <f t="shared" si="8"/>
        <v>12</v>
      </c>
      <c r="B90" s="34" t="s">
        <v>56</v>
      </c>
      <c r="C90" s="35">
        <f t="shared" si="9"/>
        <v>35775</v>
      </c>
      <c r="D90" s="36">
        <v>35820</v>
      </c>
      <c r="E90" s="35">
        <f t="shared" si="7"/>
        <v>45</v>
      </c>
      <c r="F90" s="39">
        <v>3</v>
      </c>
      <c r="G90" s="35"/>
      <c r="H90" s="124"/>
      <c r="I90" s="124"/>
      <c r="J90" s="125"/>
      <c r="K90" s="86" t="s">
        <v>172</v>
      </c>
      <c r="M90" s="30" t="s">
        <v>52</v>
      </c>
      <c r="O90" s="96"/>
    </row>
    <row r="91" spans="1:15" x14ac:dyDescent="0.35">
      <c r="A91" s="83">
        <f t="shared" si="8"/>
        <v>13</v>
      </c>
      <c r="B91" s="34" t="s">
        <v>56</v>
      </c>
      <c r="C91" s="35">
        <f t="shared" si="9"/>
        <v>35820</v>
      </c>
      <c r="D91" s="36">
        <v>35901</v>
      </c>
      <c r="E91" s="35">
        <f t="shared" si="7"/>
        <v>81</v>
      </c>
      <c r="F91" s="39">
        <v>5</v>
      </c>
      <c r="G91" s="35"/>
      <c r="H91" s="124"/>
      <c r="I91" s="124"/>
      <c r="J91" s="125"/>
      <c r="K91" s="86" t="s">
        <v>176</v>
      </c>
      <c r="M91" s="30" t="s">
        <v>52</v>
      </c>
      <c r="O91" s="104"/>
    </row>
    <row r="92" spans="1:15" x14ac:dyDescent="0.35">
      <c r="A92" s="83">
        <f t="shared" si="8"/>
        <v>14</v>
      </c>
      <c r="B92" s="34" t="s">
        <v>56</v>
      </c>
      <c r="C92" s="35">
        <f t="shared" si="9"/>
        <v>35901</v>
      </c>
      <c r="D92" s="36">
        <v>35950</v>
      </c>
      <c r="E92" s="35">
        <f t="shared" si="7"/>
        <v>49</v>
      </c>
      <c r="F92" s="39">
        <v>3</v>
      </c>
      <c r="G92" s="35"/>
      <c r="H92" s="124">
        <v>5000</v>
      </c>
      <c r="I92" s="124">
        <v>46.59</v>
      </c>
      <c r="J92" s="125">
        <v>35911</v>
      </c>
      <c r="K92" s="97" t="s">
        <v>131</v>
      </c>
      <c r="O92" s="96"/>
    </row>
    <row r="93" spans="1:15" x14ac:dyDescent="0.35">
      <c r="A93" s="83">
        <f t="shared" si="8"/>
        <v>15</v>
      </c>
      <c r="B93" s="34" t="s">
        <v>56</v>
      </c>
      <c r="C93" s="35">
        <f t="shared" si="9"/>
        <v>35950</v>
      </c>
      <c r="D93" s="36">
        <v>36044</v>
      </c>
      <c r="E93" s="35">
        <f t="shared" si="7"/>
        <v>94</v>
      </c>
      <c r="F93" s="39">
        <v>6</v>
      </c>
      <c r="G93" s="35"/>
      <c r="H93" s="124"/>
      <c r="I93" s="124"/>
      <c r="J93" s="125"/>
      <c r="K93" s="86" t="s">
        <v>140</v>
      </c>
      <c r="O93" s="96"/>
    </row>
    <row r="94" spans="1:15" x14ac:dyDescent="0.35">
      <c r="A94" s="83">
        <f t="shared" si="8"/>
        <v>16</v>
      </c>
      <c r="B94" s="34" t="s">
        <v>56</v>
      </c>
      <c r="C94" s="35">
        <f t="shared" si="9"/>
        <v>36044</v>
      </c>
      <c r="D94" s="36">
        <v>36089</v>
      </c>
      <c r="E94" s="35">
        <f t="shared" si="7"/>
        <v>45</v>
      </c>
      <c r="F94" s="39">
        <v>4</v>
      </c>
      <c r="G94" s="35"/>
      <c r="H94" s="124"/>
      <c r="I94" s="124"/>
      <c r="J94" s="125"/>
      <c r="K94" s="86" t="s">
        <v>200</v>
      </c>
      <c r="O94" s="96"/>
    </row>
    <row r="95" spans="1:15" x14ac:dyDescent="0.35">
      <c r="A95" s="83">
        <f t="shared" si="8"/>
        <v>17</v>
      </c>
      <c r="B95" s="34" t="s">
        <v>56</v>
      </c>
      <c r="C95" s="35">
        <f t="shared" si="9"/>
        <v>36089</v>
      </c>
      <c r="D95" s="36">
        <v>36105</v>
      </c>
      <c r="E95" s="35">
        <f t="shared" si="7"/>
        <v>16</v>
      </c>
      <c r="F95" s="39">
        <v>1</v>
      </c>
      <c r="G95" s="35"/>
      <c r="H95" s="124"/>
      <c r="I95" s="124"/>
      <c r="J95" s="125"/>
      <c r="K95" s="98" t="s">
        <v>170</v>
      </c>
      <c r="O95" s="96"/>
    </row>
    <row r="96" spans="1:15" x14ac:dyDescent="0.35">
      <c r="A96" s="83">
        <f t="shared" si="8"/>
        <v>18</v>
      </c>
      <c r="B96" s="34" t="s">
        <v>56</v>
      </c>
      <c r="C96" s="35">
        <f t="shared" si="9"/>
        <v>36105</v>
      </c>
      <c r="D96" s="36">
        <v>36119</v>
      </c>
      <c r="E96" s="35">
        <f t="shared" si="7"/>
        <v>14</v>
      </c>
      <c r="F96" s="39">
        <v>1</v>
      </c>
      <c r="G96" s="35"/>
      <c r="H96" s="124"/>
      <c r="I96" s="124"/>
      <c r="J96" s="125"/>
      <c r="K96" s="86" t="s">
        <v>229</v>
      </c>
      <c r="O96" s="96"/>
    </row>
    <row r="97" spans="1:15" x14ac:dyDescent="0.35">
      <c r="A97" s="83">
        <f t="shared" si="8"/>
        <v>19</v>
      </c>
      <c r="B97" s="34" t="s">
        <v>56</v>
      </c>
      <c r="C97" s="35">
        <f t="shared" si="9"/>
        <v>36119</v>
      </c>
      <c r="D97" s="36">
        <v>36182</v>
      </c>
      <c r="E97" s="35">
        <f t="shared" si="7"/>
        <v>63</v>
      </c>
      <c r="F97" s="39">
        <v>4</v>
      </c>
      <c r="G97" s="35"/>
      <c r="H97" s="124">
        <v>10000</v>
      </c>
      <c r="I97" s="124">
        <v>93.17</v>
      </c>
      <c r="J97" s="125">
        <v>36202</v>
      </c>
      <c r="K97" s="86" t="s">
        <v>230</v>
      </c>
      <c r="O97" s="96"/>
    </row>
    <row r="98" spans="1:15" x14ac:dyDescent="0.35">
      <c r="A98" s="83">
        <f t="shared" si="8"/>
        <v>20</v>
      </c>
      <c r="B98" s="34" t="s">
        <v>56</v>
      </c>
      <c r="C98" s="35">
        <f t="shared" ref="C98:C103" si="10">D97</f>
        <v>36182</v>
      </c>
      <c r="D98" s="36">
        <v>36218</v>
      </c>
      <c r="E98" s="35">
        <f t="shared" si="7"/>
        <v>36</v>
      </c>
      <c r="F98" s="39">
        <v>2</v>
      </c>
      <c r="G98" s="35"/>
      <c r="H98" s="124"/>
      <c r="I98" s="124"/>
      <c r="J98" s="125"/>
      <c r="K98" s="86" t="s">
        <v>232</v>
      </c>
      <c r="O98" s="96"/>
    </row>
    <row r="99" spans="1:15" x14ac:dyDescent="0.35">
      <c r="A99" s="83">
        <f t="shared" si="8"/>
        <v>21</v>
      </c>
      <c r="B99" s="34" t="s">
        <v>56</v>
      </c>
      <c r="C99" s="39">
        <f t="shared" si="10"/>
        <v>36218</v>
      </c>
      <c r="D99" s="39">
        <v>36302</v>
      </c>
      <c r="E99" s="35">
        <f t="shared" si="7"/>
        <v>84</v>
      </c>
      <c r="F99" s="39">
        <v>5</v>
      </c>
      <c r="G99" s="35"/>
      <c r="H99" s="124"/>
      <c r="I99" s="124"/>
      <c r="J99" s="125"/>
      <c r="K99" s="86" t="s">
        <v>261</v>
      </c>
      <c r="O99" s="96"/>
    </row>
    <row r="100" spans="1:15" x14ac:dyDescent="0.35">
      <c r="A100" s="83">
        <f t="shared" si="8"/>
        <v>22</v>
      </c>
      <c r="B100" s="34" t="s">
        <v>56</v>
      </c>
      <c r="C100" s="39">
        <f t="shared" si="10"/>
        <v>36302</v>
      </c>
      <c r="D100" s="39">
        <v>36351</v>
      </c>
      <c r="E100" s="35">
        <f t="shared" si="7"/>
        <v>49</v>
      </c>
      <c r="F100" s="39">
        <v>3</v>
      </c>
      <c r="G100" s="35"/>
      <c r="H100" s="124"/>
      <c r="I100" s="124"/>
      <c r="J100" s="125"/>
      <c r="K100" s="86" t="s">
        <v>288</v>
      </c>
      <c r="O100" s="96"/>
    </row>
    <row r="101" spans="1:15" x14ac:dyDescent="0.35">
      <c r="A101" s="83">
        <f t="shared" si="8"/>
        <v>23</v>
      </c>
      <c r="B101" s="34" t="s">
        <v>56</v>
      </c>
      <c r="C101" s="39">
        <f t="shared" si="10"/>
        <v>36351</v>
      </c>
      <c r="D101" s="36">
        <v>36403</v>
      </c>
      <c r="E101" s="35">
        <f t="shared" si="7"/>
        <v>52</v>
      </c>
      <c r="F101" s="39">
        <v>4</v>
      </c>
      <c r="G101" s="35"/>
      <c r="H101" s="124"/>
      <c r="I101" s="124"/>
      <c r="J101" s="125"/>
      <c r="K101" s="86" t="s">
        <v>289</v>
      </c>
      <c r="O101" s="96"/>
    </row>
    <row r="102" spans="1:15" x14ac:dyDescent="0.35">
      <c r="A102" s="83">
        <f t="shared" si="8"/>
        <v>24</v>
      </c>
      <c r="B102" s="34" t="s">
        <v>56</v>
      </c>
      <c r="C102" s="39">
        <f t="shared" si="10"/>
        <v>36403</v>
      </c>
      <c r="D102" s="36">
        <v>36417</v>
      </c>
      <c r="E102" s="35">
        <f t="shared" si="7"/>
        <v>14</v>
      </c>
      <c r="F102" s="39">
        <v>1</v>
      </c>
      <c r="G102" s="35"/>
      <c r="H102" s="124"/>
      <c r="I102" s="124"/>
      <c r="J102" s="125"/>
      <c r="K102" s="86" t="s">
        <v>229</v>
      </c>
      <c r="O102" s="96"/>
    </row>
    <row r="103" spans="1:15" x14ac:dyDescent="0.35">
      <c r="A103" s="83">
        <f t="shared" si="8"/>
        <v>25</v>
      </c>
      <c r="B103" s="34" t="s">
        <v>56</v>
      </c>
      <c r="C103" s="39">
        <f t="shared" si="10"/>
        <v>36417</v>
      </c>
      <c r="D103" s="36">
        <v>36470</v>
      </c>
      <c r="E103" s="35">
        <f t="shared" si="7"/>
        <v>53</v>
      </c>
      <c r="F103" s="39">
        <v>3</v>
      </c>
      <c r="G103" s="35"/>
      <c r="H103" s="124"/>
      <c r="I103" s="124"/>
      <c r="J103" s="125"/>
      <c r="K103" s="86" t="s">
        <v>170</v>
      </c>
      <c r="O103" s="96"/>
    </row>
    <row r="104" spans="1:15" x14ac:dyDescent="0.35">
      <c r="A104" s="83">
        <f t="shared" si="8"/>
        <v>26</v>
      </c>
      <c r="B104" s="34" t="s">
        <v>56</v>
      </c>
      <c r="C104" s="39">
        <f>D103</f>
        <v>36470</v>
      </c>
      <c r="D104" s="36">
        <v>36548</v>
      </c>
      <c r="E104" s="35">
        <f t="shared" si="7"/>
        <v>78</v>
      </c>
      <c r="F104" s="39">
        <v>5</v>
      </c>
      <c r="G104" s="35"/>
      <c r="H104" s="124">
        <v>10000</v>
      </c>
      <c r="I104" s="124">
        <v>93.17</v>
      </c>
      <c r="J104" s="125">
        <v>36472</v>
      </c>
      <c r="K104" s="86" t="s">
        <v>261</v>
      </c>
      <c r="O104" s="96"/>
    </row>
    <row r="105" spans="1:15" x14ac:dyDescent="0.35">
      <c r="A105" s="83">
        <f t="shared" si="8"/>
        <v>27</v>
      </c>
      <c r="B105" s="34" t="s">
        <v>56</v>
      </c>
      <c r="C105" s="39">
        <v>36566</v>
      </c>
      <c r="D105" s="36">
        <v>36619</v>
      </c>
      <c r="E105" s="35">
        <f t="shared" si="7"/>
        <v>53</v>
      </c>
      <c r="F105" s="39">
        <v>3</v>
      </c>
      <c r="G105" s="35"/>
      <c r="H105" s="124"/>
      <c r="I105" s="124"/>
      <c r="J105" s="125"/>
      <c r="K105" s="86" t="s">
        <v>198</v>
      </c>
      <c r="O105" s="96"/>
    </row>
    <row r="106" spans="1:15" x14ac:dyDescent="0.35">
      <c r="A106" s="83">
        <f t="shared" si="8"/>
        <v>28</v>
      </c>
      <c r="B106" s="34" t="s">
        <v>56</v>
      </c>
      <c r="C106" s="39">
        <f>D105</f>
        <v>36619</v>
      </c>
      <c r="D106" s="36">
        <v>36721</v>
      </c>
      <c r="E106" s="35">
        <f t="shared" si="7"/>
        <v>102</v>
      </c>
      <c r="F106" s="39">
        <v>6</v>
      </c>
      <c r="G106" s="35"/>
      <c r="H106" s="124"/>
      <c r="I106" s="124"/>
      <c r="J106" s="125"/>
      <c r="K106" s="86" t="s">
        <v>319</v>
      </c>
      <c r="O106" s="96"/>
    </row>
    <row r="107" spans="1:15" x14ac:dyDescent="0.35">
      <c r="A107" s="83">
        <f t="shared" si="8"/>
        <v>29</v>
      </c>
      <c r="B107" s="34" t="s">
        <v>56</v>
      </c>
      <c r="C107" s="39">
        <f>D106</f>
        <v>36721</v>
      </c>
      <c r="D107" s="36">
        <v>36791</v>
      </c>
      <c r="E107" s="35">
        <f t="shared" si="7"/>
        <v>70</v>
      </c>
      <c r="F107" s="39">
        <v>4</v>
      </c>
      <c r="G107" s="35"/>
      <c r="H107" s="124">
        <v>10000</v>
      </c>
      <c r="I107" s="124">
        <v>93.17</v>
      </c>
      <c r="J107" s="125">
        <v>36738</v>
      </c>
      <c r="K107" s="86" t="s">
        <v>322</v>
      </c>
      <c r="O107" s="96"/>
    </row>
    <row r="108" spans="1:15" x14ac:dyDescent="0.35">
      <c r="A108" s="83">
        <f t="shared" si="8"/>
        <v>30</v>
      </c>
      <c r="B108" s="34" t="s">
        <v>56</v>
      </c>
      <c r="C108" s="39">
        <f>D107</f>
        <v>36791</v>
      </c>
      <c r="D108" s="36">
        <v>36875</v>
      </c>
      <c r="E108" s="35">
        <f t="shared" si="7"/>
        <v>84</v>
      </c>
      <c r="F108" s="39">
        <v>5</v>
      </c>
      <c r="G108" s="35"/>
      <c r="H108" s="124"/>
      <c r="I108" s="124"/>
      <c r="J108" s="125" t="s">
        <v>52</v>
      </c>
      <c r="K108" s="86" t="s">
        <v>261</v>
      </c>
      <c r="O108" s="96"/>
    </row>
    <row r="109" spans="1:15" x14ac:dyDescent="0.35">
      <c r="A109" s="83">
        <f t="shared" si="8"/>
        <v>31</v>
      </c>
      <c r="B109" s="34" t="s">
        <v>56</v>
      </c>
      <c r="C109" s="39">
        <v>0</v>
      </c>
      <c r="D109" s="36">
        <v>0</v>
      </c>
      <c r="E109" s="35">
        <f t="shared" si="7"/>
        <v>0</v>
      </c>
      <c r="F109" s="39"/>
      <c r="G109" s="35"/>
      <c r="H109" s="124"/>
      <c r="I109" s="124"/>
      <c r="J109" s="125"/>
      <c r="K109" s="86"/>
      <c r="O109" s="96"/>
    </row>
    <row r="110" spans="1:15" x14ac:dyDescent="0.35">
      <c r="A110" s="83"/>
      <c r="B110" s="50" t="s">
        <v>9</v>
      </c>
      <c r="C110" s="39" t="s">
        <v>52</v>
      </c>
      <c r="D110" s="39"/>
      <c r="E110" s="50">
        <f>SUM(E79:E109)</f>
        <v>1537</v>
      </c>
      <c r="F110" s="50">
        <f>SUM(F79:F109)</f>
        <v>100</v>
      </c>
      <c r="G110" s="50">
        <f>SUM(G79:G109)</f>
        <v>0</v>
      </c>
      <c r="H110" s="130">
        <f>SUM(H79:H109)</f>
        <v>35000</v>
      </c>
      <c r="I110" s="130">
        <f>SUM(I80:I109)</f>
        <v>326.10000000000002</v>
      </c>
      <c r="J110" s="131"/>
      <c r="K110" s="86"/>
      <c r="O110" s="96"/>
    </row>
    <row r="111" spans="1:15" x14ac:dyDescent="0.25">
      <c r="A111" s="83"/>
      <c r="B111" s="36"/>
      <c r="C111" s="36"/>
      <c r="D111" s="36"/>
      <c r="E111" s="36"/>
      <c r="F111" s="36" t="s">
        <v>52</v>
      </c>
      <c r="G111" s="36"/>
      <c r="H111" s="124" t="s">
        <v>52</v>
      </c>
      <c r="I111" s="124"/>
      <c r="J111" s="125"/>
      <c r="K111" s="90"/>
      <c r="O111" s="96"/>
    </row>
    <row r="112" spans="1:15" x14ac:dyDescent="0.25">
      <c r="A112" s="83"/>
      <c r="B112" s="36"/>
      <c r="C112" s="36"/>
      <c r="D112" s="36"/>
      <c r="E112" s="36" t="s">
        <v>52</v>
      </c>
      <c r="F112" s="36" t="s">
        <v>52</v>
      </c>
      <c r="G112" s="81" t="s">
        <v>10</v>
      </c>
      <c r="H112" s="132">
        <f>+E110/I110</f>
        <v>4.7132781355412448</v>
      </c>
      <c r="I112" s="132" t="s">
        <v>11</v>
      </c>
      <c r="J112" s="133"/>
      <c r="K112" s="90"/>
      <c r="O112" s="96"/>
    </row>
    <row r="113" spans="1:19" ht="21.75" thickBot="1" x14ac:dyDescent="0.3">
      <c r="A113" s="91"/>
      <c r="B113" s="114"/>
      <c r="C113" s="114"/>
      <c r="D113" s="114"/>
      <c r="E113" s="114" t="s">
        <v>52</v>
      </c>
      <c r="F113" s="114"/>
      <c r="G113" s="114"/>
      <c r="H113" s="134"/>
      <c r="I113" s="134"/>
      <c r="J113" s="135"/>
      <c r="K113" s="93"/>
    </row>
    <row r="114" spans="1:19" ht="21.75" thickBot="1" x14ac:dyDescent="0.3"/>
    <row r="115" spans="1:19" x14ac:dyDescent="0.35">
      <c r="A115" s="262" t="s">
        <v>76</v>
      </c>
      <c r="B115" s="263"/>
      <c r="C115" s="250" t="s">
        <v>67</v>
      </c>
      <c r="D115" s="250"/>
      <c r="E115" s="250"/>
      <c r="F115" s="250"/>
      <c r="G115" s="250"/>
      <c r="H115" s="250"/>
      <c r="I115" s="250"/>
      <c r="J115" s="264"/>
      <c r="K115" s="251"/>
    </row>
    <row r="116" spans="1:19" ht="63" x14ac:dyDescent="0.25">
      <c r="A116" s="252" t="s">
        <v>0</v>
      </c>
      <c r="B116" s="253"/>
      <c r="C116" s="121" t="s">
        <v>6</v>
      </c>
      <c r="D116" s="121" t="s">
        <v>7</v>
      </c>
      <c r="E116" s="121" t="s">
        <v>1</v>
      </c>
      <c r="F116" s="121" t="s">
        <v>2</v>
      </c>
      <c r="G116" s="73" t="s">
        <v>3</v>
      </c>
      <c r="H116" s="122" t="s">
        <v>8</v>
      </c>
      <c r="I116" s="122" t="s">
        <v>4</v>
      </c>
      <c r="J116" s="123" t="s">
        <v>120</v>
      </c>
      <c r="K116" s="82" t="s">
        <v>5</v>
      </c>
    </row>
    <row r="117" spans="1:19" s="58" customFormat="1" x14ac:dyDescent="0.35">
      <c r="A117" s="83">
        <v>1</v>
      </c>
      <c r="B117" s="34" t="s">
        <v>56</v>
      </c>
      <c r="C117" s="35">
        <v>0</v>
      </c>
      <c r="D117" s="35">
        <v>0</v>
      </c>
      <c r="E117" s="35">
        <f>D117-C117</f>
        <v>0</v>
      </c>
      <c r="F117" s="35"/>
      <c r="G117" s="36"/>
      <c r="H117" s="124"/>
      <c r="I117" s="124"/>
      <c r="J117" s="125"/>
      <c r="K117" s="86"/>
      <c r="M117" s="59"/>
      <c r="R117" s="111"/>
      <c r="S117" s="111"/>
    </row>
    <row r="118" spans="1:19" x14ac:dyDescent="0.35">
      <c r="A118" s="83">
        <f>A117+1</f>
        <v>2</v>
      </c>
      <c r="B118" s="34" t="s">
        <v>56</v>
      </c>
      <c r="C118" s="35">
        <v>0</v>
      </c>
      <c r="D118" s="35">
        <v>0</v>
      </c>
      <c r="E118" s="35">
        <f t="shared" ref="E118:E147" si="11">D118-C118</f>
        <v>0</v>
      </c>
      <c r="F118" s="35"/>
      <c r="G118" s="36"/>
      <c r="H118" s="116"/>
      <c r="I118" s="126"/>
      <c r="J118" s="127"/>
      <c r="K118" s="90"/>
    </row>
    <row r="119" spans="1:19" x14ac:dyDescent="0.25">
      <c r="A119" s="83">
        <f t="shared" ref="A119:A147" si="12">A118+1</f>
        <v>3</v>
      </c>
      <c r="B119" s="34" t="s">
        <v>56</v>
      </c>
      <c r="C119" s="35">
        <v>1678</v>
      </c>
      <c r="D119" s="35">
        <v>1694</v>
      </c>
      <c r="E119" s="35">
        <f t="shared" si="11"/>
        <v>16</v>
      </c>
      <c r="F119" s="35">
        <v>1</v>
      </c>
      <c r="G119" s="36"/>
      <c r="H119" s="124"/>
      <c r="I119" s="124"/>
      <c r="J119" s="125"/>
      <c r="K119" s="86" t="s">
        <v>95</v>
      </c>
    </row>
    <row r="120" spans="1:19" x14ac:dyDescent="0.25">
      <c r="A120" s="83">
        <f t="shared" si="12"/>
        <v>4</v>
      </c>
      <c r="B120" s="34" t="s">
        <v>56</v>
      </c>
      <c r="C120" s="35">
        <f>D119</f>
        <v>1694</v>
      </c>
      <c r="D120" s="35">
        <v>1742</v>
      </c>
      <c r="E120" s="35">
        <f t="shared" si="11"/>
        <v>48</v>
      </c>
      <c r="F120" s="35">
        <v>3</v>
      </c>
      <c r="G120" s="36"/>
      <c r="H120" s="124"/>
      <c r="I120" s="124"/>
      <c r="J120" s="125"/>
      <c r="K120" s="86" t="s">
        <v>100</v>
      </c>
    </row>
    <row r="121" spans="1:19" x14ac:dyDescent="0.25">
      <c r="A121" s="83">
        <f t="shared" si="12"/>
        <v>5</v>
      </c>
      <c r="B121" s="34" t="s">
        <v>56</v>
      </c>
      <c r="C121" s="35">
        <f>D120</f>
        <v>1742</v>
      </c>
      <c r="D121" s="35">
        <v>1757</v>
      </c>
      <c r="E121" s="35">
        <f t="shared" si="11"/>
        <v>15</v>
      </c>
      <c r="F121" s="35">
        <v>1</v>
      </c>
      <c r="G121" s="36"/>
      <c r="H121" s="124"/>
      <c r="I121" s="124"/>
      <c r="J121" s="125"/>
      <c r="K121" s="85" t="s">
        <v>95</v>
      </c>
    </row>
    <row r="122" spans="1:19" x14ac:dyDescent="0.35">
      <c r="A122" s="83">
        <f t="shared" si="12"/>
        <v>6</v>
      </c>
      <c r="B122" s="34" t="s">
        <v>56</v>
      </c>
      <c r="C122" s="35">
        <v>1767</v>
      </c>
      <c r="D122" s="35">
        <v>1838</v>
      </c>
      <c r="E122" s="35">
        <f t="shared" si="11"/>
        <v>71</v>
      </c>
      <c r="F122" s="42">
        <v>4</v>
      </c>
      <c r="G122" s="36"/>
      <c r="H122" s="124"/>
      <c r="I122" s="124"/>
      <c r="J122" s="125"/>
      <c r="K122" s="87" t="s">
        <v>119</v>
      </c>
    </row>
    <row r="123" spans="1:19" x14ac:dyDescent="0.35">
      <c r="A123" s="83">
        <f t="shared" si="12"/>
        <v>7</v>
      </c>
      <c r="B123" s="34" t="s">
        <v>56</v>
      </c>
      <c r="C123" s="35">
        <f>D122</f>
        <v>1838</v>
      </c>
      <c r="D123" s="35">
        <v>1886</v>
      </c>
      <c r="E123" s="35">
        <f t="shared" si="11"/>
        <v>48</v>
      </c>
      <c r="F123" s="42">
        <v>3</v>
      </c>
      <c r="G123" s="36"/>
      <c r="H123" s="124"/>
      <c r="I123" s="124"/>
      <c r="J123" s="125"/>
      <c r="K123" s="87" t="s">
        <v>129</v>
      </c>
    </row>
    <row r="124" spans="1:19" x14ac:dyDescent="0.35">
      <c r="A124" s="83">
        <f t="shared" si="12"/>
        <v>8</v>
      </c>
      <c r="B124" s="34" t="s">
        <v>56</v>
      </c>
      <c r="C124" s="35">
        <f>D123</f>
        <v>1886</v>
      </c>
      <c r="D124" s="35">
        <v>1930</v>
      </c>
      <c r="E124" s="35">
        <f t="shared" si="11"/>
        <v>44</v>
      </c>
      <c r="F124" s="42">
        <v>3</v>
      </c>
      <c r="G124" s="36"/>
      <c r="H124" s="124"/>
      <c r="I124" s="124"/>
      <c r="J124" s="125"/>
      <c r="K124" s="86" t="s">
        <v>138</v>
      </c>
    </row>
    <row r="125" spans="1:19" x14ac:dyDescent="0.35">
      <c r="A125" s="83">
        <f t="shared" si="12"/>
        <v>9</v>
      </c>
      <c r="B125" s="34" t="s">
        <v>56</v>
      </c>
      <c r="C125" s="35">
        <f>D124</f>
        <v>1930</v>
      </c>
      <c r="D125" s="35">
        <v>1960</v>
      </c>
      <c r="E125" s="35">
        <f t="shared" si="11"/>
        <v>30</v>
      </c>
      <c r="F125" s="42">
        <v>2</v>
      </c>
      <c r="G125" s="36"/>
      <c r="H125" s="124"/>
      <c r="I125" s="128"/>
      <c r="J125" s="129"/>
      <c r="K125" s="86" t="s">
        <v>136</v>
      </c>
    </row>
    <row r="126" spans="1:19" ht="22.5" customHeight="1" x14ac:dyDescent="0.35">
      <c r="A126" s="83">
        <f t="shared" si="12"/>
        <v>10</v>
      </c>
      <c r="B126" s="34" t="s">
        <v>56</v>
      </c>
      <c r="C126" s="36">
        <v>0</v>
      </c>
      <c r="D126" s="36"/>
      <c r="E126" s="35">
        <f t="shared" si="11"/>
        <v>0</v>
      </c>
      <c r="F126" s="39"/>
      <c r="G126" s="35"/>
      <c r="H126" s="124"/>
      <c r="I126" s="124"/>
      <c r="J126" s="125"/>
      <c r="K126" s="85">
        <v>0</v>
      </c>
    </row>
    <row r="127" spans="1:19" x14ac:dyDescent="0.35">
      <c r="A127" s="83">
        <f t="shared" si="12"/>
        <v>11</v>
      </c>
      <c r="B127" s="34" t="s">
        <v>56</v>
      </c>
      <c r="C127" s="39">
        <f>D125</f>
        <v>1960</v>
      </c>
      <c r="D127" s="36">
        <v>2007</v>
      </c>
      <c r="E127" s="35">
        <f t="shared" si="11"/>
        <v>47</v>
      </c>
      <c r="F127" s="39">
        <v>3</v>
      </c>
      <c r="G127" s="35"/>
      <c r="H127" s="124"/>
      <c r="I127" s="124"/>
      <c r="J127" s="125"/>
      <c r="K127" s="86" t="s">
        <v>165</v>
      </c>
    </row>
    <row r="128" spans="1:19" x14ac:dyDescent="0.35">
      <c r="A128" s="83">
        <f t="shared" si="12"/>
        <v>12</v>
      </c>
      <c r="B128" s="34" t="s">
        <v>56</v>
      </c>
      <c r="C128" s="39">
        <v>2007</v>
      </c>
      <c r="D128" s="36">
        <v>2069</v>
      </c>
      <c r="E128" s="35">
        <f t="shared" si="11"/>
        <v>62</v>
      </c>
      <c r="F128" s="39">
        <v>4</v>
      </c>
      <c r="G128" s="35"/>
      <c r="H128" s="124"/>
      <c r="I128" s="124"/>
      <c r="J128" s="125"/>
      <c r="K128" s="86" t="s">
        <v>166</v>
      </c>
    </row>
    <row r="129" spans="1:11" x14ac:dyDescent="0.35">
      <c r="A129" s="83">
        <f t="shared" si="12"/>
        <v>13</v>
      </c>
      <c r="B129" s="34" t="s">
        <v>56</v>
      </c>
      <c r="C129" s="39">
        <f t="shared" ref="C129:C135" si="13">D128</f>
        <v>2069</v>
      </c>
      <c r="D129" s="36">
        <v>2102</v>
      </c>
      <c r="E129" s="35">
        <f t="shared" si="11"/>
        <v>33</v>
      </c>
      <c r="F129" s="39">
        <v>3</v>
      </c>
      <c r="G129" s="35"/>
      <c r="H129" s="124"/>
      <c r="I129" s="124"/>
      <c r="J129" s="125"/>
      <c r="K129" s="86" t="s">
        <v>182</v>
      </c>
    </row>
    <row r="130" spans="1:11" x14ac:dyDescent="0.35">
      <c r="A130" s="83">
        <f t="shared" si="12"/>
        <v>14</v>
      </c>
      <c r="B130" s="34" t="s">
        <v>56</v>
      </c>
      <c r="C130" s="39">
        <f t="shared" si="13"/>
        <v>2102</v>
      </c>
      <c r="D130" s="36">
        <v>2131</v>
      </c>
      <c r="E130" s="35">
        <f t="shared" si="11"/>
        <v>29</v>
      </c>
      <c r="F130" s="39">
        <v>2</v>
      </c>
      <c r="G130" s="35"/>
      <c r="H130" s="124"/>
      <c r="I130" s="124"/>
      <c r="J130" s="125"/>
      <c r="K130" s="97" t="s">
        <v>191</v>
      </c>
    </row>
    <row r="131" spans="1:11" x14ac:dyDescent="0.35">
      <c r="A131" s="83">
        <f t="shared" si="12"/>
        <v>15</v>
      </c>
      <c r="B131" s="34" t="s">
        <v>56</v>
      </c>
      <c r="C131" s="39">
        <f t="shared" si="13"/>
        <v>2131</v>
      </c>
      <c r="D131" s="36">
        <v>2177</v>
      </c>
      <c r="E131" s="35">
        <f t="shared" si="11"/>
        <v>46</v>
      </c>
      <c r="F131" s="39">
        <v>4</v>
      </c>
      <c r="G131" s="35"/>
      <c r="H131" s="124"/>
      <c r="I131" s="124"/>
      <c r="J131" s="125"/>
      <c r="K131" s="86" t="s">
        <v>211</v>
      </c>
    </row>
    <row r="132" spans="1:11" x14ac:dyDescent="0.35">
      <c r="A132" s="83">
        <f t="shared" si="12"/>
        <v>16</v>
      </c>
      <c r="B132" s="34" t="s">
        <v>56</v>
      </c>
      <c r="C132" s="39">
        <f t="shared" si="13"/>
        <v>2177</v>
      </c>
      <c r="D132" s="36">
        <v>2225</v>
      </c>
      <c r="E132" s="35">
        <f t="shared" si="11"/>
        <v>48</v>
      </c>
      <c r="F132" s="39">
        <v>4</v>
      </c>
      <c r="G132" s="35"/>
      <c r="H132" s="124"/>
      <c r="I132" s="124"/>
      <c r="J132" s="125"/>
      <c r="K132" s="86" t="s">
        <v>212</v>
      </c>
    </row>
    <row r="133" spans="1:11" x14ac:dyDescent="0.35">
      <c r="A133" s="83">
        <f t="shared" si="12"/>
        <v>17</v>
      </c>
      <c r="B133" s="34" t="s">
        <v>56</v>
      </c>
      <c r="C133" s="39">
        <f t="shared" si="13"/>
        <v>2225</v>
      </c>
      <c r="D133" s="36">
        <v>2241</v>
      </c>
      <c r="E133" s="35">
        <f t="shared" si="11"/>
        <v>16</v>
      </c>
      <c r="F133" s="39">
        <v>1</v>
      </c>
      <c r="G133" s="35"/>
      <c r="H133" s="124"/>
      <c r="I133" s="124"/>
      <c r="J133" s="125"/>
      <c r="K133" s="98" t="s">
        <v>95</v>
      </c>
    </row>
    <row r="134" spans="1:11" x14ac:dyDescent="0.35">
      <c r="A134" s="83">
        <f t="shared" si="12"/>
        <v>18</v>
      </c>
      <c r="B134" s="34" t="s">
        <v>56</v>
      </c>
      <c r="C134" s="39">
        <f t="shared" si="13"/>
        <v>2241</v>
      </c>
      <c r="D134" s="36">
        <v>2302</v>
      </c>
      <c r="E134" s="35">
        <f t="shared" si="11"/>
        <v>61</v>
      </c>
      <c r="F134" s="39">
        <v>4</v>
      </c>
      <c r="G134" s="35"/>
      <c r="H134" s="124"/>
      <c r="I134" s="124"/>
      <c r="J134" s="125"/>
      <c r="K134" s="86" t="s">
        <v>213</v>
      </c>
    </row>
    <row r="135" spans="1:11" x14ac:dyDescent="0.35">
      <c r="A135" s="83">
        <f t="shared" si="12"/>
        <v>19</v>
      </c>
      <c r="B135" s="34" t="s">
        <v>56</v>
      </c>
      <c r="C135" s="39">
        <f t="shared" si="13"/>
        <v>2302</v>
      </c>
      <c r="D135" s="36">
        <v>2400</v>
      </c>
      <c r="E135" s="35">
        <f t="shared" si="11"/>
        <v>98</v>
      </c>
      <c r="F135" s="39">
        <v>5</v>
      </c>
      <c r="G135" s="35"/>
      <c r="H135" s="124"/>
      <c r="I135" s="124"/>
      <c r="J135" s="125"/>
      <c r="K135" s="86" t="s">
        <v>232</v>
      </c>
    </row>
    <row r="136" spans="1:11" x14ac:dyDescent="0.35">
      <c r="A136" s="83">
        <f t="shared" si="12"/>
        <v>20</v>
      </c>
      <c r="B136" s="34" t="s">
        <v>56</v>
      </c>
      <c r="C136" s="39">
        <f>D135</f>
        <v>2400</v>
      </c>
      <c r="D136" s="36">
        <v>2474</v>
      </c>
      <c r="E136" s="35">
        <f t="shared" si="11"/>
        <v>74</v>
      </c>
      <c r="F136" s="39">
        <v>4</v>
      </c>
      <c r="G136" s="35"/>
      <c r="H136" s="124"/>
      <c r="I136" s="124"/>
      <c r="J136" s="125"/>
      <c r="K136" s="86" t="s">
        <v>213</v>
      </c>
    </row>
    <row r="137" spans="1:11" x14ac:dyDescent="0.35">
      <c r="A137" s="83">
        <f t="shared" si="12"/>
        <v>21</v>
      </c>
      <c r="B137" s="34" t="s">
        <v>56</v>
      </c>
      <c r="C137" s="39">
        <f>D136</f>
        <v>2474</v>
      </c>
      <c r="D137" s="39">
        <v>2513</v>
      </c>
      <c r="E137" s="35">
        <f t="shared" si="11"/>
        <v>39</v>
      </c>
      <c r="F137" s="39">
        <v>2</v>
      </c>
      <c r="G137" s="35"/>
      <c r="H137" s="124"/>
      <c r="I137" s="124"/>
      <c r="J137" s="125"/>
      <c r="K137" s="86" t="s">
        <v>232</v>
      </c>
    </row>
    <row r="138" spans="1:11" x14ac:dyDescent="0.35">
      <c r="A138" s="83">
        <f t="shared" si="12"/>
        <v>22</v>
      </c>
      <c r="B138" s="34" t="s">
        <v>56</v>
      </c>
      <c r="C138" s="39">
        <f>D137</f>
        <v>2513</v>
      </c>
      <c r="D138" s="39">
        <v>2568</v>
      </c>
      <c r="E138" s="35">
        <f t="shared" si="11"/>
        <v>55</v>
      </c>
      <c r="F138" s="39">
        <v>3</v>
      </c>
      <c r="G138" s="35"/>
      <c r="H138" s="124"/>
      <c r="I138" s="124"/>
      <c r="J138" s="125"/>
      <c r="K138" s="86" t="s">
        <v>198</v>
      </c>
    </row>
    <row r="139" spans="1:11" x14ac:dyDescent="0.35">
      <c r="A139" s="83">
        <f t="shared" si="12"/>
        <v>23</v>
      </c>
      <c r="B139" s="34" t="s">
        <v>56</v>
      </c>
      <c r="C139" s="39"/>
      <c r="D139" s="36"/>
      <c r="E139" s="35">
        <f t="shared" si="11"/>
        <v>0</v>
      </c>
      <c r="F139" s="39"/>
      <c r="G139" s="35"/>
      <c r="H139" s="124"/>
      <c r="I139" s="124"/>
      <c r="J139" s="125"/>
      <c r="K139" s="86"/>
    </row>
    <row r="140" spans="1:11" x14ac:dyDescent="0.35">
      <c r="A140" s="83">
        <f t="shared" si="12"/>
        <v>24</v>
      </c>
      <c r="B140" s="34" t="s">
        <v>56</v>
      </c>
      <c r="C140" s="39">
        <v>2662</v>
      </c>
      <c r="D140" s="36">
        <v>2699</v>
      </c>
      <c r="E140" s="35">
        <f>D140-C140</f>
        <v>37</v>
      </c>
      <c r="F140" s="39">
        <v>3</v>
      </c>
      <c r="G140" s="35"/>
      <c r="H140" s="124"/>
      <c r="I140" s="124"/>
      <c r="J140" s="125"/>
      <c r="K140" s="86" t="s">
        <v>296</v>
      </c>
    </row>
    <row r="141" spans="1:11" x14ac:dyDescent="0.35">
      <c r="A141" s="83">
        <f t="shared" si="12"/>
        <v>25</v>
      </c>
      <c r="B141" s="34" t="s">
        <v>56</v>
      </c>
      <c r="C141" s="39">
        <f t="shared" ref="C141:C146" si="14">D140</f>
        <v>2699</v>
      </c>
      <c r="D141" s="36">
        <v>2727</v>
      </c>
      <c r="E141" s="35">
        <f>D141-C141</f>
        <v>28</v>
      </c>
      <c r="F141" s="39">
        <v>2</v>
      </c>
      <c r="G141" s="35"/>
      <c r="H141" s="124">
        <v>10000</v>
      </c>
      <c r="I141" s="124">
        <v>93.17</v>
      </c>
      <c r="J141" s="125">
        <v>2681</v>
      </c>
      <c r="K141" s="86" t="s">
        <v>299</v>
      </c>
    </row>
    <row r="142" spans="1:11" x14ac:dyDescent="0.25">
      <c r="A142" s="83">
        <f t="shared" si="12"/>
        <v>26</v>
      </c>
      <c r="B142" s="34" t="s">
        <v>56</v>
      </c>
      <c r="C142" s="36">
        <f t="shared" si="14"/>
        <v>2727</v>
      </c>
      <c r="D142" s="36">
        <v>2760</v>
      </c>
      <c r="E142" s="35">
        <f>D142-C142</f>
        <v>33</v>
      </c>
      <c r="F142" s="36">
        <v>2</v>
      </c>
      <c r="G142" s="35"/>
      <c r="H142" s="124"/>
      <c r="I142" s="124"/>
      <c r="J142" s="125"/>
      <c r="K142" s="37" t="s">
        <v>327</v>
      </c>
    </row>
    <row r="143" spans="1:11" x14ac:dyDescent="0.35">
      <c r="A143" s="83">
        <f t="shared" si="12"/>
        <v>27</v>
      </c>
      <c r="B143" s="34" t="s">
        <v>56</v>
      </c>
      <c r="C143" s="39">
        <f t="shared" si="14"/>
        <v>2760</v>
      </c>
      <c r="D143" s="36">
        <v>2779</v>
      </c>
      <c r="E143" s="35">
        <f t="shared" si="11"/>
        <v>19</v>
      </c>
      <c r="F143" s="39">
        <v>1</v>
      </c>
      <c r="G143" s="35" t="s">
        <v>52</v>
      </c>
      <c r="H143" s="124"/>
      <c r="I143" s="124"/>
      <c r="J143" s="125"/>
      <c r="K143" s="86" t="s">
        <v>170</v>
      </c>
    </row>
    <row r="144" spans="1:11" x14ac:dyDescent="0.35">
      <c r="A144" s="83">
        <f t="shared" si="12"/>
        <v>28</v>
      </c>
      <c r="B144" s="34" t="s">
        <v>56</v>
      </c>
      <c r="C144" s="39">
        <f t="shared" si="14"/>
        <v>2779</v>
      </c>
      <c r="D144" s="36">
        <v>2850</v>
      </c>
      <c r="E144" s="35">
        <f t="shared" si="11"/>
        <v>71</v>
      </c>
      <c r="F144" s="39">
        <v>5</v>
      </c>
      <c r="G144" s="35"/>
      <c r="H144" s="124"/>
      <c r="I144" s="124"/>
      <c r="J144" s="125"/>
      <c r="K144" s="86" t="s">
        <v>328</v>
      </c>
    </row>
    <row r="145" spans="1:19" x14ac:dyDescent="0.35">
      <c r="A145" s="83">
        <f t="shared" si="12"/>
        <v>29</v>
      </c>
      <c r="B145" s="34" t="s">
        <v>56</v>
      </c>
      <c r="C145" s="39">
        <f t="shared" si="14"/>
        <v>2850</v>
      </c>
      <c r="D145" s="36">
        <v>2911</v>
      </c>
      <c r="E145" s="35">
        <f t="shared" si="11"/>
        <v>61</v>
      </c>
      <c r="F145" s="39">
        <v>4</v>
      </c>
      <c r="G145" s="35"/>
      <c r="H145" s="124">
        <v>10000</v>
      </c>
      <c r="I145" s="124">
        <v>93.17</v>
      </c>
      <c r="J145" s="125">
        <v>2850</v>
      </c>
      <c r="K145" s="86" t="s">
        <v>364</v>
      </c>
    </row>
    <row r="146" spans="1:19" x14ac:dyDescent="0.35">
      <c r="A146" s="83">
        <f t="shared" si="12"/>
        <v>30</v>
      </c>
      <c r="B146" s="34" t="s">
        <v>56</v>
      </c>
      <c r="C146" s="39">
        <f t="shared" si="14"/>
        <v>2911</v>
      </c>
      <c r="D146" s="36">
        <v>2956</v>
      </c>
      <c r="E146" s="35">
        <f t="shared" si="11"/>
        <v>45</v>
      </c>
      <c r="F146" s="39">
        <v>3</v>
      </c>
      <c r="G146" s="35"/>
      <c r="H146" s="124"/>
      <c r="I146" s="124"/>
      <c r="J146" s="125"/>
      <c r="K146" s="86" t="s">
        <v>365</v>
      </c>
    </row>
    <row r="147" spans="1:19" x14ac:dyDescent="0.35">
      <c r="A147" s="83">
        <f t="shared" si="12"/>
        <v>31</v>
      </c>
      <c r="B147" s="34" t="s">
        <v>56</v>
      </c>
      <c r="C147" s="39">
        <v>0</v>
      </c>
      <c r="D147" s="36">
        <v>0</v>
      </c>
      <c r="E147" s="35">
        <f t="shared" si="11"/>
        <v>0</v>
      </c>
      <c r="F147" s="39"/>
      <c r="G147" s="35"/>
      <c r="H147" s="124"/>
      <c r="I147" s="124"/>
      <c r="J147" s="125"/>
      <c r="K147" s="86"/>
    </row>
    <row r="148" spans="1:19" x14ac:dyDescent="0.35">
      <c r="A148" s="83"/>
      <c r="B148" s="50" t="s">
        <v>9</v>
      </c>
      <c r="C148" s="39" t="s">
        <v>52</v>
      </c>
      <c r="D148" s="39"/>
      <c r="E148" s="50">
        <f>SUM(E117:E147)</f>
        <v>1174</v>
      </c>
      <c r="F148" s="50">
        <f>SUM(F117:F147)</f>
        <v>76</v>
      </c>
      <c r="G148" s="50">
        <f>SUM(G117:G147)</f>
        <v>0</v>
      </c>
      <c r="H148" s="130">
        <f>SUM(H117:H147)</f>
        <v>20000</v>
      </c>
      <c r="I148" s="130">
        <f>SUM(I118:I147)</f>
        <v>186.34</v>
      </c>
      <c r="J148" s="131"/>
      <c r="K148" s="86"/>
    </row>
    <row r="149" spans="1:19" x14ac:dyDescent="0.25">
      <c r="A149" s="83"/>
      <c r="B149" s="36"/>
      <c r="C149" s="36"/>
      <c r="D149" s="36"/>
      <c r="E149" s="36"/>
      <c r="F149" s="36" t="s">
        <v>52</v>
      </c>
      <c r="G149" s="36"/>
      <c r="H149" s="124" t="s">
        <v>52</v>
      </c>
      <c r="I149" s="124"/>
      <c r="J149" s="125"/>
      <c r="K149" s="90"/>
    </row>
    <row r="150" spans="1:19" x14ac:dyDescent="0.25">
      <c r="A150" s="83"/>
      <c r="B150" s="36"/>
      <c r="C150" s="36"/>
      <c r="D150" s="36"/>
      <c r="E150" s="36" t="s">
        <v>52</v>
      </c>
      <c r="F150" s="36" t="s">
        <v>52</v>
      </c>
      <c r="G150" s="81" t="s">
        <v>10</v>
      </c>
      <c r="H150" s="132">
        <f>+E148/I148</f>
        <v>6.3003112589889447</v>
      </c>
      <c r="I150" s="132" t="s">
        <v>11</v>
      </c>
      <c r="J150" s="133"/>
      <c r="K150" s="90"/>
    </row>
    <row r="151" spans="1:19" ht="21.75" thickBot="1" x14ac:dyDescent="0.3">
      <c r="A151" s="91"/>
      <c r="B151" s="114"/>
      <c r="C151" s="114"/>
      <c r="D151" s="114"/>
      <c r="E151" s="114" t="s">
        <v>52</v>
      </c>
      <c r="F151" s="114"/>
      <c r="G151" s="114"/>
      <c r="H151" s="134"/>
      <c r="I151" s="134"/>
      <c r="J151" s="135"/>
      <c r="K151" s="93"/>
    </row>
    <row r="152" spans="1:19" ht="21.75" thickBot="1" x14ac:dyDescent="0.3"/>
    <row r="153" spans="1:19" x14ac:dyDescent="0.35">
      <c r="A153" s="262" t="s">
        <v>77</v>
      </c>
      <c r="B153" s="263"/>
      <c r="C153" s="250" t="s">
        <v>86</v>
      </c>
      <c r="D153" s="250"/>
      <c r="E153" s="250"/>
      <c r="F153" s="250"/>
      <c r="G153" s="250"/>
      <c r="H153" s="250"/>
      <c r="I153" s="250"/>
      <c r="J153" s="264"/>
      <c r="K153" s="251"/>
    </row>
    <row r="154" spans="1:19" ht="63" x14ac:dyDescent="0.25">
      <c r="A154" s="252" t="s">
        <v>0</v>
      </c>
      <c r="B154" s="253"/>
      <c r="C154" s="121" t="s">
        <v>6</v>
      </c>
      <c r="D154" s="121" t="s">
        <v>7</v>
      </c>
      <c r="E154" s="121" t="s">
        <v>1</v>
      </c>
      <c r="F154" s="121" t="s">
        <v>2</v>
      </c>
      <c r="G154" s="73" t="s">
        <v>3</v>
      </c>
      <c r="H154" s="122" t="s">
        <v>8</v>
      </c>
      <c r="I154" s="122" t="s">
        <v>4</v>
      </c>
      <c r="J154" s="123" t="s">
        <v>120</v>
      </c>
      <c r="K154" s="82" t="s">
        <v>5</v>
      </c>
    </row>
    <row r="155" spans="1:19" s="58" customFormat="1" x14ac:dyDescent="0.35">
      <c r="A155" s="83">
        <v>1</v>
      </c>
      <c r="B155" s="34" t="s">
        <v>56</v>
      </c>
      <c r="C155" s="35">
        <v>0</v>
      </c>
      <c r="D155" s="35">
        <v>0</v>
      </c>
      <c r="E155" s="35">
        <f>D155-C155</f>
        <v>0</v>
      </c>
      <c r="F155" s="35"/>
      <c r="G155" s="36"/>
      <c r="H155" s="124"/>
      <c r="I155" s="124"/>
      <c r="J155" s="125"/>
      <c r="K155" s="86"/>
      <c r="M155" s="59"/>
      <c r="R155" s="111"/>
      <c r="S155" s="111"/>
    </row>
    <row r="156" spans="1:19" x14ac:dyDescent="0.35">
      <c r="A156" s="83">
        <f>A155+1</f>
        <v>2</v>
      </c>
      <c r="B156" s="34" t="s">
        <v>56</v>
      </c>
      <c r="C156" s="35">
        <v>0</v>
      </c>
      <c r="D156" s="35">
        <v>0</v>
      </c>
      <c r="E156" s="35">
        <f t="shared" ref="E156:E185" si="15">D156-C156</f>
        <v>0</v>
      </c>
      <c r="F156" s="35"/>
      <c r="G156" s="36"/>
      <c r="H156" s="116"/>
      <c r="I156" s="126"/>
      <c r="J156" s="127"/>
      <c r="K156" s="90"/>
    </row>
    <row r="157" spans="1:19" x14ac:dyDescent="0.25">
      <c r="A157" s="83">
        <f t="shared" ref="A157:A185" si="16">A156+1</f>
        <v>3</v>
      </c>
      <c r="B157" s="34" t="s">
        <v>56</v>
      </c>
      <c r="C157" s="35">
        <v>41672</v>
      </c>
      <c r="D157" s="35">
        <v>41738</v>
      </c>
      <c r="E157" s="35">
        <f t="shared" si="15"/>
        <v>66</v>
      </c>
      <c r="F157" s="35">
        <v>3</v>
      </c>
      <c r="G157" s="36"/>
      <c r="H157" s="124"/>
      <c r="I157" s="124"/>
      <c r="J157" s="125"/>
      <c r="K157" s="86" t="s">
        <v>92</v>
      </c>
    </row>
    <row r="158" spans="1:19" x14ac:dyDescent="0.25">
      <c r="A158" s="83">
        <f t="shared" si="16"/>
        <v>4</v>
      </c>
      <c r="B158" s="34" t="s">
        <v>56</v>
      </c>
      <c r="C158" s="35">
        <f>D157</f>
        <v>41738</v>
      </c>
      <c r="D158" s="35">
        <v>41803</v>
      </c>
      <c r="E158" s="35">
        <f t="shared" si="15"/>
        <v>65</v>
      </c>
      <c r="F158" s="35">
        <v>3</v>
      </c>
      <c r="G158" s="36"/>
      <c r="H158" s="124"/>
      <c r="I158" s="124"/>
      <c r="J158" s="125"/>
      <c r="K158" s="86" t="s">
        <v>92</v>
      </c>
    </row>
    <row r="159" spans="1:19" x14ac:dyDescent="0.25">
      <c r="A159" s="83">
        <f t="shared" si="16"/>
        <v>5</v>
      </c>
      <c r="B159" s="34" t="s">
        <v>56</v>
      </c>
      <c r="C159" s="35">
        <v>41803</v>
      </c>
      <c r="D159" s="35">
        <v>41897</v>
      </c>
      <c r="E159" s="35">
        <f t="shared" si="15"/>
        <v>94</v>
      </c>
      <c r="F159" s="35">
        <v>4</v>
      </c>
      <c r="G159" s="36"/>
      <c r="H159" s="124">
        <v>5000</v>
      </c>
      <c r="I159" s="124">
        <v>46.59</v>
      </c>
      <c r="J159" s="125">
        <v>41945</v>
      </c>
      <c r="K159" s="85" t="s">
        <v>121</v>
      </c>
    </row>
    <row r="160" spans="1:19" x14ac:dyDescent="0.35">
      <c r="A160" s="83">
        <f t="shared" si="16"/>
        <v>6</v>
      </c>
      <c r="B160" s="34" t="s">
        <v>56</v>
      </c>
      <c r="C160" s="35">
        <f>D159</f>
        <v>41897</v>
      </c>
      <c r="D160" s="35">
        <v>41979</v>
      </c>
      <c r="E160" s="35">
        <f t="shared" si="15"/>
        <v>82</v>
      </c>
      <c r="F160" s="42">
        <v>4</v>
      </c>
      <c r="G160" s="36"/>
      <c r="H160" s="124"/>
      <c r="I160" s="124"/>
      <c r="J160" s="125"/>
      <c r="K160" s="87" t="s">
        <v>107</v>
      </c>
    </row>
    <row r="161" spans="1:11" x14ac:dyDescent="0.35">
      <c r="A161" s="83">
        <f t="shared" si="16"/>
        <v>7</v>
      </c>
      <c r="B161" s="34" t="s">
        <v>56</v>
      </c>
      <c r="C161" s="35">
        <f t="shared" ref="C161:C184" si="17">D160</f>
        <v>41979</v>
      </c>
      <c r="D161" s="35">
        <v>42059</v>
      </c>
      <c r="E161" s="35">
        <f t="shared" si="15"/>
        <v>80</v>
      </c>
      <c r="F161" s="42">
        <v>4</v>
      </c>
      <c r="G161" s="36"/>
      <c r="H161" s="124"/>
      <c r="I161" s="124"/>
      <c r="J161" s="125"/>
      <c r="K161" s="87" t="s">
        <v>107</v>
      </c>
    </row>
    <row r="162" spans="1:11" x14ac:dyDescent="0.35">
      <c r="A162" s="83">
        <f t="shared" si="16"/>
        <v>8</v>
      </c>
      <c r="B162" s="34" t="s">
        <v>56</v>
      </c>
      <c r="C162" s="35">
        <f t="shared" si="17"/>
        <v>42059</v>
      </c>
      <c r="D162" s="35">
        <v>42121</v>
      </c>
      <c r="E162" s="35">
        <f t="shared" si="15"/>
        <v>62</v>
      </c>
      <c r="F162" s="42">
        <v>3</v>
      </c>
      <c r="G162" s="36"/>
      <c r="H162" s="124"/>
      <c r="I162" s="124"/>
      <c r="J162" s="125"/>
      <c r="K162" s="86" t="s">
        <v>92</v>
      </c>
    </row>
    <row r="163" spans="1:11" x14ac:dyDescent="0.35">
      <c r="A163" s="83">
        <f t="shared" si="16"/>
        <v>9</v>
      </c>
      <c r="B163" s="34" t="s">
        <v>56</v>
      </c>
      <c r="C163" s="35">
        <f t="shared" si="17"/>
        <v>42121</v>
      </c>
      <c r="D163" s="35">
        <v>42204</v>
      </c>
      <c r="E163" s="35">
        <f t="shared" si="15"/>
        <v>83</v>
      </c>
      <c r="F163" s="42">
        <v>4</v>
      </c>
      <c r="G163" s="36"/>
      <c r="H163" s="124"/>
      <c r="I163" s="128"/>
      <c r="J163" s="129"/>
      <c r="K163" s="87" t="s">
        <v>107</v>
      </c>
    </row>
    <row r="164" spans="1:11" ht="22.5" customHeight="1" x14ac:dyDescent="0.35">
      <c r="A164" s="83">
        <f t="shared" si="16"/>
        <v>10</v>
      </c>
      <c r="B164" s="34" t="s">
        <v>56</v>
      </c>
      <c r="C164" s="35">
        <v>0</v>
      </c>
      <c r="D164" s="36">
        <v>0</v>
      </c>
      <c r="E164" s="35">
        <f t="shared" si="15"/>
        <v>0</v>
      </c>
      <c r="F164" s="39"/>
      <c r="G164" s="35"/>
      <c r="H164" s="124"/>
      <c r="I164" s="124"/>
      <c r="J164" s="125"/>
      <c r="K164" s="86"/>
    </row>
    <row r="165" spans="1:11" x14ac:dyDescent="0.35">
      <c r="A165" s="83">
        <f t="shared" si="16"/>
        <v>11</v>
      </c>
      <c r="B165" s="34" t="s">
        <v>56</v>
      </c>
      <c r="C165" s="35">
        <f>D163</f>
        <v>42204</v>
      </c>
      <c r="D165" s="35">
        <v>42268</v>
      </c>
      <c r="E165" s="35">
        <f t="shared" si="15"/>
        <v>64</v>
      </c>
      <c r="F165" s="39">
        <v>3</v>
      </c>
      <c r="G165" s="35"/>
      <c r="H165" s="124"/>
      <c r="I165" s="124"/>
      <c r="J165" s="125"/>
      <c r="K165" s="86" t="s">
        <v>152</v>
      </c>
    </row>
    <row r="166" spans="1:11" x14ac:dyDescent="0.35">
      <c r="A166" s="83">
        <f t="shared" si="16"/>
        <v>12</v>
      </c>
      <c r="B166" s="34" t="s">
        <v>56</v>
      </c>
      <c r="C166" s="35">
        <f>D165</f>
        <v>42268</v>
      </c>
      <c r="D166" s="36">
        <v>42331</v>
      </c>
      <c r="E166" s="35">
        <f t="shared" si="15"/>
        <v>63</v>
      </c>
      <c r="F166" s="39">
        <v>3</v>
      </c>
      <c r="G166" s="35"/>
      <c r="H166" s="124">
        <v>10000</v>
      </c>
      <c r="I166" s="124">
        <v>93.17</v>
      </c>
      <c r="J166" s="125">
        <v>42293</v>
      </c>
      <c r="K166" s="86" t="s">
        <v>152</v>
      </c>
    </row>
    <row r="167" spans="1:11" x14ac:dyDescent="0.35">
      <c r="A167" s="83">
        <f t="shared" si="16"/>
        <v>13</v>
      </c>
      <c r="B167" s="34" t="s">
        <v>56</v>
      </c>
      <c r="C167" s="35">
        <f t="shared" si="17"/>
        <v>42331</v>
      </c>
      <c r="D167" s="36">
        <v>42416</v>
      </c>
      <c r="E167" s="35">
        <f t="shared" si="15"/>
        <v>85</v>
      </c>
      <c r="F167" s="39">
        <v>4</v>
      </c>
      <c r="G167" s="35"/>
      <c r="H167" s="124"/>
      <c r="I167" s="124"/>
      <c r="J167" s="125"/>
      <c r="K167" s="86" t="s">
        <v>180</v>
      </c>
    </row>
    <row r="168" spans="1:11" x14ac:dyDescent="0.35">
      <c r="A168" s="83">
        <f t="shared" si="16"/>
        <v>14</v>
      </c>
      <c r="B168" s="34" t="s">
        <v>56</v>
      </c>
      <c r="C168" s="35">
        <f t="shared" si="17"/>
        <v>42416</v>
      </c>
      <c r="D168" s="36">
        <v>42478</v>
      </c>
      <c r="E168" s="35">
        <f t="shared" si="15"/>
        <v>62</v>
      </c>
      <c r="F168" s="39">
        <v>3</v>
      </c>
      <c r="G168" s="35"/>
      <c r="H168" s="124"/>
      <c r="I168" s="124"/>
      <c r="J168" s="125"/>
      <c r="K168" s="97" t="s">
        <v>183</v>
      </c>
    </row>
    <row r="169" spans="1:11" x14ac:dyDescent="0.35">
      <c r="A169" s="83">
        <f t="shared" si="16"/>
        <v>15</v>
      </c>
      <c r="B169" s="34" t="s">
        <v>56</v>
      </c>
      <c r="C169" s="35">
        <f t="shared" si="17"/>
        <v>42478</v>
      </c>
      <c r="D169" s="36">
        <v>42562</v>
      </c>
      <c r="E169" s="35">
        <f t="shared" si="15"/>
        <v>84</v>
      </c>
      <c r="F169" s="39">
        <v>4</v>
      </c>
      <c r="G169" s="35"/>
      <c r="H169" s="124"/>
      <c r="I169" s="124"/>
      <c r="J169" s="125"/>
      <c r="K169" s="86" t="s">
        <v>180</v>
      </c>
    </row>
    <row r="170" spans="1:11" x14ac:dyDescent="0.35">
      <c r="A170" s="83">
        <f t="shared" si="16"/>
        <v>16</v>
      </c>
      <c r="B170" s="34" t="s">
        <v>56</v>
      </c>
      <c r="C170" s="35">
        <f t="shared" si="17"/>
        <v>42562</v>
      </c>
      <c r="D170" s="36">
        <v>42624</v>
      </c>
      <c r="E170" s="35">
        <f t="shared" si="15"/>
        <v>62</v>
      </c>
      <c r="F170" s="39">
        <v>3</v>
      </c>
      <c r="G170" s="35"/>
      <c r="H170" s="124"/>
      <c r="I170" s="124"/>
      <c r="J170" s="125"/>
      <c r="K170" s="86" t="s">
        <v>183</v>
      </c>
    </row>
    <row r="171" spans="1:11" x14ac:dyDescent="0.35">
      <c r="A171" s="83">
        <f t="shared" si="16"/>
        <v>17</v>
      </c>
      <c r="B171" s="34" t="s">
        <v>56</v>
      </c>
      <c r="C171" s="35">
        <v>0</v>
      </c>
      <c r="D171" s="36">
        <v>0</v>
      </c>
      <c r="E171" s="35">
        <f t="shared" si="15"/>
        <v>0</v>
      </c>
      <c r="F171" s="39">
        <v>0</v>
      </c>
      <c r="G171" s="35"/>
      <c r="H171" s="124"/>
      <c r="I171" s="124"/>
      <c r="J171" s="125"/>
      <c r="K171" s="98">
        <v>0</v>
      </c>
    </row>
    <row r="172" spans="1:11" x14ac:dyDescent="0.35">
      <c r="A172" s="83">
        <f t="shared" si="16"/>
        <v>18</v>
      </c>
      <c r="B172" s="34" t="s">
        <v>56</v>
      </c>
      <c r="C172" s="35">
        <f>D170</f>
        <v>42624</v>
      </c>
      <c r="D172" s="36">
        <v>42711</v>
      </c>
      <c r="E172" s="35">
        <f t="shared" si="15"/>
        <v>87</v>
      </c>
      <c r="F172" s="39">
        <v>4</v>
      </c>
      <c r="G172" s="35"/>
      <c r="H172" s="124">
        <v>10000</v>
      </c>
      <c r="I172" s="124">
        <v>93.17</v>
      </c>
      <c r="J172" s="125">
        <v>42640</v>
      </c>
      <c r="K172" s="98" t="s">
        <v>180</v>
      </c>
    </row>
    <row r="173" spans="1:11" x14ac:dyDescent="0.35">
      <c r="A173" s="83">
        <f t="shared" si="16"/>
        <v>19</v>
      </c>
      <c r="B173" s="34" t="s">
        <v>56</v>
      </c>
      <c r="C173" s="35">
        <f t="shared" ref="C173:C174" si="18">D172</f>
        <v>42711</v>
      </c>
      <c r="D173" s="36">
        <v>42777</v>
      </c>
      <c r="E173" s="35">
        <f t="shared" si="15"/>
        <v>66</v>
      </c>
      <c r="F173" s="39">
        <v>3</v>
      </c>
      <c r="G173" s="35"/>
      <c r="H173" s="124"/>
      <c r="I173" s="124"/>
      <c r="J173" s="125"/>
      <c r="K173" s="120" t="s">
        <v>183</v>
      </c>
    </row>
    <row r="174" spans="1:11" x14ac:dyDescent="0.35">
      <c r="A174" s="83">
        <f t="shared" si="16"/>
        <v>20</v>
      </c>
      <c r="B174" s="34" t="s">
        <v>56</v>
      </c>
      <c r="C174" s="35">
        <f t="shared" si="18"/>
        <v>42777</v>
      </c>
      <c r="D174" s="36">
        <v>42844</v>
      </c>
      <c r="E174" s="35">
        <f t="shared" si="15"/>
        <v>67</v>
      </c>
      <c r="F174" s="39">
        <v>3</v>
      </c>
      <c r="G174" s="35"/>
      <c r="H174" s="124"/>
      <c r="I174" s="124"/>
      <c r="J174" s="125"/>
      <c r="K174" s="86" t="s">
        <v>183</v>
      </c>
    </row>
    <row r="175" spans="1:11" x14ac:dyDescent="0.35">
      <c r="A175" s="83">
        <f t="shared" si="16"/>
        <v>21</v>
      </c>
      <c r="B175" s="34" t="s">
        <v>56</v>
      </c>
      <c r="C175" s="35">
        <f>D174</f>
        <v>42844</v>
      </c>
      <c r="D175" s="39">
        <v>42929</v>
      </c>
      <c r="E175" s="35">
        <f t="shared" si="15"/>
        <v>85</v>
      </c>
      <c r="F175" s="39">
        <v>4</v>
      </c>
      <c r="G175" s="35"/>
      <c r="H175" s="124"/>
      <c r="I175" s="124"/>
      <c r="J175" s="125"/>
      <c r="K175" s="86" t="s">
        <v>180</v>
      </c>
    </row>
    <row r="176" spans="1:11" x14ac:dyDescent="0.35">
      <c r="A176" s="83">
        <f t="shared" si="16"/>
        <v>22</v>
      </c>
      <c r="B176" s="34" t="s">
        <v>56</v>
      </c>
      <c r="C176" s="35">
        <f>D175</f>
        <v>42929</v>
      </c>
      <c r="D176" s="39">
        <v>42992</v>
      </c>
      <c r="E176" s="35">
        <f t="shared" si="15"/>
        <v>63</v>
      </c>
      <c r="F176" s="39">
        <v>3</v>
      </c>
      <c r="G176" s="35"/>
      <c r="H176" s="124"/>
      <c r="I176" s="124"/>
      <c r="J176" s="125"/>
      <c r="K176" s="86" t="s">
        <v>183</v>
      </c>
    </row>
    <row r="177" spans="1:19" x14ac:dyDescent="0.35">
      <c r="A177" s="83">
        <f t="shared" si="16"/>
        <v>23</v>
      </c>
      <c r="B177" s="34" t="s">
        <v>56</v>
      </c>
      <c r="C177" s="35">
        <f>D176</f>
        <v>42992</v>
      </c>
      <c r="D177" s="36">
        <v>43059</v>
      </c>
      <c r="E177" s="35">
        <f t="shared" si="15"/>
        <v>67</v>
      </c>
      <c r="F177" s="39">
        <v>3</v>
      </c>
      <c r="G177" s="35"/>
      <c r="H177" s="124">
        <v>10000</v>
      </c>
      <c r="I177" s="124">
        <v>93.17</v>
      </c>
      <c r="J177" s="125">
        <v>43006</v>
      </c>
      <c r="K177" s="86" t="s">
        <v>278</v>
      </c>
    </row>
    <row r="178" spans="1:19" x14ac:dyDescent="0.35">
      <c r="A178" s="83">
        <f t="shared" si="16"/>
        <v>24</v>
      </c>
      <c r="B178" s="34" t="s">
        <v>56</v>
      </c>
      <c r="C178" s="35">
        <v>0</v>
      </c>
      <c r="D178" s="36">
        <v>0</v>
      </c>
      <c r="E178" s="35">
        <f t="shared" si="15"/>
        <v>0</v>
      </c>
      <c r="F178" s="39"/>
      <c r="G178" s="35"/>
      <c r="H178" s="124"/>
      <c r="I178" s="124"/>
      <c r="J178" s="125"/>
      <c r="K178" s="86"/>
    </row>
    <row r="179" spans="1:19" x14ac:dyDescent="0.35">
      <c r="A179" s="83">
        <f t="shared" si="16"/>
        <v>25</v>
      </c>
      <c r="B179" s="34" t="s">
        <v>56</v>
      </c>
      <c r="C179" s="35">
        <f>D177</f>
        <v>43059</v>
      </c>
      <c r="D179" s="36">
        <v>43119</v>
      </c>
      <c r="E179" s="35">
        <f t="shared" si="15"/>
        <v>60</v>
      </c>
      <c r="F179" s="39">
        <v>3</v>
      </c>
      <c r="G179" s="35"/>
      <c r="H179" s="124"/>
      <c r="I179" s="124"/>
      <c r="J179" s="125"/>
      <c r="K179" s="86" t="s">
        <v>183</v>
      </c>
    </row>
    <row r="180" spans="1:19" x14ac:dyDescent="0.35">
      <c r="A180" s="83">
        <f t="shared" si="16"/>
        <v>26</v>
      </c>
      <c r="B180" s="34" t="s">
        <v>56</v>
      </c>
      <c r="C180" s="35">
        <f>D179</f>
        <v>43119</v>
      </c>
      <c r="D180" s="36">
        <v>43180</v>
      </c>
      <c r="E180" s="35">
        <f t="shared" si="15"/>
        <v>61</v>
      </c>
      <c r="F180" s="39">
        <v>3</v>
      </c>
      <c r="G180" s="35"/>
      <c r="H180" s="124"/>
      <c r="I180" s="124"/>
      <c r="J180" s="125"/>
      <c r="K180" s="86" t="s">
        <v>183</v>
      </c>
    </row>
    <row r="181" spans="1:19" x14ac:dyDescent="0.35">
      <c r="A181" s="83">
        <f t="shared" si="16"/>
        <v>27</v>
      </c>
      <c r="B181" s="34" t="s">
        <v>56</v>
      </c>
      <c r="C181" s="35">
        <f t="shared" si="17"/>
        <v>43180</v>
      </c>
      <c r="D181" s="36">
        <v>43241</v>
      </c>
      <c r="E181" s="35">
        <f t="shared" si="15"/>
        <v>61</v>
      </c>
      <c r="F181" s="39">
        <v>3</v>
      </c>
      <c r="G181" s="35"/>
      <c r="H181" s="124"/>
      <c r="I181" s="124"/>
      <c r="J181" s="125"/>
      <c r="K181" s="86" t="s">
        <v>183</v>
      </c>
    </row>
    <row r="182" spans="1:19" x14ac:dyDescent="0.35">
      <c r="A182" s="83">
        <f t="shared" si="16"/>
        <v>28</v>
      </c>
      <c r="B182" s="34" t="s">
        <v>56</v>
      </c>
      <c r="C182" s="35">
        <f t="shared" si="17"/>
        <v>43241</v>
      </c>
      <c r="D182" s="36">
        <v>43304</v>
      </c>
      <c r="E182" s="35">
        <f t="shared" si="15"/>
        <v>63</v>
      </c>
      <c r="F182" s="39">
        <v>3</v>
      </c>
      <c r="G182" s="35"/>
      <c r="H182" s="124"/>
      <c r="I182" s="124"/>
      <c r="J182" s="125"/>
      <c r="K182" s="86" t="s">
        <v>183</v>
      </c>
    </row>
    <row r="183" spans="1:19" x14ac:dyDescent="0.35">
      <c r="A183" s="83">
        <f t="shared" si="16"/>
        <v>29</v>
      </c>
      <c r="B183" s="34" t="s">
        <v>56</v>
      </c>
      <c r="C183" s="35">
        <f>D182</f>
        <v>43304</v>
      </c>
      <c r="D183" s="36">
        <v>43390</v>
      </c>
      <c r="E183" s="35">
        <f t="shared" si="15"/>
        <v>86</v>
      </c>
      <c r="F183" s="39">
        <v>4</v>
      </c>
      <c r="G183" s="35"/>
      <c r="H183" s="124"/>
      <c r="I183" s="124"/>
      <c r="J183" s="125"/>
      <c r="K183" s="86" t="s">
        <v>180</v>
      </c>
    </row>
    <row r="184" spans="1:19" x14ac:dyDescent="0.35">
      <c r="A184" s="83">
        <f t="shared" si="16"/>
        <v>30</v>
      </c>
      <c r="B184" s="34" t="s">
        <v>56</v>
      </c>
      <c r="C184" s="35">
        <f t="shared" si="17"/>
        <v>43390</v>
      </c>
      <c r="D184" s="36">
        <v>43474</v>
      </c>
      <c r="E184" s="35">
        <f t="shared" si="15"/>
        <v>84</v>
      </c>
      <c r="F184" s="39">
        <v>4</v>
      </c>
      <c r="G184" s="35"/>
      <c r="H184" s="124"/>
      <c r="I184" s="124"/>
      <c r="J184" s="125"/>
      <c r="K184" s="86" t="s">
        <v>180</v>
      </c>
    </row>
    <row r="185" spans="1:19" x14ac:dyDescent="0.35">
      <c r="A185" s="83">
        <f t="shared" si="16"/>
        <v>31</v>
      </c>
      <c r="B185" s="34" t="s">
        <v>56</v>
      </c>
      <c r="C185" s="35">
        <v>0</v>
      </c>
      <c r="D185" s="36">
        <v>0</v>
      </c>
      <c r="E185" s="35">
        <f t="shared" si="15"/>
        <v>0</v>
      </c>
      <c r="F185" s="39"/>
      <c r="G185" s="35"/>
      <c r="H185" s="124"/>
      <c r="I185" s="124"/>
      <c r="J185" s="125"/>
      <c r="K185" s="86"/>
    </row>
    <row r="186" spans="1:19" x14ac:dyDescent="0.35">
      <c r="A186" s="83"/>
      <c r="B186" s="50" t="s">
        <v>9</v>
      </c>
      <c r="C186" s="39" t="s">
        <v>52</v>
      </c>
      <c r="D186" s="39"/>
      <c r="E186" s="50">
        <f>SUM(E155:E185)</f>
        <v>1802</v>
      </c>
      <c r="F186" s="50">
        <f>SUM(F155:F185)</f>
        <v>85</v>
      </c>
      <c r="G186" s="50">
        <f>SUM(G155:G185)</f>
        <v>0</v>
      </c>
      <c r="H186" s="130">
        <f>SUM(H155:H185)</f>
        <v>35000</v>
      </c>
      <c r="I186" s="130">
        <f>SUM(I156:I185)</f>
        <v>326.10000000000002</v>
      </c>
      <c r="J186" s="131"/>
      <c r="K186" s="86"/>
    </row>
    <row r="187" spans="1:19" x14ac:dyDescent="0.25">
      <c r="A187" s="83"/>
      <c r="B187" s="36"/>
      <c r="C187" s="36"/>
      <c r="D187" s="36"/>
      <c r="E187" s="36"/>
      <c r="F187" s="36" t="s">
        <v>52</v>
      </c>
      <c r="G187" s="36"/>
      <c r="H187" s="124" t="s">
        <v>52</v>
      </c>
      <c r="I187" s="124"/>
      <c r="J187" s="125"/>
      <c r="K187" s="90"/>
    </row>
    <row r="188" spans="1:19" x14ac:dyDescent="0.25">
      <c r="A188" s="83"/>
      <c r="B188" s="36"/>
      <c r="C188" s="36"/>
      <c r="D188" s="36"/>
      <c r="E188" s="36" t="s">
        <v>52</v>
      </c>
      <c r="F188" s="36" t="s">
        <v>52</v>
      </c>
      <c r="G188" s="81" t="s">
        <v>10</v>
      </c>
      <c r="H188" s="132">
        <f>+E186/I186</f>
        <v>5.5259122968414589</v>
      </c>
      <c r="I188" s="132" t="s">
        <v>11</v>
      </c>
      <c r="J188" s="133"/>
      <c r="K188" s="90"/>
    </row>
    <row r="189" spans="1:19" ht="21.75" thickBot="1" x14ac:dyDescent="0.3">
      <c r="A189" s="91"/>
      <c r="B189" s="114"/>
      <c r="C189" s="114"/>
      <c r="D189" s="114"/>
      <c r="E189" s="114" t="s">
        <v>52</v>
      </c>
      <c r="F189" s="114"/>
      <c r="G189" s="114"/>
      <c r="H189" s="134"/>
      <c r="I189" s="134"/>
      <c r="J189" s="135"/>
      <c r="K189" s="93"/>
    </row>
    <row r="190" spans="1:19" ht="21.75" thickBot="1" x14ac:dyDescent="0.3">
      <c r="A190" s="99"/>
      <c r="B190" s="115"/>
      <c r="C190" s="115"/>
      <c r="D190" s="115"/>
      <c r="E190" s="115"/>
      <c r="F190" s="115"/>
      <c r="G190" s="115"/>
      <c r="H190" s="138"/>
      <c r="I190" s="138"/>
      <c r="J190" s="139"/>
      <c r="K190" s="100"/>
    </row>
    <row r="191" spans="1:19" x14ac:dyDescent="0.35">
      <c r="A191" s="262" t="s">
        <v>78</v>
      </c>
      <c r="B191" s="263"/>
      <c r="C191" s="250" t="s">
        <v>53</v>
      </c>
      <c r="D191" s="250"/>
      <c r="E191" s="250"/>
      <c r="F191" s="250"/>
      <c r="G191" s="250"/>
      <c r="H191" s="250"/>
      <c r="I191" s="250"/>
      <c r="J191" s="264"/>
      <c r="K191" s="251"/>
    </row>
    <row r="192" spans="1:19" s="58" customFormat="1" ht="63" x14ac:dyDescent="0.35">
      <c r="A192" s="252" t="s">
        <v>0</v>
      </c>
      <c r="B192" s="253"/>
      <c r="C192" s="121" t="s">
        <v>6</v>
      </c>
      <c r="D192" s="121" t="s">
        <v>7</v>
      </c>
      <c r="E192" s="121" t="s">
        <v>1</v>
      </c>
      <c r="F192" s="121" t="s">
        <v>2</v>
      </c>
      <c r="G192" s="73" t="s">
        <v>3</v>
      </c>
      <c r="H192" s="122" t="s">
        <v>8</v>
      </c>
      <c r="I192" s="122" t="s">
        <v>4</v>
      </c>
      <c r="J192" s="123" t="s">
        <v>120</v>
      </c>
      <c r="K192" s="82" t="s">
        <v>5</v>
      </c>
      <c r="M192" s="59"/>
      <c r="R192" s="111"/>
      <c r="S192" s="111"/>
    </row>
    <row r="193" spans="1:14" x14ac:dyDescent="0.25">
      <c r="A193" s="83">
        <v>1</v>
      </c>
      <c r="B193" s="34" t="s">
        <v>56</v>
      </c>
      <c r="C193" s="35">
        <v>0</v>
      </c>
      <c r="D193" s="35">
        <v>0</v>
      </c>
      <c r="E193" s="35">
        <f>D193-C193</f>
        <v>0</v>
      </c>
      <c r="F193" s="35"/>
      <c r="G193" s="36"/>
      <c r="H193" s="124"/>
      <c r="I193" s="124"/>
      <c r="J193" s="125"/>
      <c r="K193" s="86"/>
    </row>
    <row r="194" spans="1:14" x14ac:dyDescent="0.35">
      <c r="A194" s="83">
        <f>A193+1</f>
        <v>2</v>
      </c>
      <c r="B194" s="34" t="s">
        <v>56</v>
      </c>
      <c r="C194" s="35">
        <v>0</v>
      </c>
      <c r="D194" s="35">
        <v>0</v>
      </c>
      <c r="E194" s="35">
        <f t="shared" ref="E194:E223" si="19">D194-C194</f>
        <v>0</v>
      </c>
      <c r="F194" s="35"/>
      <c r="G194" s="36"/>
      <c r="H194" s="116"/>
      <c r="I194" s="126"/>
      <c r="J194" s="127"/>
      <c r="K194" s="90"/>
    </row>
    <row r="195" spans="1:14" x14ac:dyDescent="0.25">
      <c r="A195" s="83">
        <f t="shared" ref="A195:A223" si="20">A194+1</f>
        <v>3</v>
      </c>
      <c r="B195" s="34" t="s">
        <v>56</v>
      </c>
      <c r="C195" s="35">
        <v>271416</v>
      </c>
      <c r="D195" s="35">
        <v>271463</v>
      </c>
      <c r="E195" s="35">
        <f t="shared" si="19"/>
        <v>47</v>
      </c>
      <c r="F195" s="35">
        <v>3</v>
      </c>
      <c r="G195" s="36"/>
      <c r="H195" s="124"/>
      <c r="I195" s="124"/>
      <c r="J195" s="125"/>
      <c r="K195" s="86" t="s">
        <v>96</v>
      </c>
    </row>
    <row r="196" spans="1:14" x14ac:dyDescent="0.25">
      <c r="A196" s="83">
        <f t="shared" si="20"/>
        <v>4</v>
      </c>
      <c r="B196" s="34" t="s">
        <v>56</v>
      </c>
      <c r="C196" s="35">
        <f t="shared" ref="C196:C201" si="21">D195</f>
        <v>271463</v>
      </c>
      <c r="D196" s="35">
        <v>271509</v>
      </c>
      <c r="E196" s="35">
        <f t="shared" si="19"/>
        <v>46</v>
      </c>
      <c r="F196" s="35">
        <v>3</v>
      </c>
      <c r="G196" s="36">
        <v>4</v>
      </c>
      <c r="H196" s="124"/>
      <c r="I196" s="124"/>
      <c r="J196" s="125"/>
      <c r="K196" s="86" t="s">
        <v>99</v>
      </c>
    </row>
    <row r="197" spans="1:14" x14ac:dyDescent="0.25">
      <c r="A197" s="83">
        <f t="shared" si="20"/>
        <v>5</v>
      </c>
      <c r="B197" s="34" t="s">
        <v>56</v>
      </c>
      <c r="C197" s="35">
        <f t="shared" si="21"/>
        <v>271509</v>
      </c>
      <c r="D197" s="35">
        <v>271552</v>
      </c>
      <c r="E197" s="35">
        <f t="shared" si="19"/>
        <v>43</v>
      </c>
      <c r="F197" s="35">
        <v>3</v>
      </c>
      <c r="G197" s="36"/>
      <c r="H197" s="124"/>
      <c r="I197" s="124"/>
      <c r="J197" s="125"/>
      <c r="K197" s="86" t="s">
        <v>109</v>
      </c>
    </row>
    <row r="198" spans="1:14" x14ac:dyDescent="0.35">
      <c r="A198" s="83">
        <f t="shared" si="20"/>
        <v>6</v>
      </c>
      <c r="B198" s="34" t="s">
        <v>56</v>
      </c>
      <c r="C198" s="35">
        <f t="shared" si="21"/>
        <v>271552</v>
      </c>
      <c r="D198" s="35">
        <v>271628</v>
      </c>
      <c r="E198" s="35">
        <f t="shared" si="19"/>
        <v>76</v>
      </c>
      <c r="F198" s="42">
        <v>5</v>
      </c>
      <c r="G198" s="36">
        <v>6</v>
      </c>
      <c r="H198" s="124"/>
      <c r="I198" s="124"/>
      <c r="J198" s="125"/>
      <c r="K198" s="87" t="s">
        <v>118</v>
      </c>
    </row>
    <row r="199" spans="1:14" x14ac:dyDescent="0.35">
      <c r="A199" s="83">
        <f t="shared" si="20"/>
        <v>7</v>
      </c>
      <c r="B199" s="34" t="s">
        <v>56</v>
      </c>
      <c r="C199" s="35">
        <f t="shared" si="21"/>
        <v>271628</v>
      </c>
      <c r="D199" s="35">
        <v>271691</v>
      </c>
      <c r="E199" s="35">
        <f t="shared" si="19"/>
        <v>63</v>
      </c>
      <c r="F199" s="42">
        <v>4</v>
      </c>
      <c r="G199" s="36"/>
      <c r="H199" s="124">
        <v>5000</v>
      </c>
      <c r="I199" s="124">
        <v>46.59</v>
      </c>
      <c r="J199" s="125"/>
      <c r="K199" s="87" t="s">
        <v>132</v>
      </c>
    </row>
    <row r="200" spans="1:14" x14ac:dyDescent="0.35">
      <c r="A200" s="83">
        <f t="shared" si="20"/>
        <v>8</v>
      </c>
      <c r="B200" s="34" t="s">
        <v>56</v>
      </c>
      <c r="C200" s="35">
        <f t="shared" si="21"/>
        <v>271691</v>
      </c>
      <c r="D200" s="35">
        <v>271722</v>
      </c>
      <c r="E200" s="35">
        <f t="shared" si="19"/>
        <v>31</v>
      </c>
      <c r="F200" s="42">
        <v>2</v>
      </c>
      <c r="G200" s="36"/>
      <c r="H200" s="124"/>
      <c r="I200" s="124"/>
      <c r="J200" s="125"/>
      <c r="K200" s="86" t="s">
        <v>133</v>
      </c>
    </row>
    <row r="201" spans="1:14" ht="22.5" customHeight="1" x14ac:dyDescent="0.35">
      <c r="A201" s="83">
        <f t="shared" si="20"/>
        <v>9</v>
      </c>
      <c r="B201" s="34" t="s">
        <v>56</v>
      </c>
      <c r="C201" s="35">
        <f t="shared" si="21"/>
        <v>271722</v>
      </c>
      <c r="D201" s="35">
        <v>271768</v>
      </c>
      <c r="E201" s="35">
        <f t="shared" si="19"/>
        <v>46</v>
      </c>
      <c r="F201" s="42">
        <v>3</v>
      </c>
      <c r="G201" s="36"/>
      <c r="H201" s="124"/>
      <c r="I201" s="128"/>
      <c r="J201" s="129"/>
      <c r="K201" s="86" t="s">
        <v>96</v>
      </c>
    </row>
    <row r="202" spans="1:14" x14ac:dyDescent="0.35">
      <c r="A202" s="83">
        <f t="shared" si="20"/>
        <v>10</v>
      </c>
      <c r="B202" s="34" t="s">
        <v>56</v>
      </c>
      <c r="C202" s="36">
        <f>D201</f>
        <v>271768</v>
      </c>
      <c r="D202" s="36">
        <v>271843</v>
      </c>
      <c r="E202" s="35">
        <f t="shared" si="19"/>
        <v>75</v>
      </c>
      <c r="F202" s="39">
        <v>5</v>
      </c>
      <c r="G202" s="35"/>
      <c r="H202" s="124"/>
      <c r="I202" s="124"/>
      <c r="J202" s="125"/>
      <c r="K202" s="86" t="s">
        <v>155</v>
      </c>
    </row>
    <row r="203" spans="1:14" x14ac:dyDescent="0.35">
      <c r="A203" s="83">
        <f t="shared" si="20"/>
        <v>11</v>
      </c>
      <c r="B203" s="34" t="s">
        <v>56</v>
      </c>
      <c r="C203" s="39">
        <v>0</v>
      </c>
      <c r="D203" s="36">
        <v>0</v>
      </c>
      <c r="E203" s="35">
        <f t="shared" si="19"/>
        <v>0</v>
      </c>
      <c r="F203" s="39"/>
      <c r="G203" s="35"/>
      <c r="H203" s="124"/>
      <c r="I203" s="124"/>
      <c r="J203" s="125"/>
      <c r="K203" s="85">
        <v>0</v>
      </c>
    </row>
    <row r="204" spans="1:14" x14ac:dyDescent="0.35">
      <c r="A204" s="83">
        <f t="shared" si="20"/>
        <v>12</v>
      </c>
      <c r="B204" s="34" t="s">
        <v>56</v>
      </c>
      <c r="C204" s="39">
        <f>D202</f>
        <v>271843</v>
      </c>
      <c r="D204" s="36">
        <v>271903</v>
      </c>
      <c r="E204" s="35">
        <f t="shared" si="19"/>
        <v>60</v>
      </c>
      <c r="F204" s="39">
        <v>4</v>
      </c>
      <c r="G204" s="35"/>
      <c r="H204" s="124"/>
      <c r="I204" s="124"/>
      <c r="J204" s="125"/>
      <c r="K204" s="86" t="s">
        <v>169</v>
      </c>
    </row>
    <row r="205" spans="1:14" x14ac:dyDescent="0.35">
      <c r="A205" s="83">
        <f t="shared" si="20"/>
        <v>13</v>
      </c>
      <c r="B205" s="34" t="s">
        <v>56</v>
      </c>
      <c r="C205" s="39">
        <f>D204</f>
        <v>271903</v>
      </c>
      <c r="D205" s="36">
        <v>271963</v>
      </c>
      <c r="E205" s="35">
        <f t="shared" si="19"/>
        <v>60</v>
      </c>
      <c r="F205" s="39">
        <v>4</v>
      </c>
      <c r="G205" s="35"/>
      <c r="H205" s="124"/>
      <c r="I205" s="124"/>
      <c r="J205" s="125"/>
      <c r="K205" s="86" t="s">
        <v>179</v>
      </c>
    </row>
    <row r="206" spans="1:14" x14ac:dyDescent="0.35">
      <c r="A206" s="83">
        <f t="shared" si="20"/>
        <v>14</v>
      </c>
      <c r="B206" s="34" t="s">
        <v>56</v>
      </c>
      <c r="C206" s="39">
        <f>D205</f>
        <v>271963</v>
      </c>
      <c r="D206" s="36">
        <v>272007</v>
      </c>
      <c r="E206" s="35">
        <f t="shared" si="19"/>
        <v>44</v>
      </c>
      <c r="F206" s="39">
        <v>3</v>
      </c>
      <c r="G206" s="35"/>
      <c r="H206" s="124"/>
      <c r="I206" s="124"/>
      <c r="J206" s="125"/>
      <c r="K206" s="97" t="s">
        <v>187</v>
      </c>
    </row>
    <row r="207" spans="1:14" x14ac:dyDescent="0.35">
      <c r="A207" s="83">
        <f t="shared" si="20"/>
        <v>15</v>
      </c>
      <c r="B207" s="34" t="s">
        <v>56</v>
      </c>
      <c r="C207" s="39">
        <f>D206</f>
        <v>272007</v>
      </c>
      <c r="D207" s="36">
        <v>272097</v>
      </c>
      <c r="E207" s="35">
        <f t="shared" si="19"/>
        <v>90</v>
      </c>
      <c r="F207" s="39">
        <v>6</v>
      </c>
      <c r="G207" s="35"/>
      <c r="H207" s="124">
        <v>5000</v>
      </c>
      <c r="I207" s="124">
        <v>46.59</v>
      </c>
      <c r="J207" s="125">
        <v>272029</v>
      </c>
      <c r="K207" s="86" t="s">
        <v>199</v>
      </c>
    </row>
    <row r="208" spans="1:14" x14ac:dyDescent="0.35">
      <c r="A208" s="83">
        <f t="shared" si="20"/>
        <v>16</v>
      </c>
      <c r="B208" s="34" t="s">
        <v>56</v>
      </c>
      <c r="C208" s="39">
        <f>D207</f>
        <v>272097</v>
      </c>
      <c r="D208" s="36">
        <v>272129</v>
      </c>
      <c r="E208" s="35">
        <f t="shared" si="19"/>
        <v>32</v>
      </c>
      <c r="F208" s="39">
        <v>2</v>
      </c>
      <c r="G208" s="35"/>
      <c r="H208" s="124"/>
      <c r="I208" s="124"/>
      <c r="J208" s="125"/>
      <c r="K208" s="86" t="s">
        <v>196</v>
      </c>
      <c r="N208" s="29" t="s">
        <v>52</v>
      </c>
    </row>
    <row r="209" spans="1:11" x14ac:dyDescent="0.35">
      <c r="A209" s="83">
        <f t="shared" si="20"/>
        <v>17</v>
      </c>
      <c r="B209" s="34" t="s">
        <v>56</v>
      </c>
      <c r="C209" s="39">
        <v>0</v>
      </c>
      <c r="D209" s="36">
        <v>0</v>
      </c>
      <c r="E209" s="35">
        <f t="shared" si="19"/>
        <v>0</v>
      </c>
      <c r="F209" s="39"/>
      <c r="G209" s="35"/>
      <c r="H209" s="124"/>
      <c r="I209" s="124"/>
      <c r="J209" s="125"/>
      <c r="K209" s="98">
        <v>0</v>
      </c>
    </row>
    <row r="210" spans="1:11" x14ac:dyDescent="0.35">
      <c r="A210" s="83">
        <f t="shared" si="20"/>
        <v>18</v>
      </c>
      <c r="B210" s="34" t="s">
        <v>56</v>
      </c>
      <c r="C210" s="39">
        <f>D208</f>
        <v>272129</v>
      </c>
      <c r="D210" s="36">
        <v>272193</v>
      </c>
      <c r="E210" s="35">
        <f t="shared" si="19"/>
        <v>64</v>
      </c>
      <c r="F210" s="39">
        <v>5</v>
      </c>
      <c r="G210" s="35"/>
      <c r="H210" s="124">
        <v>5000</v>
      </c>
      <c r="I210" s="124">
        <v>46.59</v>
      </c>
      <c r="J210" s="125">
        <v>272151</v>
      </c>
      <c r="K210" s="86" t="s">
        <v>215</v>
      </c>
    </row>
    <row r="211" spans="1:11" x14ac:dyDescent="0.35">
      <c r="A211" s="83">
        <f t="shared" si="20"/>
        <v>19</v>
      </c>
      <c r="B211" s="34" t="s">
        <v>56</v>
      </c>
      <c r="C211" s="39">
        <f>D210</f>
        <v>272193</v>
      </c>
      <c r="D211" s="36">
        <v>272251</v>
      </c>
      <c r="E211" s="35">
        <f t="shared" si="19"/>
        <v>58</v>
      </c>
      <c r="F211" s="39">
        <v>4</v>
      </c>
      <c r="G211" s="35"/>
      <c r="H211" s="124"/>
      <c r="I211" s="124"/>
      <c r="J211" s="125" t="s">
        <v>52</v>
      </c>
      <c r="K211" s="86" t="s">
        <v>224</v>
      </c>
    </row>
    <row r="212" spans="1:11" x14ac:dyDescent="0.35">
      <c r="A212" s="83">
        <f t="shared" si="20"/>
        <v>20</v>
      </c>
      <c r="B212" s="34" t="s">
        <v>56</v>
      </c>
      <c r="C212" s="39">
        <f>D211</f>
        <v>272251</v>
      </c>
      <c r="D212" s="36">
        <v>272310</v>
      </c>
      <c r="E212" s="35">
        <f t="shared" si="19"/>
        <v>59</v>
      </c>
      <c r="F212" s="39">
        <v>4</v>
      </c>
      <c r="G212" s="35"/>
      <c r="H212" s="124"/>
      <c r="I212" s="124"/>
      <c r="J212" s="125" t="s">
        <v>52</v>
      </c>
      <c r="K212" s="86" t="s">
        <v>253</v>
      </c>
    </row>
    <row r="213" spans="1:11" x14ac:dyDescent="0.35">
      <c r="A213" s="83">
        <f t="shared" si="20"/>
        <v>21</v>
      </c>
      <c r="B213" s="34" t="s">
        <v>56</v>
      </c>
      <c r="C213" s="39">
        <f>D212</f>
        <v>272310</v>
      </c>
      <c r="D213" s="39">
        <v>272369</v>
      </c>
      <c r="E213" s="35">
        <f t="shared" si="19"/>
        <v>59</v>
      </c>
      <c r="F213" s="39">
        <v>4</v>
      </c>
      <c r="G213" s="35"/>
      <c r="H213" s="124"/>
      <c r="I213" s="124"/>
      <c r="J213" s="125"/>
      <c r="K213" s="86" t="s">
        <v>224</v>
      </c>
    </row>
    <row r="214" spans="1:11" x14ac:dyDescent="0.35">
      <c r="A214" s="83">
        <f t="shared" si="20"/>
        <v>22</v>
      </c>
      <c r="B214" s="34" t="s">
        <v>56</v>
      </c>
      <c r="C214" s="39">
        <f>D213</f>
        <v>272369</v>
      </c>
      <c r="D214" s="39">
        <v>272413</v>
      </c>
      <c r="E214" s="35">
        <f t="shared" si="19"/>
        <v>44</v>
      </c>
      <c r="F214" s="39">
        <v>3</v>
      </c>
      <c r="G214" s="35"/>
      <c r="H214" s="124">
        <v>10000</v>
      </c>
      <c r="I214" s="124">
        <v>93.17</v>
      </c>
      <c r="J214" s="125">
        <v>272372</v>
      </c>
      <c r="K214" s="86" t="s">
        <v>266</v>
      </c>
    </row>
    <row r="215" spans="1:11" x14ac:dyDescent="0.35">
      <c r="A215" s="83">
        <f t="shared" si="20"/>
        <v>23</v>
      </c>
      <c r="B215" s="34" t="s">
        <v>56</v>
      </c>
      <c r="C215" s="39">
        <f>D214</f>
        <v>272413</v>
      </c>
      <c r="D215" s="36">
        <v>272492</v>
      </c>
      <c r="E215" s="35">
        <f t="shared" si="19"/>
        <v>79</v>
      </c>
      <c r="F215" s="39">
        <v>5</v>
      </c>
      <c r="G215" s="35"/>
      <c r="H215" s="124"/>
      <c r="I215" s="124"/>
      <c r="J215" s="125"/>
      <c r="K215" s="86" t="s">
        <v>280</v>
      </c>
    </row>
    <row r="216" spans="1:11" x14ac:dyDescent="0.35">
      <c r="A216" s="83">
        <f t="shared" si="20"/>
        <v>24</v>
      </c>
      <c r="B216" s="34" t="s">
        <v>56</v>
      </c>
      <c r="C216" s="39">
        <v>0</v>
      </c>
      <c r="D216" s="36">
        <v>0</v>
      </c>
      <c r="E216" s="35">
        <v>0</v>
      </c>
      <c r="F216" s="39">
        <v>0</v>
      </c>
      <c r="G216" s="35"/>
      <c r="H216" s="124"/>
      <c r="I216" s="124"/>
      <c r="J216" s="125"/>
      <c r="K216" s="85">
        <v>0</v>
      </c>
    </row>
    <row r="217" spans="1:11" x14ac:dyDescent="0.35">
      <c r="A217" s="83">
        <f t="shared" si="20"/>
        <v>25</v>
      </c>
      <c r="B217" s="34" t="s">
        <v>56</v>
      </c>
      <c r="C217" s="39">
        <f>D215</f>
        <v>272492</v>
      </c>
      <c r="D217" s="36">
        <v>272537</v>
      </c>
      <c r="E217" s="35">
        <f t="shared" si="19"/>
        <v>45</v>
      </c>
      <c r="F217" s="39">
        <v>3</v>
      </c>
      <c r="G217" s="35"/>
      <c r="H217" s="124"/>
      <c r="I217" s="124"/>
      <c r="J217" s="125"/>
      <c r="K217" s="86" t="s">
        <v>223</v>
      </c>
    </row>
    <row r="218" spans="1:11" x14ac:dyDescent="0.35">
      <c r="A218" s="83">
        <f t="shared" si="20"/>
        <v>26</v>
      </c>
      <c r="B218" s="34" t="s">
        <v>56</v>
      </c>
      <c r="C218" s="39">
        <f>D217</f>
        <v>272537</v>
      </c>
      <c r="D218" s="36">
        <v>272596</v>
      </c>
      <c r="E218" s="35">
        <f t="shared" si="19"/>
        <v>59</v>
      </c>
      <c r="F218" s="39">
        <v>4</v>
      </c>
      <c r="G218" s="35"/>
      <c r="H218" s="124"/>
      <c r="I218" s="124"/>
      <c r="J218" s="125"/>
      <c r="K218" s="86" t="s">
        <v>305</v>
      </c>
    </row>
    <row r="219" spans="1:11" x14ac:dyDescent="0.35">
      <c r="A219" s="83">
        <f t="shared" si="20"/>
        <v>27</v>
      </c>
      <c r="B219" s="34" t="s">
        <v>56</v>
      </c>
      <c r="C219" s="39">
        <v>272596</v>
      </c>
      <c r="D219" s="36">
        <v>272656</v>
      </c>
      <c r="E219" s="35">
        <f t="shared" si="19"/>
        <v>60</v>
      </c>
      <c r="F219" s="39">
        <v>4</v>
      </c>
      <c r="G219" s="35"/>
      <c r="H219" s="124"/>
      <c r="I219" s="124"/>
      <c r="J219" s="125"/>
      <c r="K219" s="86" t="s">
        <v>253</v>
      </c>
    </row>
    <row r="220" spans="1:11" x14ac:dyDescent="0.35">
      <c r="A220" s="83">
        <f t="shared" si="20"/>
        <v>28</v>
      </c>
      <c r="B220" s="34" t="s">
        <v>56</v>
      </c>
      <c r="C220" s="39">
        <f>D219</f>
        <v>272656</v>
      </c>
      <c r="D220" s="36">
        <v>272784</v>
      </c>
      <c r="E220" s="35">
        <f t="shared" si="19"/>
        <v>128</v>
      </c>
      <c r="F220" s="39">
        <v>2</v>
      </c>
      <c r="G220" s="35"/>
      <c r="H220" s="124"/>
      <c r="I220" s="124"/>
      <c r="J220" s="125"/>
      <c r="K220" s="86"/>
    </row>
    <row r="221" spans="1:11" x14ac:dyDescent="0.35">
      <c r="A221" s="83">
        <f t="shared" si="20"/>
        <v>29</v>
      </c>
      <c r="B221" s="34" t="s">
        <v>56</v>
      </c>
      <c r="C221" s="39">
        <v>272784</v>
      </c>
      <c r="D221" s="36">
        <v>272813</v>
      </c>
      <c r="E221" s="35">
        <f t="shared" si="19"/>
        <v>29</v>
      </c>
      <c r="F221" s="39">
        <v>2</v>
      </c>
      <c r="G221" s="35"/>
      <c r="H221" s="124">
        <v>10000</v>
      </c>
      <c r="I221" s="124">
        <v>93.17</v>
      </c>
      <c r="J221" s="125">
        <v>272799</v>
      </c>
      <c r="K221" s="86" t="s">
        <v>196</v>
      </c>
    </row>
    <row r="222" spans="1:11" x14ac:dyDescent="0.35">
      <c r="A222" s="83">
        <f t="shared" si="20"/>
        <v>30</v>
      </c>
      <c r="B222" s="34" t="s">
        <v>56</v>
      </c>
      <c r="C222" s="39">
        <f>D221</f>
        <v>272813</v>
      </c>
      <c r="D222" s="36">
        <v>272862</v>
      </c>
      <c r="E222" s="35">
        <f t="shared" si="19"/>
        <v>49</v>
      </c>
      <c r="F222" s="39">
        <v>3</v>
      </c>
      <c r="G222" s="35"/>
      <c r="H222" s="124"/>
      <c r="I222" s="124"/>
      <c r="J222" s="125"/>
      <c r="K222" s="86" t="s">
        <v>266</v>
      </c>
    </row>
    <row r="223" spans="1:11" x14ac:dyDescent="0.35">
      <c r="A223" s="83">
        <f t="shared" si="20"/>
        <v>31</v>
      </c>
      <c r="B223" s="34" t="s">
        <v>56</v>
      </c>
      <c r="C223" s="39">
        <v>0</v>
      </c>
      <c r="D223" s="36">
        <v>0</v>
      </c>
      <c r="E223" s="35">
        <f t="shared" si="19"/>
        <v>0</v>
      </c>
      <c r="F223" s="39"/>
      <c r="G223" s="35"/>
      <c r="H223" s="124"/>
      <c r="I223" s="124"/>
      <c r="J223" s="125"/>
      <c r="K223" s="86"/>
    </row>
    <row r="224" spans="1:11" x14ac:dyDescent="0.35">
      <c r="A224" s="83"/>
      <c r="B224" s="50" t="s">
        <v>9</v>
      </c>
      <c r="C224" s="39" t="s">
        <v>52</v>
      </c>
      <c r="D224" s="39"/>
      <c r="E224" s="50">
        <f>SUM(E193:E223)</f>
        <v>1446</v>
      </c>
      <c r="F224" s="50">
        <f>SUM(F193:F223)</f>
        <v>90</v>
      </c>
      <c r="G224" s="50">
        <f>SUM(G193:G223)</f>
        <v>10</v>
      </c>
      <c r="H224" s="130">
        <f>SUM(H193:H223)</f>
        <v>35000</v>
      </c>
      <c r="I224" s="130">
        <f>SUM(I194:I223)</f>
        <v>326.11</v>
      </c>
      <c r="J224" s="131"/>
      <c r="K224" s="86"/>
    </row>
    <row r="225" spans="1:19" x14ac:dyDescent="0.25">
      <c r="A225" s="83"/>
      <c r="B225" s="36"/>
      <c r="C225" s="36"/>
      <c r="D225" s="36"/>
      <c r="E225" s="36"/>
      <c r="F225" s="36" t="s">
        <v>52</v>
      </c>
      <c r="G225" s="36"/>
      <c r="H225" s="124" t="s">
        <v>52</v>
      </c>
      <c r="I225" s="124"/>
      <c r="J225" s="125"/>
      <c r="K225" s="90"/>
    </row>
    <row r="226" spans="1:19" ht="21.75" thickBot="1" x14ac:dyDescent="0.3">
      <c r="A226" s="91"/>
      <c r="B226" s="114"/>
      <c r="C226" s="114"/>
      <c r="D226" s="114"/>
      <c r="E226" s="114" t="s">
        <v>52</v>
      </c>
      <c r="F226" s="114" t="s">
        <v>52</v>
      </c>
      <c r="G226" s="109" t="s">
        <v>10</v>
      </c>
      <c r="H226" s="140">
        <f>+E224/I224</f>
        <v>4.4340866578761764</v>
      </c>
      <c r="I226" s="140" t="s">
        <v>11</v>
      </c>
      <c r="J226" s="141"/>
      <c r="K226" s="93"/>
    </row>
    <row r="227" spans="1:19" s="58" customFormat="1" ht="21.75" thickBot="1" x14ac:dyDescent="0.4">
      <c r="A227" s="96"/>
      <c r="B227" s="101"/>
      <c r="C227" s="102"/>
      <c r="D227" s="102"/>
      <c r="E227" s="103"/>
      <c r="F227" s="102"/>
      <c r="G227" s="104"/>
      <c r="H227" s="142"/>
      <c r="I227" s="143"/>
      <c r="J227" s="144"/>
      <c r="K227" s="105"/>
      <c r="L227" s="106"/>
      <c r="M227" s="59"/>
      <c r="R227" s="111"/>
      <c r="S227" s="111"/>
    </row>
    <row r="228" spans="1:19" x14ac:dyDescent="0.35">
      <c r="A228" s="262" t="s">
        <v>79</v>
      </c>
      <c r="B228" s="263"/>
      <c r="C228" s="250" t="s">
        <v>68</v>
      </c>
      <c r="D228" s="250"/>
      <c r="E228" s="250"/>
      <c r="F228" s="250"/>
      <c r="G228" s="250"/>
      <c r="H228" s="250"/>
      <c r="I228" s="250"/>
      <c r="J228" s="264"/>
      <c r="K228" s="251"/>
      <c r="L228" s="96"/>
    </row>
    <row r="229" spans="1:19" ht="63" x14ac:dyDescent="0.25">
      <c r="A229" s="252" t="s">
        <v>0</v>
      </c>
      <c r="B229" s="253"/>
      <c r="C229" s="121" t="s">
        <v>6</v>
      </c>
      <c r="D229" s="121" t="s">
        <v>7</v>
      </c>
      <c r="E229" s="121" t="s">
        <v>1</v>
      </c>
      <c r="F229" s="121" t="s">
        <v>2</v>
      </c>
      <c r="G229" s="73" t="s">
        <v>3</v>
      </c>
      <c r="H229" s="122" t="s">
        <v>8</v>
      </c>
      <c r="I229" s="122" t="s">
        <v>4</v>
      </c>
      <c r="J229" s="123" t="s">
        <v>120</v>
      </c>
      <c r="K229" s="82" t="s">
        <v>5</v>
      </c>
      <c r="L229" s="96"/>
    </row>
    <row r="230" spans="1:19" x14ac:dyDescent="0.25">
      <c r="A230" s="83">
        <v>1</v>
      </c>
      <c r="B230" s="34" t="s">
        <v>56</v>
      </c>
      <c r="C230" s="35">
        <v>0</v>
      </c>
      <c r="D230" s="35">
        <v>0</v>
      </c>
      <c r="E230" s="35">
        <f>D230-C230</f>
        <v>0</v>
      </c>
      <c r="F230" s="35"/>
      <c r="G230" s="36"/>
      <c r="H230" s="124"/>
      <c r="I230" s="124"/>
      <c r="J230" s="125"/>
      <c r="K230" s="86"/>
      <c r="L230" s="96"/>
    </row>
    <row r="231" spans="1:19" x14ac:dyDescent="0.35">
      <c r="A231" s="83">
        <f>A230+1</f>
        <v>2</v>
      </c>
      <c r="B231" s="34" t="s">
        <v>56</v>
      </c>
      <c r="C231" s="35">
        <v>0</v>
      </c>
      <c r="D231" s="35">
        <v>0</v>
      </c>
      <c r="E231" s="35">
        <f t="shared" ref="E231:E260" si="22">D231-C231</f>
        <v>0</v>
      </c>
      <c r="F231" s="35"/>
      <c r="G231" s="36"/>
      <c r="H231" s="116"/>
      <c r="I231" s="126"/>
      <c r="J231" s="127"/>
      <c r="K231" s="90"/>
      <c r="L231" s="96"/>
    </row>
    <row r="232" spans="1:19" x14ac:dyDescent="0.25">
      <c r="A232" s="83">
        <f t="shared" ref="A232:A260" si="23">A231+1</f>
        <v>3</v>
      </c>
      <c r="B232" s="34" t="s">
        <v>56</v>
      </c>
      <c r="C232" s="35">
        <v>1628</v>
      </c>
      <c r="D232" s="35">
        <v>1679</v>
      </c>
      <c r="E232" s="35">
        <f t="shared" si="22"/>
        <v>51</v>
      </c>
      <c r="F232" s="35">
        <v>4</v>
      </c>
      <c r="G232" s="36"/>
      <c r="H232" s="124"/>
      <c r="I232" s="124"/>
      <c r="J232" s="125"/>
      <c r="K232" s="86" t="s">
        <v>93</v>
      </c>
      <c r="L232" s="96"/>
    </row>
    <row r="233" spans="1:19" x14ac:dyDescent="0.25">
      <c r="A233" s="83">
        <f t="shared" si="23"/>
        <v>4</v>
      </c>
      <c r="B233" s="34" t="s">
        <v>56</v>
      </c>
      <c r="C233" s="35">
        <f>D232</f>
        <v>1679</v>
      </c>
      <c r="D233" s="35">
        <v>1702</v>
      </c>
      <c r="E233" s="35">
        <f t="shared" si="22"/>
        <v>23</v>
      </c>
      <c r="F233" s="35">
        <v>2</v>
      </c>
      <c r="G233" s="36"/>
      <c r="H233" s="124"/>
      <c r="I233" s="124"/>
      <c r="J233" s="125"/>
      <c r="K233" s="86" t="s">
        <v>102</v>
      </c>
      <c r="L233" s="96"/>
    </row>
    <row r="234" spans="1:19" x14ac:dyDescent="0.25">
      <c r="A234" s="83">
        <f t="shared" si="23"/>
        <v>5</v>
      </c>
      <c r="B234" s="34" t="s">
        <v>56</v>
      </c>
      <c r="C234" s="35">
        <f>D233</f>
        <v>1702</v>
      </c>
      <c r="D234" s="35">
        <v>1716</v>
      </c>
      <c r="E234" s="35">
        <f t="shared" si="22"/>
        <v>14</v>
      </c>
      <c r="F234" s="35">
        <v>1</v>
      </c>
      <c r="G234" s="36"/>
      <c r="H234" s="124">
        <v>5000</v>
      </c>
      <c r="I234" s="124">
        <v>46.59</v>
      </c>
      <c r="J234" s="125">
        <v>1739</v>
      </c>
      <c r="K234" s="85" t="s">
        <v>114</v>
      </c>
      <c r="L234" s="96"/>
    </row>
    <row r="235" spans="1:19" x14ac:dyDescent="0.35">
      <c r="A235" s="83">
        <f t="shared" si="23"/>
        <v>6</v>
      </c>
      <c r="B235" s="34" t="s">
        <v>56</v>
      </c>
      <c r="C235" s="35">
        <f>D234</f>
        <v>1716</v>
      </c>
      <c r="D235" s="35">
        <v>1769</v>
      </c>
      <c r="E235" s="35">
        <f t="shared" si="22"/>
        <v>53</v>
      </c>
      <c r="F235" s="42">
        <v>4</v>
      </c>
      <c r="G235" s="36"/>
      <c r="H235" s="124"/>
      <c r="I235" s="124"/>
      <c r="J235" s="125"/>
      <c r="K235" s="87" t="s">
        <v>122</v>
      </c>
      <c r="L235" s="96"/>
    </row>
    <row r="236" spans="1:19" ht="22.5" customHeight="1" x14ac:dyDescent="0.35">
      <c r="A236" s="83">
        <f t="shared" si="23"/>
        <v>7</v>
      </c>
      <c r="B236" s="34" t="s">
        <v>56</v>
      </c>
      <c r="C236" s="35">
        <f>D235</f>
        <v>1769</v>
      </c>
      <c r="D236" s="35">
        <v>1797</v>
      </c>
      <c r="E236" s="35">
        <f t="shared" si="22"/>
        <v>28</v>
      </c>
      <c r="F236" s="42">
        <v>3</v>
      </c>
      <c r="G236" s="36"/>
      <c r="H236" s="124"/>
      <c r="I236" s="124"/>
      <c r="J236" s="125"/>
      <c r="K236" s="87" t="s">
        <v>144</v>
      </c>
      <c r="L236" s="96"/>
    </row>
    <row r="237" spans="1:19" x14ac:dyDescent="0.35">
      <c r="A237" s="83">
        <f t="shared" si="23"/>
        <v>8</v>
      </c>
      <c r="B237" s="34" t="s">
        <v>56</v>
      </c>
      <c r="C237" s="35">
        <v>1808</v>
      </c>
      <c r="D237" s="35">
        <v>1874</v>
      </c>
      <c r="E237" s="35">
        <f t="shared" si="22"/>
        <v>66</v>
      </c>
      <c r="F237" s="42">
        <v>5</v>
      </c>
      <c r="G237" s="36"/>
      <c r="H237" s="124"/>
      <c r="I237" s="124"/>
      <c r="J237" s="125"/>
      <c r="K237" s="86" t="s">
        <v>128</v>
      </c>
      <c r="L237" s="96"/>
    </row>
    <row r="238" spans="1:19" x14ac:dyDescent="0.35">
      <c r="A238" s="83">
        <f t="shared" si="23"/>
        <v>9</v>
      </c>
      <c r="B238" s="34" t="s">
        <v>56</v>
      </c>
      <c r="C238" s="35">
        <f>D237</f>
        <v>1874</v>
      </c>
      <c r="D238" s="35">
        <v>1913</v>
      </c>
      <c r="E238" s="35">
        <f t="shared" si="22"/>
        <v>39</v>
      </c>
      <c r="F238" s="42">
        <v>3</v>
      </c>
      <c r="G238" s="36"/>
      <c r="H238" s="124"/>
      <c r="I238" s="128"/>
      <c r="J238" s="129"/>
      <c r="K238" s="86" t="s">
        <v>96</v>
      </c>
      <c r="L238" s="96"/>
    </row>
    <row r="239" spans="1:19" x14ac:dyDescent="0.35">
      <c r="A239" s="83">
        <f t="shared" si="23"/>
        <v>10</v>
      </c>
      <c r="B239" s="34" t="s">
        <v>56</v>
      </c>
      <c r="C239" s="36">
        <f>D238</f>
        <v>1913</v>
      </c>
      <c r="D239" s="36">
        <v>1926</v>
      </c>
      <c r="E239" s="35">
        <f t="shared" si="22"/>
        <v>13</v>
      </c>
      <c r="F239" s="39">
        <v>1</v>
      </c>
      <c r="G239" s="35"/>
      <c r="H239" s="124"/>
      <c r="I239" s="124"/>
      <c r="J239" s="125"/>
      <c r="K239" s="86" t="s">
        <v>91</v>
      </c>
      <c r="L239" s="96"/>
    </row>
    <row r="240" spans="1:19" x14ac:dyDescent="0.35">
      <c r="A240" s="83">
        <f t="shared" si="23"/>
        <v>11</v>
      </c>
      <c r="B240" s="34" t="s">
        <v>56</v>
      </c>
      <c r="C240" s="39">
        <f>D239</f>
        <v>1926</v>
      </c>
      <c r="D240" s="36">
        <v>1963</v>
      </c>
      <c r="E240" s="35">
        <f t="shared" si="22"/>
        <v>37</v>
      </c>
      <c r="F240" s="39">
        <v>3</v>
      </c>
      <c r="G240" s="35"/>
      <c r="H240" s="124"/>
      <c r="I240" s="124"/>
      <c r="J240" s="125"/>
      <c r="K240" s="86" t="s">
        <v>146</v>
      </c>
      <c r="L240" s="96"/>
    </row>
    <row r="241" spans="1:12" x14ac:dyDescent="0.35">
      <c r="A241" s="83">
        <f t="shared" si="23"/>
        <v>12</v>
      </c>
      <c r="B241" s="34" t="s">
        <v>56</v>
      </c>
      <c r="C241" s="39">
        <f>D240</f>
        <v>1963</v>
      </c>
      <c r="D241" s="36">
        <v>2026</v>
      </c>
      <c r="E241" s="35">
        <f t="shared" si="22"/>
        <v>63</v>
      </c>
      <c r="F241" s="39">
        <v>5</v>
      </c>
      <c r="G241" s="35"/>
      <c r="H241" s="124">
        <v>5000</v>
      </c>
      <c r="I241" s="124">
        <v>46.59</v>
      </c>
      <c r="J241" s="125">
        <v>1967</v>
      </c>
      <c r="K241" s="86" t="s">
        <v>164</v>
      </c>
      <c r="L241" s="96"/>
    </row>
    <row r="242" spans="1:12" x14ac:dyDescent="0.35">
      <c r="A242" s="83">
        <f t="shared" si="23"/>
        <v>13</v>
      </c>
      <c r="B242" s="34" t="s">
        <v>56</v>
      </c>
      <c r="C242" s="39">
        <v>2026</v>
      </c>
      <c r="D242" s="36">
        <v>2076</v>
      </c>
      <c r="E242" s="35">
        <f t="shared" si="22"/>
        <v>50</v>
      </c>
      <c r="F242" s="39">
        <v>4</v>
      </c>
      <c r="G242" s="35"/>
      <c r="H242" s="124"/>
      <c r="I242" s="124"/>
      <c r="J242" s="125"/>
      <c r="K242" s="86" t="s">
        <v>174</v>
      </c>
      <c r="L242" s="96"/>
    </row>
    <row r="243" spans="1:12" x14ac:dyDescent="0.35">
      <c r="A243" s="83">
        <f t="shared" si="23"/>
        <v>14</v>
      </c>
      <c r="B243" s="34" t="s">
        <v>56</v>
      </c>
      <c r="C243" s="39">
        <f t="shared" ref="C243:C248" si="24">D242</f>
        <v>2076</v>
      </c>
      <c r="D243" s="36">
        <v>2128</v>
      </c>
      <c r="E243" s="35">
        <f t="shared" si="22"/>
        <v>52</v>
      </c>
      <c r="F243" s="39">
        <v>4</v>
      </c>
      <c r="G243" s="35"/>
      <c r="H243" s="124"/>
      <c r="I243" s="124"/>
      <c r="J243" s="125"/>
      <c r="K243" s="97" t="s">
        <v>202</v>
      </c>
      <c r="L243" s="96"/>
    </row>
    <row r="244" spans="1:12" x14ac:dyDescent="0.35">
      <c r="A244" s="83">
        <f t="shared" si="23"/>
        <v>15</v>
      </c>
      <c r="B244" s="34" t="s">
        <v>56</v>
      </c>
      <c r="C244" s="39">
        <f t="shared" si="24"/>
        <v>2128</v>
      </c>
      <c r="D244" s="36">
        <v>2177</v>
      </c>
      <c r="E244" s="35">
        <f t="shared" si="22"/>
        <v>49</v>
      </c>
      <c r="F244" s="39">
        <v>4</v>
      </c>
      <c r="G244" s="35"/>
      <c r="H244" s="124">
        <v>5000</v>
      </c>
      <c r="I244" s="124">
        <v>46.59</v>
      </c>
      <c r="J244" s="125">
        <v>2122</v>
      </c>
      <c r="K244" s="86" t="s">
        <v>203</v>
      </c>
      <c r="L244" s="96"/>
    </row>
    <row r="245" spans="1:12" x14ac:dyDescent="0.35">
      <c r="A245" s="83">
        <f t="shared" si="23"/>
        <v>16</v>
      </c>
      <c r="B245" s="34" t="s">
        <v>56</v>
      </c>
      <c r="C245" s="39">
        <f t="shared" si="24"/>
        <v>2177</v>
      </c>
      <c r="D245" s="36">
        <v>2224</v>
      </c>
      <c r="E245" s="35">
        <f t="shared" si="22"/>
        <v>47</v>
      </c>
      <c r="F245" s="39">
        <v>4</v>
      </c>
      <c r="G245" s="35"/>
      <c r="H245" s="124"/>
      <c r="I245" s="124"/>
      <c r="J245" s="125"/>
      <c r="K245" s="86" t="s">
        <v>204</v>
      </c>
      <c r="L245" s="96"/>
    </row>
    <row r="246" spans="1:12" x14ac:dyDescent="0.35">
      <c r="A246" s="83">
        <f t="shared" si="23"/>
        <v>17</v>
      </c>
      <c r="B246" s="34" t="s">
        <v>56</v>
      </c>
      <c r="C246" s="39">
        <f t="shared" si="24"/>
        <v>2224</v>
      </c>
      <c r="D246" s="36">
        <v>2237</v>
      </c>
      <c r="E246" s="35">
        <f t="shared" si="22"/>
        <v>13</v>
      </c>
      <c r="F246" s="39">
        <v>1</v>
      </c>
      <c r="G246" s="35"/>
      <c r="H246" s="124"/>
      <c r="I246" s="124"/>
      <c r="J246" s="125"/>
      <c r="K246" s="98" t="s">
        <v>91</v>
      </c>
      <c r="L246" s="96"/>
    </row>
    <row r="247" spans="1:12" x14ac:dyDescent="0.35">
      <c r="A247" s="83">
        <f t="shared" si="23"/>
        <v>18</v>
      </c>
      <c r="B247" s="34" t="s">
        <v>56</v>
      </c>
      <c r="C247" s="39">
        <f t="shared" si="24"/>
        <v>2237</v>
      </c>
      <c r="D247" s="36">
        <v>2272</v>
      </c>
      <c r="E247" s="35">
        <f t="shared" si="22"/>
        <v>35</v>
      </c>
      <c r="F247" s="39">
        <v>3</v>
      </c>
      <c r="G247" s="35"/>
      <c r="H247" s="124"/>
      <c r="I247" s="124"/>
      <c r="J247" s="125"/>
      <c r="K247" s="86" t="s">
        <v>214</v>
      </c>
      <c r="L247" s="96"/>
    </row>
    <row r="248" spans="1:12" x14ac:dyDescent="0.35">
      <c r="A248" s="83">
        <f t="shared" si="23"/>
        <v>19</v>
      </c>
      <c r="B248" s="34" t="s">
        <v>56</v>
      </c>
      <c r="C248" s="39">
        <f t="shared" si="24"/>
        <v>2272</v>
      </c>
      <c r="D248" s="36">
        <v>2326</v>
      </c>
      <c r="E248" s="35">
        <f t="shared" si="22"/>
        <v>54</v>
      </c>
      <c r="F248" s="39">
        <v>4</v>
      </c>
      <c r="G248" s="35"/>
      <c r="H248" s="124">
        <v>5000</v>
      </c>
      <c r="I248" s="124">
        <v>46.59</v>
      </c>
      <c r="J248" s="125">
        <v>2284</v>
      </c>
      <c r="K248" s="86" t="s">
        <v>227</v>
      </c>
      <c r="L248" s="96"/>
    </row>
    <row r="249" spans="1:12" x14ac:dyDescent="0.35">
      <c r="A249" s="83">
        <f t="shared" si="23"/>
        <v>20</v>
      </c>
      <c r="B249" s="34" t="s">
        <v>56</v>
      </c>
      <c r="C249" s="39">
        <f>D248</f>
        <v>2326</v>
      </c>
      <c r="D249" s="36">
        <v>2347</v>
      </c>
      <c r="E249" s="35">
        <f t="shared" si="22"/>
        <v>21</v>
      </c>
      <c r="F249" s="39">
        <v>3</v>
      </c>
      <c r="G249" s="35"/>
      <c r="H249" s="124"/>
      <c r="I249" s="124"/>
      <c r="J249" s="125"/>
      <c r="K249" s="86" t="s">
        <v>255</v>
      </c>
      <c r="L249" s="96"/>
    </row>
    <row r="250" spans="1:12" x14ac:dyDescent="0.35">
      <c r="A250" s="83">
        <f t="shared" si="23"/>
        <v>21</v>
      </c>
      <c r="B250" s="34" t="s">
        <v>56</v>
      </c>
      <c r="C250" s="39">
        <f>D249</f>
        <v>2347</v>
      </c>
      <c r="D250" s="39">
        <v>2373</v>
      </c>
      <c r="E250" s="35">
        <f t="shared" si="22"/>
        <v>26</v>
      </c>
      <c r="F250" s="39">
        <v>2</v>
      </c>
      <c r="G250" s="35"/>
      <c r="H250" s="124"/>
      <c r="I250" s="124"/>
      <c r="J250" s="125"/>
      <c r="K250" s="86" t="s">
        <v>139</v>
      </c>
      <c r="L250" s="96"/>
    </row>
    <row r="251" spans="1:12" x14ac:dyDescent="0.35">
      <c r="A251" s="83">
        <f t="shared" si="23"/>
        <v>22</v>
      </c>
      <c r="B251" s="34" t="s">
        <v>56</v>
      </c>
      <c r="C251" s="39">
        <f>D250</f>
        <v>2373</v>
      </c>
      <c r="D251" s="39">
        <v>2386</v>
      </c>
      <c r="E251" s="35">
        <f t="shared" si="22"/>
        <v>13</v>
      </c>
      <c r="F251" s="39">
        <v>1</v>
      </c>
      <c r="G251" s="35"/>
      <c r="H251" s="124"/>
      <c r="I251" s="124"/>
      <c r="J251" s="125"/>
      <c r="K251" s="86" t="s">
        <v>95</v>
      </c>
      <c r="L251" s="96"/>
    </row>
    <row r="252" spans="1:12" x14ac:dyDescent="0.35">
      <c r="A252" s="83">
        <f t="shared" si="23"/>
        <v>23</v>
      </c>
      <c r="B252" s="34" t="s">
        <v>56</v>
      </c>
      <c r="C252" s="39">
        <f>D251</f>
        <v>2386</v>
      </c>
      <c r="D252" s="36">
        <v>2434</v>
      </c>
      <c r="E252" s="35">
        <f t="shared" si="22"/>
        <v>48</v>
      </c>
      <c r="F252" s="39">
        <v>4</v>
      </c>
      <c r="G252" s="35"/>
      <c r="H252" s="124">
        <v>10000</v>
      </c>
      <c r="I252" s="124">
        <v>93.17</v>
      </c>
      <c r="J252" s="125">
        <v>2408</v>
      </c>
      <c r="K252" s="86" t="s">
        <v>286</v>
      </c>
      <c r="L252" s="96"/>
    </row>
    <row r="253" spans="1:12" x14ac:dyDescent="0.35">
      <c r="A253" s="83">
        <f t="shared" si="23"/>
        <v>24</v>
      </c>
      <c r="B253" s="34" t="s">
        <v>56</v>
      </c>
      <c r="C253" s="39">
        <v>0</v>
      </c>
      <c r="D253" s="36">
        <v>0</v>
      </c>
      <c r="E253" s="35">
        <v>0</v>
      </c>
      <c r="F253" s="39">
        <v>0</v>
      </c>
      <c r="G253" s="35"/>
      <c r="H253" s="124"/>
      <c r="I253" s="124"/>
      <c r="J253" s="125"/>
      <c r="K253" s="86"/>
      <c r="L253" s="96"/>
    </row>
    <row r="254" spans="1:12" x14ac:dyDescent="0.35">
      <c r="A254" s="83">
        <f t="shared" si="23"/>
        <v>25</v>
      </c>
      <c r="B254" s="34" t="s">
        <v>56</v>
      </c>
      <c r="C254" s="39">
        <f>D252</f>
        <v>2434</v>
      </c>
      <c r="D254" s="36">
        <v>2464</v>
      </c>
      <c r="E254" s="35">
        <f t="shared" si="22"/>
        <v>30</v>
      </c>
      <c r="F254" s="39">
        <v>3</v>
      </c>
      <c r="G254" s="35"/>
      <c r="H254" s="124"/>
      <c r="I254" s="124"/>
      <c r="J254" s="125"/>
      <c r="K254" s="86" t="s">
        <v>225</v>
      </c>
      <c r="L254" s="96"/>
    </row>
    <row r="255" spans="1:12" x14ac:dyDescent="0.35">
      <c r="A255" s="83">
        <f t="shared" si="23"/>
        <v>26</v>
      </c>
      <c r="B255" s="34" t="s">
        <v>56</v>
      </c>
      <c r="C255" s="39">
        <f>D254</f>
        <v>2464</v>
      </c>
      <c r="D255" s="36">
        <v>2482</v>
      </c>
      <c r="E255" s="35">
        <f t="shared" si="22"/>
        <v>18</v>
      </c>
      <c r="F255" s="39">
        <v>2</v>
      </c>
      <c r="G255" s="35"/>
      <c r="H255" s="124"/>
      <c r="I255" s="124"/>
      <c r="J255" s="125"/>
      <c r="K255" s="86" t="s">
        <v>191</v>
      </c>
      <c r="L255" s="96"/>
    </row>
    <row r="256" spans="1:12" x14ac:dyDescent="0.35">
      <c r="A256" s="83">
        <f t="shared" si="23"/>
        <v>27</v>
      </c>
      <c r="B256" s="34" t="s">
        <v>56</v>
      </c>
      <c r="C256" s="39">
        <f>D255</f>
        <v>2482</v>
      </c>
      <c r="D256" s="36">
        <v>2508</v>
      </c>
      <c r="E256" s="35">
        <f t="shared" si="22"/>
        <v>26</v>
      </c>
      <c r="F256" s="39">
        <v>2</v>
      </c>
      <c r="G256" s="35"/>
      <c r="H256" s="124"/>
      <c r="I256" s="124"/>
      <c r="J256" s="125"/>
      <c r="K256" s="86" t="s">
        <v>196</v>
      </c>
      <c r="L256" s="96"/>
    </row>
    <row r="257" spans="1:12" x14ac:dyDescent="0.35">
      <c r="A257" s="83">
        <f t="shared" si="23"/>
        <v>28</v>
      </c>
      <c r="B257" s="34" t="s">
        <v>56</v>
      </c>
      <c r="C257" s="39">
        <f>D256</f>
        <v>2508</v>
      </c>
      <c r="D257" s="36">
        <v>2543</v>
      </c>
      <c r="E257" s="35">
        <f t="shared" si="22"/>
        <v>35</v>
      </c>
      <c r="F257" s="39">
        <v>3</v>
      </c>
      <c r="G257" s="35"/>
      <c r="H257" s="124"/>
      <c r="I257" s="124"/>
      <c r="J257" s="125"/>
      <c r="K257" s="86" t="s">
        <v>321</v>
      </c>
      <c r="L257" s="96"/>
    </row>
    <row r="258" spans="1:12" x14ac:dyDescent="0.35">
      <c r="A258" s="83">
        <f t="shared" si="23"/>
        <v>29</v>
      </c>
      <c r="B258" s="34" t="s">
        <v>56</v>
      </c>
      <c r="C258" s="39">
        <f>D257</f>
        <v>2543</v>
      </c>
      <c r="D258" s="36">
        <v>2568</v>
      </c>
      <c r="E258" s="35">
        <f t="shared" si="22"/>
        <v>25</v>
      </c>
      <c r="F258" s="39">
        <v>2</v>
      </c>
      <c r="G258" s="35"/>
      <c r="H258" s="124">
        <v>10000</v>
      </c>
      <c r="I258" s="124">
        <v>93.17</v>
      </c>
      <c r="J258" s="125">
        <v>2543</v>
      </c>
      <c r="K258" s="86" t="s">
        <v>191</v>
      </c>
      <c r="L258" s="96"/>
    </row>
    <row r="259" spans="1:12" x14ac:dyDescent="0.35">
      <c r="A259" s="83">
        <f t="shared" si="23"/>
        <v>30</v>
      </c>
      <c r="B259" s="34" t="s">
        <v>56</v>
      </c>
      <c r="C259" s="39">
        <f>D258</f>
        <v>2568</v>
      </c>
      <c r="D259" s="36">
        <v>2598</v>
      </c>
      <c r="E259" s="35">
        <f t="shared" si="22"/>
        <v>30</v>
      </c>
      <c r="F259" s="39">
        <v>2</v>
      </c>
      <c r="G259" s="35"/>
      <c r="H259" s="124"/>
      <c r="I259" s="124"/>
      <c r="J259" s="125"/>
      <c r="K259" s="86" t="s">
        <v>196</v>
      </c>
      <c r="L259" s="96"/>
    </row>
    <row r="260" spans="1:12" x14ac:dyDescent="0.35">
      <c r="A260" s="83">
        <f t="shared" si="23"/>
        <v>31</v>
      </c>
      <c r="B260" s="34" t="s">
        <v>56</v>
      </c>
      <c r="C260" s="39">
        <v>0</v>
      </c>
      <c r="D260" s="36">
        <v>0</v>
      </c>
      <c r="E260" s="35">
        <f t="shared" si="22"/>
        <v>0</v>
      </c>
      <c r="F260" s="39"/>
      <c r="G260" s="35"/>
      <c r="H260" s="124"/>
      <c r="I260" s="124"/>
      <c r="J260" s="125"/>
      <c r="K260" s="86">
        <f>372.7-93.17</f>
        <v>279.52999999999997</v>
      </c>
      <c r="L260" s="96"/>
    </row>
    <row r="261" spans="1:12" x14ac:dyDescent="0.35">
      <c r="A261" s="83"/>
      <c r="B261" s="50" t="s">
        <v>9</v>
      </c>
      <c r="C261" s="39" t="s">
        <v>52</v>
      </c>
      <c r="D261" s="39"/>
      <c r="E261" s="50">
        <f>SUM(E230:E260)</f>
        <v>959</v>
      </c>
      <c r="F261" s="50">
        <f>SUM(F230:F260)</f>
        <v>79</v>
      </c>
      <c r="G261" s="50">
        <f>SUM(G230:G260)</f>
        <v>0</v>
      </c>
      <c r="H261" s="130">
        <f>SUM(H230:H260)</f>
        <v>40000</v>
      </c>
      <c r="I261" s="130">
        <f>SUM(I231:I260)</f>
        <v>372.70000000000005</v>
      </c>
      <c r="J261" s="131"/>
      <c r="K261" s="86" t="e">
        <f>K259/K260</f>
        <v>#VALUE!</v>
      </c>
      <c r="L261" s="96"/>
    </row>
    <row r="262" spans="1:12" x14ac:dyDescent="0.25">
      <c r="A262" s="83"/>
      <c r="B262" s="36"/>
      <c r="C262" s="36"/>
      <c r="D262" s="36"/>
      <c r="E262" s="36"/>
      <c r="F262" s="36" t="s">
        <v>52</v>
      </c>
      <c r="G262" s="36"/>
      <c r="H262" s="124" t="s">
        <v>52</v>
      </c>
      <c r="I262" s="124"/>
      <c r="J262" s="125"/>
      <c r="K262" s="90"/>
      <c r="L262" s="96"/>
    </row>
    <row r="263" spans="1:12" ht="21.75" thickBot="1" x14ac:dyDescent="0.3">
      <c r="A263" s="91"/>
      <c r="B263" s="114"/>
      <c r="C263" s="114"/>
      <c r="D263" s="114"/>
      <c r="E263" s="114" t="s">
        <v>52</v>
      </c>
      <c r="F263" s="114" t="s">
        <v>52</v>
      </c>
      <c r="G263" s="109" t="s">
        <v>10</v>
      </c>
      <c r="H263" s="140">
        <f>+E261/I261</f>
        <v>2.5731151059833643</v>
      </c>
      <c r="I263" s="140" t="s">
        <v>11</v>
      </c>
      <c r="J263" s="141"/>
      <c r="K263" s="93"/>
      <c r="L263" s="96"/>
    </row>
    <row r="264" spans="1:12" x14ac:dyDescent="0.35">
      <c r="A264" s="267"/>
      <c r="B264" s="267"/>
      <c r="C264" s="256"/>
      <c r="D264" s="256"/>
      <c r="E264" s="256"/>
      <c r="F264" s="256"/>
      <c r="G264" s="256"/>
      <c r="H264" s="256"/>
      <c r="I264" s="256"/>
      <c r="J264" s="256"/>
      <c r="K264" s="256"/>
      <c r="L264" s="96"/>
    </row>
    <row r="265" spans="1:12" ht="21.75" thickBot="1" x14ac:dyDescent="0.3">
      <c r="A265" s="96"/>
      <c r="B265" s="101"/>
      <c r="C265" s="103"/>
      <c r="D265" s="103"/>
      <c r="E265" s="103"/>
      <c r="F265" s="103"/>
      <c r="G265" s="104"/>
      <c r="H265" s="142"/>
      <c r="I265" s="142"/>
      <c r="J265" s="145"/>
      <c r="K265" s="107"/>
      <c r="L265" s="96"/>
    </row>
    <row r="266" spans="1:12" x14ac:dyDescent="0.35">
      <c r="A266" s="262" t="s">
        <v>80</v>
      </c>
      <c r="B266" s="263"/>
      <c r="C266" s="250" t="s">
        <v>69</v>
      </c>
      <c r="D266" s="250"/>
      <c r="E266" s="250"/>
      <c r="F266" s="250"/>
      <c r="G266" s="250"/>
      <c r="H266" s="250"/>
      <c r="I266" s="250"/>
      <c r="J266" s="264"/>
      <c r="K266" s="251"/>
      <c r="L266" s="96"/>
    </row>
    <row r="267" spans="1:12" ht="63" x14ac:dyDescent="0.25">
      <c r="A267" s="252" t="s">
        <v>0</v>
      </c>
      <c r="B267" s="253"/>
      <c r="C267" s="121" t="s">
        <v>6</v>
      </c>
      <c r="D267" s="121" t="s">
        <v>7</v>
      </c>
      <c r="E267" s="121" t="s">
        <v>1</v>
      </c>
      <c r="F267" s="121" t="s">
        <v>2</v>
      </c>
      <c r="G267" s="73" t="s">
        <v>3</v>
      </c>
      <c r="H267" s="122" t="s">
        <v>8</v>
      </c>
      <c r="I267" s="122" t="s">
        <v>4</v>
      </c>
      <c r="J267" s="123" t="s">
        <v>120</v>
      </c>
      <c r="K267" s="82" t="s">
        <v>5</v>
      </c>
      <c r="L267" s="96"/>
    </row>
    <row r="268" spans="1:12" x14ac:dyDescent="0.25">
      <c r="A268" s="83">
        <v>1</v>
      </c>
      <c r="B268" s="34" t="s">
        <v>56</v>
      </c>
      <c r="C268" s="35">
        <v>0</v>
      </c>
      <c r="D268" s="35">
        <v>0</v>
      </c>
      <c r="E268" s="35">
        <f>D268-C268</f>
        <v>0</v>
      </c>
      <c r="F268" s="35"/>
      <c r="G268" s="36"/>
      <c r="H268" s="124"/>
      <c r="I268" s="124"/>
      <c r="J268" s="125"/>
      <c r="K268" s="86"/>
      <c r="L268" s="96"/>
    </row>
    <row r="269" spans="1:12" x14ac:dyDescent="0.35">
      <c r="A269" s="83">
        <f>A268+1</f>
        <v>2</v>
      </c>
      <c r="B269" s="34" t="s">
        <v>56</v>
      </c>
      <c r="C269" s="35">
        <v>0</v>
      </c>
      <c r="D269" s="35">
        <v>0</v>
      </c>
      <c r="E269" s="35">
        <f t="shared" ref="E269:E298" si="25">D269-C269</f>
        <v>0</v>
      </c>
      <c r="F269" s="35"/>
      <c r="G269" s="36"/>
      <c r="H269" s="116"/>
      <c r="I269" s="126"/>
      <c r="J269" s="127"/>
      <c r="K269" s="167">
        <f>J296-C273</f>
        <v>1047</v>
      </c>
      <c r="L269" s="96"/>
    </row>
    <row r="270" spans="1:12" x14ac:dyDescent="0.25">
      <c r="A270" s="83">
        <f t="shared" ref="A270:A298" si="26">A269+1</f>
        <v>3</v>
      </c>
      <c r="B270" s="34" t="s">
        <v>56</v>
      </c>
      <c r="C270" s="35">
        <v>0</v>
      </c>
      <c r="D270" s="35">
        <v>0</v>
      </c>
      <c r="E270" s="35">
        <f t="shared" si="25"/>
        <v>0</v>
      </c>
      <c r="F270" s="35"/>
      <c r="G270" s="36"/>
      <c r="H270" s="124"/>
      <c r="I270" s="124"/>
      <c r="J270" s="125"/>
      <c r="K270" s="168">
        <f>I299-I296</f>
        <v>279.53000000000003</v>
      </c>
      <c r="L270" s="96"/>
    </row>
    <row r="271" spans="1:12" x14ac:dyDescent="0.25">
      <c r="A271" s="83">
        <f t="shared" si="26"/>
        <v>4</v>
      </c>
      <c r="B271" s="34" t="s">
        <v>56</v>
      </c>
      <c r="C271" s="35">
        <v>0</v>
      </c>
      <c r="D271" s="35">
        <v>0</v>
      </c>
      <c r="E271" s="35">
        <f t="shared" si="25"/>
        <v>0</v>
      </c>
      <c r="F271" s="35"/>
      <c r="G271" s="36"/>
      <c r="H271" s="124"/>
      <c r="I271" s="124"/>
      <c r="J271" s="125"/>
      <c r="K271" s="86">
        <f>K269/K270</f>
        <v>3.7455729259828994</v>
      </c>
      <c r="L271" s="96"/>
    </row>
    <row r="272" spans="1:12" ht="22.5" customHeight="1" x14ac:dyDescent="0.25">
      <c r="A272" s="83">
        <f t="shared" si="26"/>
        <v>5</v>
      </c>
      <c r="B272" s="34" t="s">
        <v>56</v>
      </c>
      <c r="C272" s="35">
        <v>0</v>
      </c>
      <c r="D272" s="35">
        <v>0</v>
      </c>
      <c r="E272" s="35">
        <f t="shared" si="25"/>
        <v>0</v>
      </c>
      <c r="F272" s="35"/>
      <c r="G272" s="36"/>
      <c r="H272" s="124">
        <v>5000</v>
      </c>
      <c r="I272" s="124">
        <v>46.59</v>
      </c>
      <c r="J272" s="125">
        <v>1764</v>
      </c>
      <c r="K272" s="85"/>
      <c r="L272" s="96"/>
    </row>
    <row r="273" spans="1:15" x14ac:dyDescent="0.35">
      <c r="A273" s="83">
        <f t="shared" si="26"/>
        <v>6</v>
      </c>
      <c r="B273" s="34" t="s">
        <v>56</v>
      </c>
      <c r="C273" s="35">
        <v>1726</v>
      </c>
      <c r="D273" s="35">
        <v>1785</v>
      </c>
      <c r="E273" s="35">
        <f t="shared" si="25"/>
        <v>59</v>
      </c>
      <c r="F273" s="42">
        <v>4</v>
      </c>
      <c r="G273" s="36"/>
      <c r="H273" s="124"/>
      <c r="I273" s="124"/>
      <c r="J273" s="125"/>
      <c r="K273" s="87" t="s">
        <v>124</v>
      </c>
      <c r="L273" s="96"/>
    </row>
    <row r="274" spans="1:15" x14ac:dyDescent="0.35">
      <c r="A274" s="83">
        <f t="shared" si="26"/>
        <v>7</v>
      </c>
      <c r="B274" s="34" t="s">
        <v>56</v>
      </c>
      <c r="C274" s="35">
        <f>D273</f>
        <v>1785</v>
      </c>
      <c r="D274" s="35">
        <v>1849</v>
      </c>
      <c r="E274" s="35">
        <f t="shared" si="25"/>
        <v>64</v>
      </c>
      <c r="F274" s="42">
        <v>5</v>
      </c>
      <c r="G274" s="36"/>
      <c r="H274" s="124"/>
      <c r="I274" s="124"/>
      <c r="J274" s="125"/>
      <c r="K274" s="87" t="s">
        <v>128</v>
      </c>
      <c r="L274" s="96"/>
    </row>
    <row r="275" spans="1:15" x14ac:dyDescent="0.35">
      <c r="A275" s="83">
        <f t="shared" si="26"/>
        <v>8</v>
      </c>
      <c r="B275" s="34" t="s">
        <v>56</v>
      </c>
      <c r="C275" s="35">
        <v>1849</v>
      </c>
      <c r="D275" s="35">
        <v>1874</v>
      </c>
      <c r="E275" s="35">
        <f t="shared" si="25"/>
        <v>25</v>
      </c>
      <c r="F275" s="42">
        <v>2</v>
      </c>
      <c r="G275" s="36"/>
      <c r="H275" s="124"/>
      <c r="I275" s="124"/>
      <c r="J275" s="125"/>
      <c r="K275" s="86" t="s">
        <v>136</v>
      </c>
      <c r="L275" s="96"/>
    </row>
    <row r="276" spans="1:15" x14ac:dyDescent="0.35">
      <c r="A276" s="83">
        <f t="shared" si="26"/>
        <v>9</v>
      </c>
      <c r="B276" s="34" t="s">
        <v>56</v>
      </c>
      <c r="C276" s="35">
        <f>D275</f>
        <v>1874</v>
      </c>
      <c r="D276" s="35">
        <v>1897</v>
      </c>
      <c r="E276" s="35">
        <f t="shared" si="25"/>
        <v>23</v>
      </c>
      <c r="F276" s="42">
        <v>2</v>
      </c>
      <c r="G276" s="36"/>
      <c r="H276" s="124"/>
      <c r="I276" s="128"/>
      <c r="J276" s="129"/>
      <c r="K276" s="86" t="s">
        <v>139</v>
      </c>
      <c r="L276" s="96"/>
    </row>
    <row r="277" spans="1:15" x14ac:dyDescent="0.35">
      <c r="A277" s="83">
        <f t="shared" si="26"/>
        <v>10</v>
      </c>
      <c r="B277" s="34" t="s">
        <v>56</v>
      </c>
      <c r="C277" s="36">
        <v>0</v>
      </c>
      <c r="D277" s="36">
        <v>0</v>
      </c>
      <c r="E277" s="35">
        <f t="shared" si="25"/>
        <v>0</v>
      </c>
      <c r="F277" s="39"/>
      <c r="G277" s="35"/>
      <c r="H277" s="124"/>
      <c r="I277" s="124"/>
      <c r="J277" s="125"/>
      <c r="K277" s="86"/>
      <c r="L277" s="96"/>
    </row>
    <row r="278" spans="1:15" x14ac:dyDescent="0.35">
      <c r="A278" s="83">
        <f t="shared" si="26"/>
        <v>11</v>
      </c>
      <c r="B278" s="34" t="s">
        <v>56</v>
      </c>
      <c r="C278" s="39">
        <f>D276</f>
        <v>1897</v>
      </c>
      <c r="D278" s="36">
        <v>1941</v>
      </c>
      <c r="E278" s="35">
        <f t="shared" si="25"/>
        <v>44</v>
      </c>
      <c r="F278" s="39">
        <v>3</v>
      </c>
      <c r="G278" s="35"/>
      <c r="H278" s="124">
        <v>5000</v>
      </c>
      <c r="I278" s="124">
        <v>46.59</v>
      </c>
      <c r="J278" s="125">
        <v>1916</v>
      </c>
      <c r="K278" s="86" t="s">
        <v>177</v>
      </c>
      <c r="L278" s="96"/>
    </row>
    <row r="279" spans="1:15" x14ac:dyDescent="0.35">
      <c r="A279" s="83">
        <f t="shared" si="26"/>
        <v>12</v>
      </c>
      <c r="B279" s="34" t="s">
        <v>56</v>
      </c>
      <c r="C279" s="39">
        <f t="shared" ref="C279:C284" si="27">D278</f>
        <v>1941</v>
      </c>
      <c r="D279" s="36">
        <v>2008</v>
      </c>
      <c r="E279" s="35">
        <f t="shared" si="25"/>
        <v>67</v>
      </c>
      <c r="F279" s="39">
        <v>5</v>
      </c>
      <c r="G279" s="35"/>
      <c r="H279" s="124"/>
      <c r="I279" s="124"/>
      <c r="J279" s="125" t="s">
        <v>52</v>
      </c>
      <c r="K279" s="86" t="s">
        <v>178</v>
      </c>
      <c r="L279" s="96"/>
      <c r="O279" s="29" t="s">
        <v>52</v>
      </c>
    </row>
    <row r="280" spans="1:15" x14ac:dyDescent="0.35">
      <c r="A280" s="83">
        <f t="shared" si="26"/>
        <v>13</v>
      </c>
      <c r="B280" s="34" t="s">
        <v>56</v>
      </c>
      <c r="C280" s="39">
        <f t="shared" si="27"/>
        <v>2008</v>
      </c>
      <c r="D280" s="36">
        <v>2069</v>
      </c>
      <c r="E280" s="35">
        <f t="shared" si="25"/>
        <v>61</v>
      </c>
      <c r="F280" s="39">
        <v>4</v>
      </c>
      <c r="G280" s="35"/>
      <c r="H280" s="124"/>
      <c r="I280" s="124"/>
      <c r="J280" s="125"/>
      <c r="K280" s="86" t="s">
        <v>189</v>
      </c>
      <c r="L280" s="96"/>
      <c r="N280" s="29" t="s">
        <v>52</v>
      </c>
    </row>
    <row r="281" spans="1:15" x14ac:dyDescent="0.35">
      <c r="A281" s="83">
        <f t="shared" si="26"/>
        <v>14</v>
      </c>
      <c r="B281" s="34" t="s">
        <v>56</v>
      </c>
      <c r="C281" s="39">
        <f t="shared" si="27"/>
        <v>2069</v>
      </c>
      <c r="D281" s="36">
        <v>2137</v>
      </c>
      <c r="E281" s="35">
        <f t="shared" si="25"/>
        <v>68</v>
      </c>
      <c r="F281" s="39">
        <v>5</v>
      </c>
      <c r="G281" s="35"/>
      <c r="H281" s="124">
        <v>5000</v>
      </c>
      <c r="I281" s="124">
        <v>46.59</v>
      </c>
      <c r="J281" s="125">
        <v>2091</v>
      </c>
      <c r="K281" s="97" t="s">
        <v>188</v>
      </c>
      <c r="L281" s="96"/>
      <c r="N281" s="29" t="s">
        <v>52</v>
      </c>
    </row>
    <row r="282" spans="1:15" x14ac:dyDescent="0.35">
      <c r="A282" s="83">
        <f t="shared" si="26"/>
        <v>15</v>
      </c>
      <c r="B282" s="34" t="s">
        <v>56</v>
      </c>
      <c r="C282" s="39">
        <f t="shared" si="27"/>
        <v>2137</v>
      </c>
      <c r="D282" s="36">
        <v>2189</v>
      </c>
      <c r="E282" s="35">
        <f t="shared" si="25"/>
        <v>52</v>
      </c>
      <c r="F282" s="39">
        <v>4</v>
      </c>
      <c r="G282" s="35"/>
      <c r="H282" s="124"/>
      <c r="I282" s="124"/>
      <c r="J282" s="125" t="s">
        <v>52</v>
      </c>
      <c r="K282" s="86" t="s">
        <v>206</v>
      </c>
      <c r="L282" s="96"/>
    </row>
    <row r="283" spans="1:15" x14ac:dyDescent="0.35">
      <c r="A283" s="83">
        <f t="shared" si="26"/>
        <v>16</v>
      </c>
      <c r="B283" s="34" t="s">
        <v>56</v>
      </c>
      <c r="C283" s="39">
        <f t="shared" si="27"/>
        <v>2189</v>
      </c>
      <c r="D283" s="36">
        <v>2253</v>
      </c>
      <c r="E283" s="35">
        <f t="shared" si="25"/>
        <v>64</v>
      </c>
      <c r="F283" s="39">
        <v>5</v>
      </c>
      <c r="G283" s="35"/>
      <c r="H283" s="124"/>
      <c r="I283" s="124"/>
      <c r="J283" s="125" t="s">
        <v>52</v>
      </c>
      <c r="K283" s="86" t="s">
        <v>207</v>
      </c>
      <c r="L283" s="96"/>
    </row>
    <row r="284" spans="1:15" x14ac:dyDescent="0.35">
      <c r="A284" s="83">
        <f t="shared" si="26"/>
        <v>17</v>
      </c>
      <c r="B284" s="34" t="s">
        <v>56</v>
      </c>
      <c r="C284" s="39">
        <f t="shared" si="27"/>
        <v>2253</v>
      </c>
      <c r="D284" s="36">
        <v>2265</v>
      </c>
      <c r="E284" s="35">
        <f t="shared" si="25"/>
        <v>12</v>
      </c>
      <c r="F284" s="39">
        <v>1</v>
      </c>
      <c r="G284" s="35"/>
      <c r="H284" s="124"/>
      <c r="I284" s="124"/>
      <c r="J284" s="125"/>
      <c r="K284" s="98" t="s">
        <v>217</v>
      </c>
      <c r="L284" s="96"/>
    </row>
    <row r="285" spans="1:15" x14ac:dyDescent="0.35">
      <c r="A285" s="83">
        <f t="shared" si="26"/>
        <v>18</v>
      </c>
      <c r="B285" s="34" t="s">
        <v>56</v>
      </c>
      <c r="C285" s="39">
        <f t="shared" ref="C285:C290" si="28">D284</f>
        <v>2265</v>
      </c>
      <c r="D285" s="36">
        <v>2345</v>
      </c>
      <c r="E285" s="35">
        <f t="shared" si="25"/>
        <v>80</v>
      </c>
      <c r="F285" s="39">
        <v>5</v>
      </c>
      <c r="G285" s="35"/>
      <c r="H285" s="124">
        <v>5000</v>
      </c>
      <c r="I285" s="124">
        <v>46.59</v>
      </c>
      <c r="J285" s="125">
        <v>2283</v>
      </c>
      <c r="K285" s="86" t="s">
        <v>218</v>
      </c>
      <c r="L285" s="96"/>
    </row>
    <row r="286" spans="1:15" x14ac:dyDescent="0.35">
      <c r="A286" s="83">
        <f t="shared" si="26"/>
        <v>19</v>
      </c>
      <c r="B286" s="34" t="s">
        <v>56</v>
      </c>
      <c r="C286" s="39">
        <f t="shared" si="28"/>
        <v>2345</v>
      </c>
      <c r="D286" s="36">
        <v>2386</v>
      </c>
      <c r="E286" s="35">
        <f t="shared" si="25"/>
        <v>41</v>
      </c>
      <c r="F286" s="39">
        <v>4</v>
      </c>
      <c r="G286" s="35"/>
      <c r="H286" s="124"/>
      <c r="I286" s="124"/>
      <c r="J286" s="125"/>
      <c r="K286" s="120" t="s">
        <v>223</v>
      </c>
      <c r="L286" s="96"/>
    </row>
    <row r="287" spans="1:15" x14ac:dyDescent="0.35">
      <c r="A287" s="83">
        <f t="shared" si="26"/>
        <v>20</v>
      </c>
      <c r="B287" s="34" t="s">
        <v>56</v>
      </c>
      <c r="C287" s="39">
        <f t="shared" si="28"/>
        <v>2386</v>
      </c>
      <c r="D287" s="36">
        <v>2416</v>
      </c>
      <c r="E287" s="35">
        <f t="shared" si="25"/>
        <v>30</v>
      </c>
      <c r="F287" s="39">
        <v>2</v>
      </c>
      <c r="G287" s="35"/>
      <c r="H287" s="124" t="s">
        <v>52</v>
      </c>
      <c r="I287" s="124" t="s">
        <v>52</v>
      </c>
      <c r="J287" s="125" t="s">
        <v>52</v>
      </c>
      <c r="K287" s="86" t="s">
        <v>251</v>
      </c>
      <c r="L287" s="96"/>
      <c r="N287" s="29" t="s">
        <v>52</v>
      </c>
    </row>
    <row r="288" spans="1:15" x14ac:dyDescent="0.35">
      <c r="A288" s="83">
        <f t="shared" si="26"/>
        <v>21</v>
      </c>
      <c r="B288" s="34" t="s">
        <v>56</v>
      </c>
      <c r="C288" s="39">
        <f t="shared" si="28"/>
        <v>2416</v>
      </c>
      <c r="D288" s="39">
        <v>2488</v>
      </c>
      <c r="E288" s="35">
        <f t="shared" si="25"/>
        <v>72</v>
      </c>
      <c r="F288" s="39">
        <v>5</v>
      </c>
      <c r="G288" s="35"/>
      <c r="H288" s="124">
        <v>10000</v>
      </c>
      <c r="I288" s="124">
        <v>93.17</v>
      </c>
      <c r="J288" s="125">
        <v>2457</v>
      </c>
      <c r="K288" s="86" t="s">
        <v>260</v>
      </c>
      <c r="L288" s="96"/>
      <c r="N288" s="29" t="s">
        <v>52</v>
      </c>
    </row>
    <row r="289" spans="1:12" x14ac:dyDescent="0.35">
      <c r="A289" s="83">
        <f t="shared" si="26"/>
        <v>22</v>
      </c>
      <c r="B289" s="34" t="s">
        <v>56</v>
      </c>
      <c r="C289" s="39">
        <f t="shared" si="28"/>
        <v>2488</v>
      </c>
      <c r="D289" s="39">
        <v>2556</v>
      </c>
      <c r="E289" s="35">
        <f t="shared" si="25"/>
        <v>68</v>
      </c>
      <c r="F289" s="39">
        <v>5</v>
      </c>
      <c r="G289" s="35"/>
      <c r="H289" s="124"/>
      <c r="I289" s="124"/>
      <c r="J289" s="125"/>
      <c r="K289" s="86" t="s">
        <v>267</v>
      </c>
      <c r="L289" s="96"/>
    </row>
    <row r="290" spans="1:12" x14ac:dyDescent="0.35">
      <c r="A290" s="83">
        <f t="shared" si="26"/>
        <v>23</v>
      </c>
      <c r="B290" s="34" t="s">
        <v>56</v>
      </c>
      <c r="C290" s="39">
        <f t="shared" si="28"/>
        <v>2556</v>
      </c>
      <c r="D290" s="36">
        <v>2584</v>
      </c>
      <c r="E290" s="35">
        <f t="shared" si="25"/>
        <v>28</v>
      </c>
      <c r="F290" s="39">
        <v>2</v>
      </c>
      <c r="G290" s="35"/>
      <c r="H290" s="124"/>
      <c r="I290" s="124"/>
      <c r="J290" s="125"/>
      <c r="K290" s="86" t="s">
        <v>196</v>
      </c>
      <c r="L290" s="96"/>
    </row>
    <row r="291" spans="1:12" x14ac:dyDescent="0.35">
      <c r="A291" s="83">
        <f t="shared" si="26"/>
        <v>24</v>
      </c>
      <c r="B291" s="34" t="s">
        <v>56</v>
      </c>
      <c r="C291" s="39">
        <v>0</v>
      </c>
      <c r="D291" s="36">
        <v>0</v>
      </c>
      <c r="E291" s="35">
        <f t="shared" si="25"/>
        <v>0</v>
      </c>
      <c r="F291" s="39">
        <v>0</v>
      </c>
      <c r="G291" s="35"/>
      <c r="H291" s="124"/>
      <c r="I291" s="124"/>
      <c r="J291" s="125"/>
      <c r="K291" s="86"/>
      <c r="L291" s="96"/>
    </row>
    <row r="292" spans="1:12" x14ac:dyDescent="0.35">
      <c r="A292" s="83">
        <f t="shared" si="26"/>
        <v>25</v>
      </c>
      <c r="B292" s="34" t="s">
        <v>56</v>
      </c>
      <c r="C292" s="39">
        <f>D290</f>
        <v>2584</v>
      </c>
      <c r="D292" s="36">
        <v>2629</v>
      </c>
      <c r="E292" s="35">
        <f t="shared" si="25"/>
        <v>45</v>
      </c>
      <c r="F292" s="39">
        <v>3</v>
      </c>
      <c r="G292" s="35"/>
      <c r="H292" s="124"/>
      <c r="I292" s="124"/>
      <c r="J292" s="125"/>
      <c r="K292" s="86" t="s">
        <v>293</v>
      </c>
      <c r="L292" s="96"/>
    </row>
    <row r="293" spans="1:12" x14ac:dyDescent="0.35">
      <c r="A293" s="83">
        <f t="shared" si="26"/>
        <v>26</v>
      </c>
      <c r="B293" s="34" t="s">
        <v>56</v>
      </c>
      <c r="C293" s="39">
        <f>D292</f>
        <v>2629</v>
      </c>
      <c r="D293" s="36">
        <v>2689</v>
      </c>
      <c r="E293" s="35">
        <f t="shared" si="25"/>
        <v>60</v>
      </c>
      <c r="F293" s="39">
        <v>3</v>
      </c>
      <c r="G293" s="35"/>
      <c r="H293" s="124"/>
      <c r="I293" s="124"/>
      <c r="J293" s="125"/>
      <c r="K293" s="86" t="s">
        <v>301</v>
      </c>
      <c r="L293" s="96"/>
    </row>
    <row r="294" spans="1:12" x14ac:dyDescent="0.35">
      <c r="A294" s="83">
        <f t="shared" si="26"/>
        <v>27</v>
      </c>
      <c r="B294" s="34" t="s">
        <v>56</v>
      </c>
      <c r="C294" s="39">
        <f>D293</f>
        <v>2689</v>
      </c>
      <c r="D294" s="36">
        <v>2717</v>
      </c>
      <c r="E294" s="35">
        <f t="shared" si="25"/>
        <v>28</v>
      </c>
      <c r="F294" s="39">
        <v>2</v>
      </c>
      <c r="G294" s="35"/>
      <c r="H294" s="124"/>
      <c r="I294" s="124"/>
      <c r="J294" s="125"/>
      <c r="K294" s="86" t="s">
        <v>308</v>
      </c>
      <c r="L294" s="96"/>
    </row>
    <row r="295" spans="1:12" x14ac:dyDescent="0.35">
      <c r="A295" s="83">
        <f t="shared" si="26"/>
        <v>28</v>
      </c>
      <c r="B295" s="34" t="s">
        <v>56</v>
      </c>
      <c r="C295" s="39">
        <f>D294</f>
        <v>2717</v>
      </c>
      <c r="D295" s="36">
        <v>2760</v>
      </c>
      <c r="E295" s="35">
        <f t="shared" si="25"/>
        <v>43</v>
      </c>
      <c r="F295" s="39">
        <v>3</v>
      </c>
      <c r="G295" s="35"/>
      <c r="H295" s="124"/>
      <c r="I295" s="124"/>
      <c r="J295" s="125"/>
      <c r="K295" s="86" t="s">
        <v>315</v>
      </c>
      <c r="L295" s="96"/>
    </row>
    <row r="296" spans="1:12" x14ac:dyDescent="0.35">
      <c r="A296" s="83">
        <f t="shared" si="26"/>
        <v>29</v>
      </c>
      <c r="B296" s="34" t="s">
        <v>56</v>
      </c>
      <c r="C296" s="39">
        <f>D295</f>
        <v>2760</v>
      </c>
      <c r="D296" s="36">
        <v>2818</v>
      </c>
      <c r="E296" s="35">
        <f t="shared" si="25"/>
        <v>58</v>
      </c>
      <c r="F296" s="39">
        <v>4</v>
      </c>
      <c r="G296" s="35"/>
      <c r="H296" s="124">
        <v>10000</v>
      </c>
      <c r="I296" s="124">
        <v>93.17</v>
      </c>
      <c r="J296" s="125">
        <v>2773</v>
      </c>
      <c r="K296" s="86" t="s">
        <v>325</v>
      </c>
      <c r="L296" s="96"/>
    </row>
    <row r="297" spans="1:12" x14ac:dyDescent="0.35">
      <c r="A297" s="83">
        <f t="shared" si="26"/>
        <v>30</v>
      </c>
      <c r="B297" s="34" t="s">
        <v>56</v>
      </c>
      <c r="C297" s="39">
        <f>D296</f>
        <v>2818</v>
      </c>
      <c r="D297" s="36">
        <v>2862</v>
      </c>
      <c r="E297" s="35">
        <f t="shared" si="25"/>
        <v>44</v>
      </c>
      <c r="F297" s="39">
        <v>3</v>
      </c>
      <c r="G297" s="35"/>
      <c r="H297" s="124"/>
      <c r="I297" s="124"/>
      <c r="J297" s="125"/>
      <c r="K297" s="86" t="s">
        <v>333</v>
      </c>
      <c r="L297" s="96"/>
    </row>
    <row r="298" spans="1:12" x14ac:dyDescent="0.35">
      <c r="A298" s="83">
        <f t="shared" si="26"/>
        <v>31</v>
      </c>
      <c r="B298" s="34" t="s">
        <v>56</v>
      </c>
      <c r="C298" s="39">
        <v>0</v>
      </c>
      <c r="D298" s="36">
        <v>0</v>
      </c>
      <c r="E298" s="35">
        <f t="shared" si="25"/>
        <v>0</v>
      </c>
      <c r="F298" s="39"/>
      <c r="G298" s="35"/>
      <c r="H298" s="124"/>
      <c r="I298" s="124"/>
      <c r="J298" s="125"/>
      <c r="K298" s="86"/>
      <c r="L298" s="96"/>
    </row>
    <row r="299" spans="1:12" x14ac:dyDescent="0.35">
      <c r="A299" s="83"/>
      <c r="B299" s="50" t="s">
        <v>9</v>
      </c>
      <c r="C299" s="39" t="s">
        <v>52</v>
      </c>
      <c r="D299" s="39"/>
      <c r="E299" s="50">
        <f>SUM(E268:E298)</f>
        <v>1136</v>
      </c>
      <c r="F299" s="50">
        <f>SUM(F268:F298)</f>
        <v>81</v>
      </c>
      <c r="G299" s="50">
        <f>SUM(G268:G298)</f>
        <v>0</v>
      </c>
      <c r="H299" s="130">
        <f>SUM(H268:H298)</f>
        <v>40000</v>
      </c>
      <c r="I299" s="130">
        <f>SUM(I269:I298)</f>
        <v>372.70000000000005</v>
      </c>
      <c r="J299" s="131"/>
      <c r="K299" s="86"/>
      <c r="L299" s="96"/>
    </row>
    <row r="300" spans="1:12" x14ac:dyDescent="0.25">
      <c r="A300" s="83"/>
      <c r="B300" s="36"/>
      <c r="C300" s="36"/>
      <c r="D300" s="36"/>
      <c r="E300" s="36"/>
      <c r="F300" s="36" t="s">
        <v>52</v>
      </c>
      <c r="G300" s="36"/>
      <c r="H300" s="124" t="s">
        <v>52</v>
      </c>
      <c r="I300" s="124"/>
      <c r="J300" s="125"/>
      <c r="K300" s="90"/>
      <c r="L300" s="96"/>
    </row>
    <row r="301" spans="1:12" ht="21.75" thickBot="1" x14ac:dyDescent="0.3">
      <c r="A301" s="91"/>
      <c r="B301" s="114"/>
      <c r="C301" s="114"/>
      <c r="D301" s="114"/>
      <c r="E301" s="114" t="s">
        <v>52</v>
      </c>
      <c r="F301" s="114" t="s">
        <v>52</v>
      </c>
      <c r="G301" s="109" t="s">
        <v>10</v>
      </c>
      <c r="H301" s="140">
        <f>+E299/I299</f>
        <v>3.0480279044808154</v>
      </c>
      <c r="I301" s="140" t="s">
        <v>11</v>
      </c>
      <c r="J301" s="141"/>
      <c r="K301" s="93"/>
      <c r="L301" s="96"/>
    </row>
    <row r="302" spans="1:12" ht="21.75" thickBot="1" x14ac:dyDescent="0.4">
      <c r="A302" s="96"/>
      <c r="B302" s="101"/>
      <c r="C302" s="103"/>
      <c r="D302" s="102"/>
      <c r="E302" s="103"/>
      <c r="F302" s="102"/>
      <c r="G302" s="104"/>
      <c r="H302" s="142"/>
      <c r="I302" s="143"/>
      <c r="J302" s="144"/>
      <c r="K302" s="108"/>
      <c r="L302" s="96"/>
    </row>
    <row r="303" spans="1:12" x14ac:dyDescent="0.35">
      <c r="A303" s="262" t="s">
        <v>81</v>
      </c>
      <c r="B303" s="263"/>
      <c r="C303" s="250" t="s">
        <v>70</v>
      </c>
      <c r="D303" s="250"/>
      <c r="E303" s="250"/>
      <c r="F303" s="250"/>
      <c r="G303" s="250"/>
      <c r="H303" s="250"/>
      <c r="I303" s="250"/>
      <c r="J303" s="264"/>
      <c r="K303" s="251"/>
      <c r="L303" s="96"/>
    </row>
    <row r="304" spans="1:12" ht="63" x14ac:dyDescent="0.25">
      <c r="A304" s="252" t="s">
        <v>0</v>
      </c>
      <c r="B304" s="253"/>
      <c r="C304" s="121" t="s">
        <v>6</v>
      </c>
      <c r="D304" s="121" t="s">
        <v>7</v>
      </c>
      <c r="E304" s="121" t="s">
        <v>1</v>
      </c>
      <c r="F304" s="121" t="s">
        <v>2</v>
      </c>
      <c r="G304" s="73" t="s">
        <v>3</v>
      </c>
      <c r="H304" s="122" t="s">
        <v>8</v>
      </c>
      <c r="I304" s="122" t="s">
        <v>4</v>
      </c>
      <c r="J304" s="123" t="s">
        <v>120</v>
      </c>
      <c r="K304" s="82" t="s">
        <v>5</v>
      </c>
      <c r="L304" s="96"/>
    </row>
    <row r="305" spans="1:14" x14ac:dyDescent="0.25">
      <c r="A305" s="83">
        <v>1</v>
      </c>
      <c r="B305" s="34" t="s">
        <v>56</v>
      </c>
      <c r="C305" s="35">
        <v>0</v>
      </c>
      <c r="D305" s="35">
        <v>0</v>
      </c>
      <c r="E305" s="35">
        <f>D305-C305</f>
        <v>0</v>
      </c>
      <c r="F305" s="35"/>
      <c r="G305" s="36"/>
      <c r="H305" s="124"/>
      <c r="I305" s="124"/>
      <c r="J305" s="125"/>
      <c r="K305" s="120">
        <f>J333-C308</f>
        <v>942</v>
      </c>
      <c r="L305" s="96"/>
    </row>
    <row r="306" spans="1:14" x14ac:dyDescent="0.35">
      <c r="A306" s="83">
        <f>A305+1</f>
        <v>2</v>
      </c>
      <c r="B306" s="34" t="s">
        <v>56</v>
      </c>
      <c r="C306" s="35">
        <f>D305</f>
        <v>0</v>
      </c>
      <c r="D306" s="35">
        <v>0</v>
      </c>
      <c r="E306" s="35">
        <f t="shared" ref="E306:E335" si="29">D306-C306</f>
        <v>0</v>
      </c>
      <c r="F306" s="35"/>
      <c r="G306" s="36"/>
      <c r="H306" s="116"/>
      <c r="I306" s="126"/>
      <c r="J306" s="127"/>
      <c r="K306" s="169">
        <f>I336-I329</f>
        <v>279.53000000000003</v>
      </c>
      <c r="L306" s="96"/>
    </row>
    <row r="307" spans="1:14" x14ac:dyDescent="0.25">
      <c r="A307" s="83">
        <f t="shared" ref="A307:A335" si="30">A306+1</f>
        <v>3</v>
      </c>
      <c r="B307" s="34" t="s">
        <v>56</v>
      </c>
      <c r="C307" s="35">
        <f t="shared" ref="C307:C334" si="31">D306</f>
        <v>0</v>
      </c>
      <c r="D307" s="35"/>
      <c r="E307" s="35">
        <f t="shared" si="29"/>
        <v>0</v>
      </c>
      <c r="F307" s="35"/>
      <c r="G307" s="36"/>
      <c r="H307" s="124"/>
      <c r="I307" s="124"/>
      <c r="J307" s="125"/>
      <c r="K307" s="86">
        <f>K305/K306</f>
        <v>3.3699424033198579</v>
      </c>
      <c r="L307" s="96"/>
    </row>
    <row r="308" spans="1:14" x14ac:dyDescent="0.25">
      <c r="A308" s="83">
        <f t="shared" si="30"/>
        <v>4</v>
      </c>
      <c r="B308" s="34" t="s">
        <v>56</v>
      </c>
      <c r="C308" s="35">
        <v>1635</v>
      </c>
      <c r="D308" s="35">
        <v>1675</v>
      </c>
      <c r="E308" s="35">
        <f t="shared" si="29"/>
        <v>40</v>
      </c>
      <c r="F308" s="35">
        <v>4</v>
      </c>
      <c r="G308" s="36"/>
      <c r="H308" s="124"/>
      <c r="I308" s="124"/>
      <c r="J308" s="125"/>
      <c r="K308" s="86" t="s">
        <v>103</v>
      </c>
      <c r="L308" s="96"/>
    </row>
    <row r="309" spans="1:14" x14ac:dyDescent="0.25">
      <c r="A309" s="83">
        <f t="shared" si="30"/>
        <v>5</v>
      </c>
      <c r="B309" s="34" t="s">
        <v>56</v>
      </c>
      <c r="C309" s="35">
        <f>D308</f>
        <v>1675</v>
      </c>
      <c r="D309" s="35">
        <v>1727</v>
      </c>
      <c r="E309" s="35">
        <f t="shared" si="29"/>
        <v>52</v>
      </c>
      <c r="F309" s="35">
        <v>4</v>
      </c>
      <c r="G309" s="36"/>
      <c r="H309" s="124">
        <v>5000</v>
      </c>
      <c r="I309" s="124">
        <v>46.59</v>
      </c>
      <c r="J309" s="125">
        <v>1750</v>
      </c>
      <c r="K309" s="86" t="s">
        <v>111</v>
      </c>
      <c r="L309" s="96"/>
    </row>
    <row r="310" spans="1:14" x14ac:dyDescent="0.35">
      <c r="A310" s="83">
        <f t="shared" si="30"/>
        <v>6</v>
      </c>
      <c r="B310" s="34" t="s">
        <v>56</v>
      </c>
      <c r="C310" s="35">
        <f t="shared" si="31"/>
        <v>1727</v>
      </c>
      <c r="D310" s="35">
        <v>1769</v>
      </c>
      <c r="E310" s="35">
        <f t="shared" si="29"/>
        <v>42</v>
      </c>
      <c r="F310" s="42">
        <v>3</v>
      </c>
      <c r="G310" s="36"/>
      <c r="H310" s="124"/>
      <c r="I310" s="124"/>
      <c r="J310" s="125"/>
      <c r="K310" s="87" t="s">
        <v>117</v>
      </c>
      <c r="L310" s="96"/>
    </row>
    <row r="311" spans="1:14" x14ac:dyDescent="0.35">
      <c r="A311" s="83">
        <f t="shared" si="30"/>
        <v>7</v>
      </c>
      <c r="B311" s="34" t="s">
        <v>56</v>
      </c>
      <c r="C311" s="35">
        <f>D310</f>
        <v>1769</v>
      </c>
      <c r="D311" s="35">
        <v>1780</v>
      </c>
      <c r="E311" s="35">
        <f t="shared" si="29"/>
        <v>11</v>
      </c>
      <c r="F311" s="42">
        <v>2</v>
      </c>
      <c r="G311" s="36"/>
      <c r="H311" s="124"/>
      <c r="I311" s="124"/>
      <c r="J311" s="125"/>
      <c r="K311" s="87" t="s">
        <v>145</v>
      </c>
      <c r="L311" s="96"/>
    </row>
    <row r="312" spans="1:14" x14ac:dyDescent="0.35">
      <c r="A312" s="83">
        <f t="shared" si="30"/>
        <v>8</v>
      </c>
      <c r="B312" s="34" t="s">
        <v>56</v>
      </c>
      <c r="C312" s="35">
        <f t="shared" si="31"/>
        <v>1780</v>
      </c>
      <c r="D312" s="35">
        <v>1817</v>
      </c>
      <c r="E312" s="35">
        <f t="shared" si="29"/>
        <v>37</v>
      </c>
      <c r="F312" s="42">
        <v>3</v>
      </c>
      <c r="G312" s="36"/>
      <c r="H312" s="124"/>
      <c r="I312" s="124" t="s">
        <v>52</v>
      </c>
      <c r="J312" s="125"/>
      <c r="K312" s="86" t="s">
        <v>146</v>
      </c>
      <c r="L312" s="96"/>
      <c r="M312" s="30" t="s">
        <v>52</v>
      </c>
      <c r="N312" s="29" t="s">
        <v>52</v>
      </c>
    </row>
    <row r="313" spans="1:14" x14ac:dyDescent="0.35">
      <c r="A313" s="83">
        <f t="shared" si="30"/>
        <v>9</v>
      </c>
      <c r="B313" s="34" t="s">
        <v>56</v>
      </c>
      <c r="C313" s="35">
        <f>D312</f>
        <v>1817</v>
      </c>
      <c r="D313" s="35">
        <v>1858</v>
      </c>
      <c r="E313" s="35">
        <f t="shared" si="29"/>
        <v>41</v>
      </c>
      <c r="F313" s="42">
        <v>3</v>
      </c>
      <c r="G313" s="36"/>
      <c r="H313" s="124"/>
      <c r="I313" s="128"/>
      <c r="J313" s="129"/>
      <c r="K313" s="86" t="s">
        <v>147</v>
      </c>
      <c r="L313" s="96"/>
      <c r="N313" s="29" t="s">
        <v>52</v>
      </c>
    </row>
    <row r="314" spans="1:14" x14ac:dyDescent="0.35">
      <c r="A314" s="83">
        <f t="shared" si="30"/>
        <v>10</v>
      </c>
      <c r="B314" s="34" t="s">
        <v>56</v>
      </c>
      <c r="C314" s="35">
        <v>0</v>
      </c>
      <c r="D314" s="36">
        <v>0</v>
      </c>
      <c r="E314" s="35">
        <f t="shared" si="29"/>
        <v>0</v>
      </c>
      <c r="F314" s="39"/>
      <c r="G314" s="35"/>
      <c r="H314" s="124"/>
      <c r="I314" s="124"/>
      <c r="J314" s="125"/>
      <c r="K314" s="86"/>
      <c r="L314" s="96"/>
    </row>
    <row r="315" spans="1:14" x14ac:dyDescent="0.35">
      <c r="A315" s="83">
        <f t="shared" si="30"/>
        <v>11</v>
      </c>
      <c r="B315" s="34" t="s">
        <v>56</v>
      </c>
      <c r="C315" s="35">
        <f>D313</f>
        <v>1858</v>
      </c>
      <c r="D315" s="36">
        <v>1907</v>
      </c>
      <c r="E315" s="35">
        <f t="shared" si="29"/>
        <v>49</v>
      </c>
      <c r="F315" s="39">
        <v>4</v>
      </c>
      <c r="G315" s="35"/>
      <c r="H315" s="124"/>
      <c r="I315" s="124"/>
      <c r="J315" s="125"/>
      <c r="K315" s="86" t="s">
        <v>153</v>
      </c>
      <c r="L315" s="96"/>
    </row>
    <row r="316" spans="1:14" x14ac:dyDescent="0.35">
      <c r="A316" s="83">
        <f t="shared" si="30"/>
        <v>12</v>
      </c>
      <c r="B316" s="34" t="s">
        <v>56</v>
      </c>
      <c r="C316" s="35">
        <f t="shared" si="31"/>
        <v>1907</v>
      </c>
      <c r="D316" s="36">
        <v>1978</v>
      </c>
      <c r="E316" s="35">
        <f t="shared" si="29"/>
        <v>71</v>
      </c>
      <c r="F316" s="39">
        <v>5</v>
      </c>
      <c r="G316" s="35"/>
      <c r="H316" s="124">
        <v>5000</v>
      </c>
      <c r="I316" s="124">
        <v>46.59</v>
      </c>
      <c r="J316" s="125">
        <v>1912</v>
      </c>
      <c r="K316" s="86" t="s">
        <v>163</v>
      </c>
      <c r="L316" s="96"/>
    </row>
    <row r="317" spans="1:14" x14ac:dyDescent="0.35">
      <c r="A317" s="83">
        <f t="shared" si="30"/>
        <v>13</v>
      </c>
      <c r="B317" s="34" t="s">
        <v>56</v>
      </c>
      <c r="C317" s="35">
        <f t="shared" si="31"/>
        <v>1978</v>
      </c>
      <c r="D317" s="36">
        <v>2030</v>
      </c>
      <c r="E317" s="35">
        <f t="shared" si="29"/>
        <v>52</v>
      </c>
      <c r="F317" s="39">
        <v>4</v>
      </c>
      <c r="G317" s="35"/>
      <c r="H317" s="124"/>
      <c r="I317" s="124"/>
      <c r="J317" s="125"/>
      <c r="K317" s="86" t="s">
        <v>175</v>
      </c>
      <c r="L317" s="96"/>
    </row>
    <row r="318" spans="1:14" x14ac:dyDescent="0.35">
      <c r="A318" s="83">
        <f t="shared" si="30"/>
        <v>14</v>
      </c>
      <c r="B318" s="34" t="s">
        <v>56</v>
      </c>
      <c r="C318" s="35">
        <f t="shared" si="31"/>
        <v>2030</v>
      </c>
      <c r="D318" s="36">
        <v>2071</v>
      </c>
      <c r="E318" s="35">
        <f t="shared" si="29"/>
        <v>41</v>
      </c>
      <c r="F318" s="39">
        <v>3</v>
      </c>
      <c r="G318" s="35"/>
      <c r="H318" s="124"/>
      <c r="I318" s="124"/>
      <c r="J318" s="125"/>
      <c r="K318" s="97" t="s">
        <v>185</v>
      </c>
      <c r="L318" s="96"/>
    </row>
    <row r="319" spans="1:14" x14ac:dyDescent="0.35">
      <c r="A319" s="83">
        <f t="shared" si="30"/>
        <v>15</v>
      </c>
      <c r="B319" s="34" t="s">
        <v>56</v>
      </c>
      <c r="C319" s="35">
        <f t="shared" si="31"/>
        <v>2071</v>
      </c>
      <c r="D319" s="36">
        <v>2136</v>
      </c>
      <c r="E319" s="35">
        <f t="shared" si="29"/>
        <v>65</v>
      </c>
      <c r="F319" s="39">
        <v>5</v>
      </c>
      <c r="G319" s="35"/>
      <c r="H319" s="124">
        <v>5000</v>
      </c>
      <c r="I319" s="124">
        <v>46.59</v>
      </c>
      <c r="J319" s="125">
        <v>2077</v>
      </c>
      <c r="K319" s="86" t="s">
        <v>194</v>
      </c>
      <c r="L319" s="96"/>
    </row>
    <row r="320" spans="1:14" x14ac:dyDescent="0.35">
      <c r="A320" s="83">
        <f t="shared" si="30"/>
        <v>16</v>
      </c>
      <c r="B320" s="34" t="s">
        <v>56</v>
      </c>
      <c r="C320" s="35">
        <f t="shared" si="31"/>
        <v>2136</v>
      </c>
      <c r="D320" s="36">
        <v>2179</v>
      </c>
      <c r="E320" s="35">
        <f t="shared" si="29"/>
        <v>43</v>
      </c>
      <c r="F320" s="39">
        <v>4</v>
      </c>
      <c r="G320" s="35"/>
      <c r="H320" s="124"/>
      <c r="I320" s="124"/>
      <c r="J320" s="125"/>
      <c r="K320" s="86" t="s">
        <v>205</v>
      </c>
      <c r="L320" s="96"/>
    </row>
    <row r="321" spans="1:12" x14ac:dyDescent="0.35">
      <c r="A321" s="83">
        <f t="shared" si="30"/>
        <v>17</v>
      </c>
      <c r="B321" s="34" t="s">
        <v>56</v>
      </c>
      <c r="C321" s="35">
        <f t="shared" si="31"/>
        <v>2179</v>
      </c>
      <c r="D321" s="36">
        <v>2205</v>
      </c>
      <c r="E321" s="35">
        <f t="shared" si="29"/>
        <v>26</v>
      </c>
      <c r="F321" s="39">
        <v>2</v>
      </c>
      <c r="G321" s="35"/>
      <c r="H321" s="124"/>
      <c r="I321" s="124"/>
      <c r="J321" s="125"/>
      <c r="K321" s="98" t="s">
        <v>216</v>
      </c>
      <c r="L321" s="96"/>
    </row>
    <row r="322" spans="1:12" x14ac:dyDescent="0.35">
      <c r="A322" s="83">
        <f t="shared" si="30"/>
        <v>18</v>
      </c>
      <c r="B322" s="34" t="s">
        <v>56</v>
      </c>
      <c r="C322" s="35">
        <f t="shared" si="31"/>
        <v>2205</v>
      </c>
      <c r="D322" s="36">
        <v>2255</v>
      </c>
      <c r="E322" s="35">
        <f t="shared" si="29"/>
        <v>50</v>
      </c>
      <c r="F322" s="39">
        <v>4</v>
      </c>
      <c r="G322" s="35"/>
      <c r="H322" s="124">
        <v>5000</v>
      </c>
      <c r="I322" s="124">
        <v>46.59</v>
      </c>
      <c r="J322" s="125">
        <v>2195</v>
      </c>
      <c r="K322" s="86" t="s">
        <v>226</v>
      </c>
      <c r="L322" s="96"/>
    </row>
    <row r="323" spans="1:12" x14ac:dyDescent="0.35">
      <c r="A323" s="83">
        <f t="shared" si="30"/>
        <v>19</v>
      </c>
      <c r="B323" s="34" t="s">
        <v>56</v>
      </c>
      <c r="C323" s="35">
        <v>0</v>
      </c>
      <c r="D323" s="36">
        <v>0</v>
      </c>
      <c r="E323" s="35">
        <f t="shared" si="29"/>
        <v>0</v>
      </c>
      <c r="F323" s="39">
        <v>0</v>
      </c>
      <c r="G323" s="35"/>
      <c r="H323" s="124"/>
      <c r="I323" s="124"/>
      <c r="J323" s="125" t="s">
        <v>52</v>
      </c>
      <c r="K323" s="86" t="s">
        <v>52</v>
      </c>
      <c r="L323" s="96"/>
    </row>
    <row r="324" spans="1:12" x14ac:dyDescent="0.35">
      <c r="A324" s="83">
        <f t="shared" si="30"/>
        <v>20</v>
      </c>
      <c r="B324" s="34" t="s">
        <v>56</v>
      </c>
      <c r="C324" s="35">
        <f>D322</f>
        <v>2255</v>
      </c>
      <c r="D324" s="36">
        <v>2307</v>
      </c>
      <c r="E324" s="35">
        <f t="shared" ref="E324:E325" si="32">D324-C324</f>
        <v>52</v>
      </c>
      <c r="F324" s="39">
        <v>4</v>
      </c>
      <c r="G324" s="35"/>
      <c r="H324" s="124"/>
      <c r="I324" s="124"/>
      <c r="J324" s="125" t="s">
        <v>52</v>
      </c>
      <c r="K324" s="86" t="s">
        <v>256</v>
      </c>
      <c r="L324" s="96"/>
    </row>
    <row r="325" spans="1:12" x14ac:dyDescent="0.35">
      <c r="A325" s="83">
        <f t="shared" si="30"/>
        <v>21</v>
      </c>
      <c r="B325" s="34" t="s">
        <v>56</v>
      </c>
      <c r="C325" s="35">
        <f>D324</f>
        <v>2307</v>
      </c>
      <c r="D325" s="36">
        <v>2335</v>
      </c>
      <c r="E325" s="35">
        <f t="shared" si="32"/>
        <v>28</v>
      </c>
      <c r="F325" s="39">
        <v>2</v>
      </c>
      <c r="G325" s="35"/>
      <c r="H325" s="124"/>
      <c r="I325" s="124"/>
      <c r="J325" s="125"/>
      <c r="K325" s="86" t="s">
        <v>196</v>
      </c>
      <c r="L325" s="96"/>
    </row>
    <row r="326" spans="1:12" x14ac:dyDescent="0.35">
      <c r="A326" s="83">
        <f t="shared" si="30"/>
        <v>22</v>
      </c>
      <c r="B326" s="34" t="s">
        <v>56</v>
      </c>
      <c r="C326" s="35">
        <f>D325</f>
        <v>2335</v>
      </c>
      <c r="D326" s="39">
        <v>2382</v>
      </c>
      <c r="E326" s="35">
        <f t="shared" si="29"/>
        <v>47</v>
      </c>
      <c r="F326" s="39">
        <v>4</v>
      </c>
      <c r="G326" s="35"/>
      <c r="H326" s="124"/>
      <c r="I326" s="124"/>
      <c r="J326" s="125"/>
      <c r="K326" s="86" t="s">
        <v>268</v>
      </c>
      <c r="L326" s="96"/>
    </row>
    <row r="327" spans="1:12" x14ac:dyDescent="0.35">
      <c r="A327" s="83">
        <f t="shared" si="30"/>
        <v>23</v>
      </c>
      <c r="B327" s="34" t="s">
        <v>56</v>
      </c>
      <c r="C327" s="35">
        <f t="shared" si="31"/>
        <v>2382</v>
      </c>
      <c r="D327" s="36">
        <v>2434</v>
      </c>
      <c r="E327" s="35">
        <f t="shared" si="29"/>
        <v>52</v>
      </c>
      <c r="F327" s="39">
        <v>4</v>
      </c>
      <c r="G327" s="35"/>
      <c r="H327" s="124"/>
      <c r="I327" s="124"/>
      <c r="J327" s="125"/>
      <c r="K327" s="86" t="s">
        <v>282</v>
      </c>
      <c r="L327" s="96"/>
    </row>
    <row r="328" spans="1:12" x14ac:dyDescent="0.35">
      <c r="A328" s="83">
        <f t="shared" si="30"/>
        <v>24</v>
      </c>
      <c r="B328" s="34" t="s">
        <v>56</v>
      </c>
      <c r="C328" s="35">
        <v>0</v>
      </c>
      <c r="D328" s="36">
        <v>0</v>
      </c>
      <c r="E328" s="35">
        <f t="shared" si="29"/>
        <v>0</v>
      </c>
      <c r="F328" s="39">
        <v>0</v>
      </c>
      <c r="G328" s="35"/>
      <c r="H328" s="124"/>
      <c r="I328" s="124"/>
      <c r="J328" s="125"/>
      <c r="K328" s="86"/>
      <c r="L328" s="96"/>
    </row>
    <row r="329" spans="1:12" x14ac:dyDescent="0.35">
      <c r="A329" s="83">
        <f t="shared" si="30"/>
        <v>25</v>
      </c>
      <c r="B329" s="34" t="s">
        <v>56</v>
      </c>
      <c r="C329" s="35">
        <f>D327</f>
        <v>2434</v>
      </c>
      <c r="D329" s="36">
        <v>2471</v>
      </c>
      <c r="E329" s="35">
        <f t="shared" si="29"/>
        <v>37</v>
      </c>
      <c r="F329" s="39">
        <v>3</v>
      </c>
      <c r="G329" s="35"/>
      <c r="H329" s="124">
        <v>10000</v>
      </c>
      <c r="I329" s="124">
        <v>93.17</v>
      </c>
      <c r="J329" s="125">
        <v>2443</v>
      </c>
      <c r="K329" s="86" t="s">
        <v>254</v>
      </c>
      <c r="L329" s="96"/>
    </row>
    <row r="330" spans="1:12" x14ac:dyDescent="0.35">
      <c r="A330" s="83">
        <f t="shared" si="30"/>
        <v>26</v>
      </c>
      <c r="B330" s="34" t="s">
        <v>56</v>
      </c>
      <c r="C330" s="35">
        <f>D329</f>
        <v>2471</v>
      </c>
      <c r="D330" s="36">
        <v>2499</v>
      </c>
      <c r="E330" s="35">
        <f t="shared" si="29"/>
        <v>28</v>
      </c>
      <c r="F330" s="39">
        <v>3</v>
      </c>
      <c r="G330" s="35"/>
      <c r="H330" s="124"/>
      <c r="I330" s="124"/>
      <c r="J330" s="125"/>
      <c r="K330" s="86" t="s">
        <v>302</v>
      </c>
      <c r="L330" s="96"/>
    </row>
    <row r="331" spans="1:12" x14ac:dyDescent="0.35">
      <c r="A331" s="83">
        <f t="shared" si="30"/>
        <v>27</v>
      </c>
      <c r="B331" s="34" t="s">
        <v>56</v>
      </c>
      <c r="C331" s="35">
        <f>D330</f>
        <v>2499</v>
      </c>
      <c r="D331" s="36">
        <v>2541</v>
      </c>
      <c r="E331" s="35">
        <f t="shared" si="29"/>
        <v>42</v>
      </c>
      <c r="F331" s="39">
        <v>3</v>
      </c>
      <c r="G331" s="35"/>
      <c r="H331" s="124"/>
      <c r="I331" s="124"/>
      <c r="J331" s="125"/>
      <c r="K331" s="86" t="s">
        <v>254</v>
      </c>
      <c r="L331" s="96"/>
    </row>
    <row r="332" spans="1:12" x14ac:dyDescent="0.35">
      <c r="A332" s="83">
        <f t="shared" si="30"/>
        <v>28</v>
      </c>
      <c r="B332" s="34" t="s">
        <v>56</v>
      </c>
      <c r="C332" s="35">
        <f>D331</f>
        <v>2541</v>
      </c>
      <c r="D332" s="36">
        <v>2577</v>
      </c>
      <c r="E332" s="35">
        <f t="shared" si="29"/>
        <v>36</v>
      </c>
      <c r="F332" s="39">
        <v>3</v>
      </c>
      <c r="G332" s="35"/>
      <c r="H332" s="124"/>
      <c r="I332" s="124"/>
      <c r="J332" s="125"/>
      <c r="K332" s="86" t="s">
        <v>266</v>
      </c>
      <c r="L332" s="96"/>
    </row>
    <row r="333" spans="1:12" x14ac:dyDescent="0.35">
      <c r="A333" s="83">
        <f t="shared" si="30"/>
        <v>29</v>
      </c>
      <c r="B333" s="34" t="s">
        <v>56</v>
      </c>
      <c r="C333" s="35">
        <f>D332</f>
        <v>2577</v>
      </c>
      <c r="D333" s="36">
        <v>2612</v>
      </c>
      <c r="E333" s="35">
        <f t="shared" si="29"/>
        <v>35</v>
      </c>
      <c r="F333" s="39">
        <v>3</v>
      </c>
      <c r="G333" s="35"/>
      <c r="H333" s="124">
        <v>10000</v>
      </c>
      <c r="I333" s="124">
        <v>93.17</v>
      </c>
      <c r="J333" s="125">
        <v>2577</v>
      </c>
      <c r="K333" s="86" t="s">
        <v>324</v>
      </c>
      <c r="L333" s="96"/>
    </row>
    <row r="334" spans="1:12" x14ac:dyDescent="0.35">
      <c r="A334" s="83">
        <f t="shared" si="30"/>
        <v>30</v>
      </c>
      <c r="B334" s="34" t="s">
        <v>56</v>
      </c>
      <c r="C334" s="35">
        <f t="shared" si="31"/>
        <v>2612</v>
      </c>
      <c r="D334" s="36">
        <v>2642</v>
      </c>
      <c r="E334" s="35">
        <f t="shared" si="29"/>
        <v>30</v>
      </c>
      <c r="F334" s="39">
        <v>3</v>
      </c>
      <c r="G334" s="35"/>
      <c r="H334" s="124"/>
      <c r="I334" s="124"/>
      <c r="J334" s="125"/>
      <c r="K334" s="86" t="s">
        <v>225</v>
      </c>
      <c r="L334" s="96"/>
    </row>
    <row r="335" spans="1:12" x14ac:dyDescent="0.35">
      <c r="A335" s="83">
        <f t="shared" si="30"/>
        <v>31</v>
      </c>
      <c r="B335" s="34" t="s">
        <v>56</v>
      </c>
      <c r="C335" s="35">
        <v>0</v>
      </c>
      <c r="D335" s="36">
        <v>0</v>
      </c>
      <c r="E335" s="35">
        <f t="shared" si="29"/>
        <v>0</v>
      </c>
      <c r="F335" s="39"/>
      <c r="G335" s="35"/>
      <c r="H335" s="124"/>
      <c r="I335" s="124"/>
      <c r="J335" s="125"/>
      <c r="K335" s="86"/>
      <c r="L335" s="96"/>
    </row>
    <row r="336" spans="1:12" x14ac:dyDescent="0.35">
      <c r="A336" s="83"/>
      <c r="B336" s="50" t="s">
        <v>9</v>
      </c>
      <c r="C336" s="39" t="s">
        <v>52</v>
      </c>
      <c r="D336" s="39"/>
      <c r="E336" s="50">
        <f>SUM(E305:E335)</f>
        <v>1007</v>
      </c>
      <c r="F336" s="50">
        <f>SUM(F305:F335)</f>
        <v>82</v>
      </c>
      <c r="G336" s="50">
        <f>SUM(G305:G335)</f>
        <v>0</v>
      </c>
      <c r="H336" s="130">
        <f>SUM(H305:H335)</f>
        <v>40000</v>
      </c>
      <c r="I336" s="130">
        <f>SUM(I306:I335)</f>
        <v>372.70000000000005</v>
      </c>
      <c r="J336" s="131"/>
      <c r="K336" s="86"/>
      <c r="L336" s="96"/>
    </row>
    <row r="337" spans="1:16" x14ac:dyDescent="0.25">
      <c r="A337" s="83"/>
      <c r="B337" s="36"/>
      <c r="C337" s="36"/>
      <c r="D337" s="36"/>
      <c r="E337" s="36"/>
      <c r="F337" s="36" t="s">
        <v>52</v>
      </c>
      <c r="G337" s="36"/>
      <c r="H337" s="124" t="s">
        <v>52</v>
      </c>
      <c r="I337" s="124"/>
      <c r="J337" s="125"/>
      <c r="K337" s="90"/>
      <c r="L337" s="96"/>
    </row>
    <row r="338" spans="1:16" ht="21.75" thickBot="1" x14ac:dyDescent="0.3">
      <c r="A338" s="91"/>
      <c r="B338" s="114"/>
      <c r="C338" s="114"/>
      <c r="D338" s="114"/>
      <c r="E338" s="114" t="s">
        <v>52</v>
      </c>
      <c r="F338" s="114" t="s">
        <v>52</v>
      </c>
      <c r="G338" s="109" t="s">
        <v>10</v>
      </c>
      <c r="H338" s="140">
        <f>+E336/I336</f>
        <v>2.7019050174403003</v>
      </c>
      <c r="I338" s="140" t="s">
        <v>11</v>
      </c>
      <c r="J338" s="141"/>
      <c r="K338" s="93"/>
      <c r="L338" s="96"/>
    </row>
    <row r="339" spans="1:16" ht="21.75" thickBot="1" x14ac:dyDescent="0.4">
      <c r="A339" s="96"/>
      <c r="B339" s="101"/>
      <c r="C339" s="102"/>
      <c r="D339" s="102"/>
      <c r="E339" s="103"/>
      <c r="F339" s="102"/>
      <c r="G339" s="104"/>
      <c r="H339" s="142"/>
      <c r="I339" s="143" t="s">
        <v>52</v>
      </c>
      <c r="J339" s="144" t="s">
        <v>52</v>
      </c>
      <c r="K339" s="108"/>
      <c r="L339" s="96"/>
    </row>
    <row r="340" spans="1:16" x14ac:dyDescent="0.35">
      <c r="A340" s="262" t="s">
        <v>82</v>
      </c>
      <c r="B340" s="263"/>
      <c r="C340" s="250" t="s">
        <v>87</v>
      </c>
      <c r="D340" s="250"/>
      <c r="E340" s="250"/>
      <c r="F340" s="250"/>
      <c r="G340" s="250"/>
      <c r="H340" s="250"/>
      <c r="I340" s="250"/>
      <c r="J340" s="264"/>
      <c r="K340" s="251"/>
      <c r="L340" s="96"/>
    </row>
    <row r="341" spans="1:16" ht="63" x14ac:dyDescent="0.25">
      <c r="A341" s="252" t="s">
        <v>0</v>
      </c>
      <c r="B341" s="253"/>
      <c r="C341" s="121" t="s">
        <v>6</v>
      </c>
      <c r="D341" s="121" t="s">
        <v>7</v>
      </c>
      <c r="E341" s="121" t="s">
        <v>1</v>
      </c>
      <c r="F341" s="121" t="s">
        <v>2</v>
      </c>
      <c r="G341" s="73" t="s">
        <v>3</v>
      </c>
      <c r="H341" s="122" t="s">
        <v>8</v>
      </c>
      <c r="I341" s="122" t="s">
        <v>4</v>
      </c>
      <c r="J341" s="123" t="s">
        <v>120</v>
      </c>
      <c r="K341" s="82" t="s">
        <v>5</v>
      </c>
      <c r="L341" s="96"/>
      <c r="O341" s="105"/>
      <c r="P341" s="105"/>
    </row>
    <row r="342" spans="1:16" x14ac:dyDescent="0.25">
      <c r="A342" s="83">
        <v>1</v>
      </c>
      <c r="B342" s="34" t="s">
        <v>56</v>
      </c>
      <c r="C342" s="35">
        <v>0</v>
      </c>
      <c r="D342" s="35">
        <v>0</v>
      </c>
      <c r="E342" s="35">
        <f>D342-C342</f>
        <v>0</v>
      </c>
      <c r="F342" s="35"/>
      <c r="G342" s="36"/>
      <c r="H342" s="124"/>
      <c r="I342" s="124"/>
      <c r="J342" s="125"/>
      <c r="K342" s="86"/>
      <c r="L342" s="96"/>
      <c r="O342" s="105"/>
      <c r="P342" s="105"/>
    </row>
    <row r="343" spans="1:16" x14ac:dyDescent="0.35">
      <c r="A343" s="83">
        <f>A342+1</f>
        <v>2</v>
      </c>
      <c r="B343" s="34" t="s">
        <v>56</v>
      </c>
      <c r="C343" s="35">
        <v>0</v>
      </c>
      <c r="D343" s="35">
        <v>0</v>
      </c>
      <c r="E343" s="35">
        <f t="shared" ref="E343:E372" si="33">D343-C343</f>
        <v>0</v>
      </c>
      <c r="F343" s="35"/>
      <c r="G343" s="36"/>
      <c r="H343" s="116"/>
      <c r="I343" s="126"/>
      <c r="J343" s="127"/>
      <c r="K343" s="90"/>
      <c r="L343" s="96"/>
      <c r="O343" s="105"/>
      <c r="P343" s="105"/>
    </row>
    <row r="344" spans="1:16" x14ac:dyDescent="0.25">
      <c r="A344" s="83">
        <f t="shared" ref="A344:A372" si="34">A343+1</f>
        <v>3</v>
      </c>
      <c r="B344" s="34" t="s">
        <v>56</v>
      </c>
      <c r="C344" s="35">
        <v>314965</v>
      </c>
      <c r="D344" s="35">
        <v>315046</v>
      </c>
      <c r="E344" s="35">
        <f t="shared" si="33"/>
        <v>81</v>
      </c>
      <c r="F344" s="35">
        <v>5</v>
      </c>
      <c r="G344" s="36"/>
      <c r="H344" s="124"/>
      <c r="I344" s="124"/>
      <c r="J344" s="125"/>
      <c r="K344" s="86" t="s">
        <v>108</v>
      </c>
      <c r="L344" s="96"/>
      <c r="O344" s="105"/>
      <c r="P344" s="105"/>
    </row>
    <row r="345" spans="1:16" x14ac:dyDescent="0.25">
      <c r="A345" s="83">
        <f t="shared" si="34"/>
        <v>4</v>
      </c>
      <c r="B345" s="34" t="s">
        <v>56</v>
      </c>
      <c r="C345" s="35">
        <f t="shared" ref="C345:C350" si="35">D344</f>
        <v>315046</v>
      </c>
      <c r="D345" s="35">
        <v>315129</v>
      </c>
      <c r="E345" s="35">
        <f t="shared" si="33"/>
        <v>83</v>
      </c>
      <c r="F345" s="35">
        <v>5</v>
      </c>
      <c r="G345" s="36"/>
      <c r="H345" s="124"/>
      <c r="I345" s="124"/>
      <c r="J345" s="125"/>
      <c r="K345" s="86" t="s">
        <v>98</v>
      </c>
      <c r="L345" s="96"/>
      <c r="O345" s="105"/>
      <c r="P345" s="105"/>
    </row>
    <row r="346" spans="1:16" x14ac:dyDescent="0.25">
      <c r="A346" s="83">
        <f t="shared" si="34"/>
        <v>5</v>
      </c>
      <c r="B346" s="34" t="s">
        <v>56</v>
      </c>
      <c r="C346" s="35">
        <f t="shared" si="35"/>
        <v>315129</v>
      </c>
      <c r="D346" s="35">
        <v>315194</v>
      </c>
      <c r="E346" s="35">
        <f t="shared" si="33"/>
        <v>65</v>
      </c>
      <c r="F346" s="35">
        <v>4</v>
      </c>
      <c r="G346" s="36"/>
      <c r="H346" s="124">
        <v>5000</v>
      </c>
      <c r="I346" s="124">
        <v>46.59</v>
      </c>
      <c r="J346" s="125">
        <v>315218</v>
      </c>
      <c r="K346" s="85" t="s">
        <v>94</v>
      </c>
      <c r="L346" s="96"/>
    </row>
    <row r="347" spans="1:16" x14ac:dyDescent="0.35">
      <c r="A347" s="83">
        <f t="shared" si="34"/>
        <v>6</v>
      </c>
      <c r="B347" s="34" t="s">
        <v>56</v>
      </c>
      <c r="C347" s="35">
        <f t="shared" si="35"/>
        <v>315194</v>
      </c>
      <c r="D347" s="35">
        <v>315263</v>
      </c>
      <c r="E347" s="35">
        <f t="shared" si="33"/>
        <v>69</v>
      </c>
      <c r="F347" s="42">
        <v>5</v>
      </c>
      <c r="G347" s="36"/>
      <c r="H347" s="124"/>
      <c r="I347" s="124"/>
      <c r="J347" s="125"/>
      <c r="K347" s="87" t="s">
        <v>98</v>
      </c>
      <c r="L347" s="96"/>
    </row>
    <row r="348" spans="1:16" x14ac:dyDescent="0.35">
      <c r="A348" s="83">
        <f t="shared" si="34"/>
        <v>7</v>
      </c>
      <c r="B348" s="34" t="s">
        <v>56</v>
      </c>
      <c r="C348" s="35">
        <f t="shared" si="35"/>
        <v>315263</v>
      </c>
      <c r="D348" s="35">
        <v>315312</v>
      </c>
      <c r="E348" s="35">
        <f t="shared" si="33"/>
        <v>49</v>
      </c>
      <c r="F348" s="42">
        <v>3</v>
      </c>
      <c r="G348" s="36"/>
      <c r="H348" s="124"/>
      <c r="I348" s="124"/>
      <c r="J348" s="125"/>
      <c r="K348" s="87" t="s">
        <v>131</v>
      </c>
      <c r="L348" s="96"/>
    </row>
    <row r="349" spans="1:16" x14ac:dyDescent="0.35">
      <c r="A349" s="83">
        <f t="shared" si="34"/>
        <v>8</v>
      </c>
      <c r="B349" s="34" t="s">
        <v>56</v>
      </c>
      <c r="C349" s="35">
        <f t="shared" si="35"/>
        <v>315312</v>
      </c>
      <c r="D349" s="35">
        <v>315378</v>
      </c>
      <c r="E349" s="35">
        <f t="shared" si="33"/>
        <v>66</v>
      </c>
      <c r="F349" s="42">
        <v>4</v>
      </c>
      <c r="G349" s="36"/>
      <c r="H349" s="124"/>
      <c r="I349" s="124"/>
      <c r="J349" s="125"/>
      <c r="K349" s="86" t="s">
        <v>135</v>
      </c>
      <c r="L349" s="96"/>
    </row>
    <row r="350" spans="1:16" x14ac:dyDescent="0.35">
      <c r="A350" s="83">
        <f t="shared" si="34"/>
        <v>9</v>
      </c>
      <c r="B350" s="34" t="s">
        <v>56</v>
      </c>
      <c r="C350" s="35">
        <f t="shared" si="35"/>
        <v>315378</v>
      </c>
      <c r="D350" s="35">
        <v>315477</v>
      </c>
      <c r="E350" s="35">
        <f t="shared" si="33"/>
        <v>99</v>
      </c>
      <c r="F350" s="42">
        <v>6</v>
      </c>
      <c r="G350" s="36"/>
      <c r="H350" s="124"/>
      <c r="I350" s="128"/>
      <c r="J350" s="129"/>
      <c r="K350" s="86" t="s">
        <v>140</v>
      </c>
      <c r="L350" s="96"/>
    </row>
    <row r="351" spans="1:16" x14ac:dyDescent="0.35">
      <c r="A351" s="83">
        <f t="shared" si="34"/>
        <v>10</v>
      </c>
      <c r="B351" s="34" t="s">
        <v>56</v>
      </c>
      <c r="C351" s="36">
        <v>0</v>
      </c>
      <c r="D351" s="36">
        <v>0</v>
      </c>
      <c r="E351" s="35">
        <f t="shared" si="33"/>
        <v>0</v>
      </c>
      <c r="F351" s="39"/>
      <c r="G351" s="35"/>
      <c r="H351" s="124"/>
      <c r="I351" s="124"/>
      <c r="J351" s="125"/>
      <c r="K351" s="85">
        <v>0</v>
      </c>
      <c r="L351" s="96"/>
    </row>
    <row r="352" spans="1:16" x14ac:dyDescent="0.35">
      <c r="A352" s="83">
        <f t="shared" si="34"/>
        <v>11</v>
      </c>
      <c r="B352" s="34" t="s">
        <v>56</v>
      </c>
      <c r="C352" s="39">
        <f>D350</f>
        <v>315477</v>
      </c>
      <c r="D352" s="36">
        <v>315542</v>
      </c>
      <c r="E352" s="35">
        <f t="shared" si="33"/>
        <v>65</v>
      </c>
      <c r="F352" s="39">
        <v>4</v>
      </c>
      <c r="G352" s="35"/>
      <c r="H352" s="124">
        <v>5000</v>
      </c>
      <c r="I352" s="124">
        <v>46.59</v>
      </c>
      <c r="J352" s="125">
        <v>315503</v>
      </c>
      <c r="K352" s="86" t="s">
        <v>135</v>
      </c>
      <c r="L352" s="96"/>
    </row>
    <row r="353" spans="1:12" x14ac:dyDescent="0.35">
      <c r="A353" s="83">
        <f t="shared" si="34"/>
        <v>12</v>
      </c>
      <c r="B353" s="34" t="s">
        <v>56</v>
      </c>
      <c r="C353" s="39">
        <v>315542</v>
      </c>
      <c r="D353" s="36">
        <v>315592</v>
      </c>
      <c r="E353" s="35">
        <f t="shared" si="33"/>
        <v>50</v>
      </c>
      <c r="F353" s="39">
        <v>3</v>
      </c>
      <c r="G353" s="35"/>
      <c r="H353" s="124"/>
      <c r="I353" s="124"/>
      <c r="J353" s="125" t="s">
        <v>52</v>
      </c>
      <c r="K353" s="86" t="s">
        <v>131</v>
      </c>
      <c r="L353" s="96"/>
    </row>
    <row r="354" spans="1:12" x14ac:dyDescent="0.35">
      <c r="A354" s="83">
        <f t="shared" si="34"/>
        <v>13</v>
      </c>
      <c r="B354" s="34" t="s">
        <v>56</v>
      </c>
      <c r="C354" s="39">
        <f t="shared" ref="C354:C359" si="36">D353</f>
        <v>315592</v>
      </c>
      <c r="D354" s="36">
        <v>315658</v>
      </c>
      <c r="E354" s="35">
        <f t="shared" si="33"/>
        <v>66</v>
      </c>
      <c r="F354" s="39">
        <v>4</v>
      </c>
      <c r="G354" s="35"/>
      <c r="H354" s="124"/>
      <c r="I354" s="124"/>
      <c r="J354" s="125" t="s">
        <v>52</v>
      </c>
      <c r="K354" s="86" t="s">
        <v>135</v>
      </c>
      <c r="L354" s="96"/>
    </row>
    <row r="355" spans="1:12" x14ac:dyDescent="0.35">
      <c r="A355" s="83">
        <f t="shared" si="34"/>
        <v>14</v>
      </c>
      <c r="B355" s="34" t="s">
        <v>56</v>
      </c>
      <c r="C355" s="39">
        <f t="shared" si="36"/>
        <v>315658</v>
      </c>
      <c r="D355" s="36">
        <v>315724</v>
      </c>
      <c r="E355" s="35">
        <f t="shared" si="33"/>
        <v>66</v>
      </c>
      <c r="F355" s="39">
        <v>5</v>
      </c>
      <c r="G355" s="35"/>
      <c r="H355" s="124"/>
      <c r="I355" s="124"/>
      <c r="J355" s="125"/>
      <c r="K355" s="97" t="s">
        <v>184</v>
      </c>
      <c r="L355" s="96"/>
    </row>
    <row r="356" spans="1:12" x14ac:dyDescent="0.35">
      <c r="A356" s="83">
        <f t="shared" si="34"/>
        <v>15</v>
      </c>
      <c r="B356" s="34" t="s">
        <v>56</v>
      </c>
      <c r="C356" s="39">
        <f t="shared" si="36"/>
        <v>315724</v>
      </c>
      <c r="D356" s="36">
        <v>315773</v>
      </c>
      <c r="E356" s="35">
        <f t="shared" si="33"/>
        <v>49</v>
      </c>
      <c r="F356" s="39">
        <v>3</v>
      </c>
      <c r="G356" s="35"/>
      <c r="H356" s="124"/>
      <c r="I356" s="124"/>
      <c r="J356" s="125"/>
      <c r="K356" s="86" t="s">
        <v>198</v>
      </c>
      <c r="L356" s="96"/>
    </row>
    <row r="357" spans="1:12" x14ac:dyDescent="0.35">
      <c r="A357" s="83">
        <f t="shared" si="34"/>
        <v>16</v>
      </c>
      <c r="B357" s="34" t="s">
        <v>56</v>
      </c>
      <c r="C357" s="39">
        <f t="shared" si="36"/>
        <v>315773</v>
      </c>
      <c r="D357" s="36">
        <v>315871</v>
      </c>
      <c r="E357" s="35">
        <f t="shared" si="33"/>
        <v>98</v>
      </c>
      <c r="F357" s="39">
        <v>6</v>
      </c>
      <c r="G357" s="35"/>
      <c r="H357" s="124"/>
      <c r="I357" s="124"/>
      <c r="J357" s="125"/>
      <c r="K357" s="86" t="s">
        <v>201</v>
      </c>
      <c r="L357" s="96"/>
    </row>
    <row r="358" spans="1:12" x14ac:dyDescent="0.35">
      <c r="A358" s="83">
        <f t="shared" si="34"/>
        <v>17</v>
      </c>
      <c r="B358" s="34" t="s">
        <v>56</v>
      </c>
      <c r="C358" s="39">
        <f t="shared" si="36"/>
        <v>315871</v>
      </c>
      <c r="D358" s="36">
        <v>315923</v>
      </c>
      <c r="E358" s="35">
        <f t="shared" si="33"/>
        <v>52</v>
      </c>
      <c r="F358" s="39">
        <v>4</v>
      </c>
      <c r="G358" s="35"/>
      <c r="H358" s="124"/>
      <c r="I358" s="124"/>
      <c r="J358" s="125"/>
      <c r="K358" s="98" t="s">
        <v>213</v>
      </c>
      <c r="L358" s="96"/>
    </row>
    <row r="359" spans="1:12" x14ac:dyDescent="0.35">
      <c r="A359" s="83">
        <f t="shared" si="34"/>
        <v>18</v>
      </c>
      <c r="B359" s="34" t="s">
        <v>56</v>
      </c>
      <c r="C359" s="39">
        <f t="shared" si="36"/>
        <v>315923</v>
      </c>
      <c r="D359" s="36">
        <v>315964</v>
      </c>
      <c r="E359" s="35">
        <f t="shared" si="33"/>
        <v>41</v>
      </c>
      <c r="F359" s="39">
        <v>3</v>
      </c>
      <c r="G359" s="35"/>
      <c r="H359" s="124">
        <v>5000</v>
      </c>
      <c r="I359" s="124">
        <v>46.59</v>
      </c>
      <c r="J359" s="125">
        <v>315800</v>
      </c>
      <c r="K359" s="86" t="s">
        <v>198</v>
      </c>
      <c r="L359" s="96"/>
    </row>
    <row r="360" spans="1:12" x14ac:dyDescent="0.35">
      <c r="A360" s="83">
        <f t="shared" si="34"/>
        <v>19</v>
      </c>
      <c r="B360" s="34" t="s">
        <v>56</v>
      </c>
      <c r="C360" s="39">
        <f>D359</f>
        <v>315964</v>
      </c>
      <c r="D360" s="36">
        <v>316002</v>
      </c>
      <c r="E360" s="35">
        <f t="shared" si="33"/>
        <v>38</v>
      </c>
      <c r="F360" s="39">
        <v>3</v>
      </c>
      <c r="G360" s="35"/>
      <c r="H360" s="124"/>
      <c r="I360" s="124"/>
      <c r="J360" s="125" t="s">
        <v>52</v>
      </c>
      <c r="K360" s="86" t="s">
        <v>225</v>
      </c>
      <c r="L360" s="96"/>
    </row>
    <row r="361" spans="1:12" x14ac:dyDescent="0.35">
      <c r="A361" s="83">
        <f t="shared" si="34"/>
        <v>20</v>
      </c>
      <c r="B361" s="34" t="s">
        <v>56</v>
      </c>
      <c r="C361" s="39">
        <f>D360</f>
        <v>316002</v>
      </c>
      <c r="D361" s="36">
        <v>316044</v>
      </c>
      <c r="E361" s="35">
        <f t="shared" si="33"/>
        <v>42</v>
      </c>
      <c r="F361" s="39">
        <v>3</v>
      </c>
      <c r="G361" s="35"/>
      <c r="H361" s="124">
        <v>10000</v>
      </c>
      <c r="I361" s="124">
        <v>93.17</v>
      </c>
      <c r="J361" s="125">
        <v>316055</v>
      </c>
      <c r="K361" s="86" t="s">
        <v>258</v>
      </c>
      <c r="L361" s="96"/>
    </row>
    <row r="362" spans="1:12" x14ac:dyDescent="0.35">
      <c r="A362" s="83">
        <f t="shared" si="34"/>
        <v>21</v>
      </c>
      <c r="B362" s="34" t="s">
        <v>56</v>
      </c>
      <c r="C362" s="39">
        <f>D361</f>
        <v>316044</v>
      </c>
      <c r="D362" s="39">
        <v>316086</v>
      </c>
      <c r="E362" s="35">
        <f t="shared" si="33"/>
        <v>42</v>
      </c>
      <c r="F362" s="39">
        <v>3</v>
      </c>
      <c r="G362" s="35"/>
      <c r="H362" s="124"/>
      <c r="I362" s="124"/>
      <c r="J362" s="125"/>
      <c r="K362" s="86" t="s">
        <v>258</v>
      </c>
      <c r="L362" s="96"/>
    </row>
    <row r="363" spans="1:12" x14ac:dyDescent="0.35">
      <c r="A363" s="83">
        <f t="shared" si="34"/>
        <v>22</v>
      </c>
      <c r="B363" s="34" t="s">
        <v>56</v>
      </c>
      <c r="C363" s="39">
        <f>D362</f>
        <v>316086</v>
      </c>
      <c r="D363" s="39">
        <v>316140</v>
      </c>
      <c r="E363" s="35">
        <f t="shared" si="33"/>
        <v>54</v>
      </c>
      <c r="F363" s="39">
        <v>5</v>
      </c>
      <c r="G363" s="35"/>
      <c r="H363" s="124"/>
      <c r="I363" s="124"/>
      <c r="J363" s="125"/>
      <c r="K363" s="86" t="s">
        <v>265</v>
      </c>
      <c r="L363" s="96"/>
    </row>
    <row r="364" spans="1:12" x14ac:dyDescent="0.35">
      <c r="A364" s="83">
        <f t="shared" si="34"/>
        <v>23</v>
      </c>
      <c r="B364" s="34" t="s">
        <v>56</v>
      </c>
      <c r="C364" s="39">
        <f>D363</f>
        <v>316140</v>
      </c>
      <c r="D364" s="36">
        <v>316192</v>
      </c>
      <c r="E364" s="35">
        <f t="shared" si="33"/>
        <v>52</v>
      </c>
      <c r="F364" s="39">
        <v>4</v>
      </c>
      <c r="G364" s="35"/>
      <c r="H364" s="124"/>
      <c r="I364" s="124"/>
      <c r="J364" s="125"/>
      <c r="K364" s="86" t="s">
        <v>281</v>
      </c>
      <c r="L364" s="96"/>
    </row>
    <row r="365" spans="1:12" x14ac:dyDescent="0.35">
      <c r="A365" s="83">
        <f t="shared" si="34"/>
        <v>24</v>
      </c>
      <c r="B365" s="34" t="s">
        <v>56</v>
      </c>
      <c r="C365" s="39">
        <v>0</v>
      </c>
      <c r="D365" s="36">
        <v>0</v>
      </c>
      <c r="E365" s="35">
        <f t="shared" si="33"/>
        <v>0</v>
      </c>
      <c r="F365" s="39"/>
      <c r="G365" s="35"/>
      <c r="H365" s="124"/>
      <c r="I365" s="124"/>
      <c r="J365" s="125"/>
      <c r="K365" s="86"/>
      <c r="L365" s="96"/>
    </row>
    <row r="366" spans="1:12" x14ac:dyDescent="0.35">
      <c r="A366" s="83">
        <f t="shared" si="34"/>
        <v>25</v>
      </c>
      <c r="B366" s="34" t="s">
        <v>56</v>
      </c>
      <c r="C366" s="39">
        <f>D364</f>
        <v>316192</v>
      </c>
      <c r="D366" s="36">
        <v>316244</v>
      </c>
      <c r="E366" s="35">
        <f t="shared" si="33"/>
        <v>52</v>
      </c>
      <c r="F366" s="39">
        <v>4</v>
      </c>
      <c r="G366" s="35"/>
      <c r="H366" s="124"/>
      <c r="I366" s="124"/>
      <c r="J366" s="125"/>
      <c r="K366" s="86" t="s">
        <v>294</v>
      </c>
      <c r="L366" s="96"/>
    </row>
    <row r="367" spans="1:12" x14ac:dyDescent="0.35">
      <c r="A367" s="83">
        <f t="shared" si="34"/>
        <v>26</v>
      </c>
      <c r="B367" s="34" t="s">
        <v>56</v>
      </c>
      <c r="C367" s="39">
        <f>D366</f>
        <v>316244</v>
      </c>
      <c r="D367" s="36">
        <v>316299</v>
      </c>
      <c r="E367" s="35">
        <f t="shared" si="33"/>
        <v>55</v>
      </c>
      <c r="F367" s="39">
        <v>4</v>
      </c>
      <c r="G367" s="35"/>
      <c r="H367" s="124"/>
      <c r="I367" s="124"/>
      <c r="J367" s="125"/>
      <c r="K367" s="86" t="s">
        <v>300</v>
      </c>
      <c r="L367" s="96"/>
    </row>
    <row r="368" spans="1:12" x14ac:dyDescent="0.35">
      <c r="A368" s="83">
        <f t="shared" si="34"/>
        <v>27</v>
      </c>
      <c r="B368" s="34" t="s">
        <v>56</v>
      </c>
      <c r="C368" s="39">
        <f>D367</f>
        <v>316299</v>
      </c>
      <c r="D368" s="36">
        <v>316354</v>
      </c>
      <c r="E368" s="35">
        <f t="shared" si="33"/>
        <v>55</v>
      </c>
      <c r="F368" s="39">
        <v>4</v>
      </c>
      <c r="G368" s="35"/>
      <c r="H368" s="124"/>
      <c r="I368" s="124"/>
      <c r="J368" s="125"/>
      <c r="K368" s="86" t="s">
        <v>281</v>
      </c>
      <c r="L368" s="96"/>
    </row>
    <row r="369" spans="1:16" x14ac:dyDescent="0.35">
      <c r="A369" s="83">
        <f t="shared" si="34"/>
        <v>28</v>
      </c>
      <c r="B369" s="34" t="s">
        <v>56</v>
      </c>
      <c r="C369" s="39">
        <f>D368</f>
        <v>316354</v>
      </c>
      <c r="D369" s="36">
        <v>316414</v>
      </c>
      <c r="E369" s="35">
        <f t="shared" si="33"/>
        <v>60</v>
      </c>
      <c r="F369" s="39">
        <v>4</v>
      </c>
      <c r="G369" s="35"/>
      <c r="H369" s="124" t="s">
        <v>52</v>
      </c>
      <c r="I369" s="124"/>
      <c r="J369" s="125"/>
      <c r="K369" s="86" t="s">
        <v>312</v>
      </c>
      <c r="L369" s="96"/>
    </row>
    <row r="370" spans="1:16" x14ac:dyDescent="0.35">
      <c r="A370" s="83">
        <f t="shared" si="34"/>
        <v>29</v>
      </c>
      <c r="B370" s="34" t="s">
        <v>56</v>
      </c>
      <c r="C370" s="39">
        <f>D369</f>
        <v>316414</v>
      </c>
      <c r="D370" s="36">
        <v>316446</v>
      </c>
      <c r="E370" s="35">
        <f t="shared" si="33"/>
        <v>32</v>
      </c>
      <c r="F370" s="39">
        <v>2</v>
      </c>
      <c r="G370" s="35"/>
      <c r="H370" s="124">
        <v>10000</v>
      </c>
      <c r="I370" s="124">
        <v>93.17</v>
      </c>
      <c r="J370" s="125">
        <v>316414</v>
      </c>
      <c r="K370" s="86" t="s">
        <v>326</v>
      </c>
      <c r="L370" s="96"/>
    </row>
    <row r="371" spans="1:16" x14ac:dyDescent="0.35">
      <c r="A371" s="83">
        <f t="shared" si="34"/>
        <v>30</v>
      </c>
      <c r="B371" s="34" t="s">
        <v>56</v>
      </c>
      <c r="C371" s="39">
        <f>D370</f>
        <v>316446</v>
      </c>
      <c r="D371" s="36">
        <v>316527</v>
      </c>
      <c r="E371" s="35">
        <f t="shared" si="33"/>
        <v>81</v>
      </c>
      <c r="F371" s="39">
        <v>5</v>
      </c>
      <c r="G371" s="35"/>
      <c r="H371" s="124"/>
      <c r="I371" s="124"/>
      <c r="J371" s="125"/>
      <c r="K371" s="86" t="s">
        <v>331</v>
      </c>
      <c r="L371" s="96"/>
    </row>
    <row r="372" spans="1:16" x14ac:dyDescent="0.35">
      <c r="A372" s="83">
        <f t="shared" si="34"/>
        <v>31</v>
      </c>
      <c r="B372" s="34" t="s">
        <v>56</v>
      </c>
      <c r="C372" s="39">
        <v>0</v>
      </c>
      <c r="D372" s="36">
        <v>0</v>
      </c>
      <c r="E372" s="35">
        <f t="shared" si="33"/>
        <v>0</v>
      </c>
      <c r="F372" s="39"/>
      <c r="G372" s="35"/>
      <c r="H372" s="124"/>
      <c r="I372" s="124"/>
      <c r="J372" s="125"/>
      <c r="K372" s="86"/>
      <c r="L372" s="96"/>
    </row>
    <row r="373" spans="1:16" x14ac:dyDescent="0.35">
      <c r="A373" s="83"/>
      <c r="B373" s="50" t="s">
        <v>9</v>
      </c>
      <c r="C373" s="39" t="s">
        <v>52</v>
      </c>
      <c r="D373" s="39"/>
      <c r="E373" s="50">
        <f>SUM(E342:E372)</f>
        <v>1562</v>
      </c>
      <c r="F373" s="50">
        <f>SUM(F342:F372)</f>
        <v>105</v>
      </c>
      <c r="G373" s="50">
        <f>SUM(G342:G372)</f>
        <v>0</v>
      </c>
      <c r="H373" s="130">
        <f>SUM(H342:H372)</f>
        <v>35000</v>
      </c>
      <c r="I373" s="130">
        <f>SUM(I343:I372)</f>
        <v>326.11</v>
      </c>
      <c r="J373" s="131"/>
      <c r="K373" s="86"/>
      <c r="L373" s="96"/>
    </row>
    <row r="374" spans="1:16" x14ac:dyDescent="0.25">
      <c r="A374" s="83"/>
      <c r="B374" s="36"/>
      <c r="C374" s="36"/>
      <c r="D374" s="36"/>
      <c r="E374" s="36"/>
      <c r="F374" s="36" t="s">
        <v>52</v>
      </c>
      <c r="G374" s="36"/>
      <c r="H374" s="124" t="s">
        <v>52</v>
      </c>
      <c r="I374" s="124"/>
      <c r="J374" s="125"/>
      <c r="K374" s="90"/>
      <c r="L374" s="96"/>
    </row>
    <row r="375" spans="1:16" ht="21.75" thickBot="1" x14ac:dyDescent="0.3">
      <c r="A375" s="91"/>
      <c r="B375" s="114"/>
      <c r="C375" s="114"/>
      <c r="D375" s="114"/>
      <c r="E375" s="114" t="s">
        <v>52</v>
      </c>
      <c r="F375" s="114" t="s">
        <v>52</v>
      </c>
      <c r="G375" s="109" t="s">
        <v>10</v>
      </c>
      <c r="H375" s="140">
        <f>+E373/I373</f>
        <v>4.7897948544969484</v>
      </c>
      <c r="I375" s="140" t="s">
        <v>11</v>
      </c>
      <c r="J375" s="141"/>
      <c r="K375" s="93"/>
      <c r="L375" s="96"/>
    </row>
    <row r="376" spans="1:16" ht="21.75" thickBot="1" x14ac:dyDescent="0.3">
      <c r="A376" s="96"/>
      <c r="B376" s="104"/>
      <c r="C376" s="104"/>
      <c r="D376" s="104"/>
      <c r="E376" s="104"/>
      <c r="F376" s="104"/>
      <c r="G376" s="104"/>
      <c r="H376" s="142"/>
      <c r="I376" s="142"/>
      <c r="J376" s="145"/>
      <c r="K376" s="96"/>
      <c r="L376" s="96"/>
    </row>
    <row r="377" spans="1:16" x14ac:dyDescent="0.35">
      <c r="A377" s="262" t="s">
        <v>83</v>
      </c>
      <c r="B377" s="263"/>
      <c r="C377" s="250" t="s">
        <v>88</v>
      </c>
      <c r="D377" s="250"/>
      <c r="E377" s="250"/>
      <c r="F377" s="250"/>
      <c r="G377" s="250"/>
      <c r="H377" s="250"/>
      <c r="I377" s="250"/>
      <c r="J377" s="264"/>
      <c r="K377" s="251"/>
      <c r="L377" s="96"/>
    </row>
    <row r="378" spans="1:16" ht="63" x14ac:dyDescent="0.25">
      <c r="A378" s="252" t="s">
        <v>0</v>
      </c>
      <c r="B378" s="253"/>
      <c r="C378" s="121" t="s">
        <v>6</v>
      </c>
      <c r="D378" s="121" t="s">
        <v>7</v>
      </c>
      <c r="E378" s="121" t="s">
        <v>1</v>
      </c>
      <c r="F378" s="121" t="s">
        <v>2</v>
      </c>
      <c r="G378" s="73" t="s">
        <v>3</v>
      </c>
      <c r="H378" s="122" t="s">
        <v>8</v>
      </c>
      <c r="I378" s="122" t="s">
        <v>4</v>
      </c>
      <c r="J378" s="123" t="s">
        <v>120</v>
      </c>
      <c r="K378" s="82" t="s">
        <v>5</v>
      </c>
      <c r="L378" s="96"/>
    </row>
    <row r="379" spans="1:16" x14ac:dyDescent="0.25">
      <c r="A379" s="83">
        <v>1</v>
      </c>
      <c r="B379" s="34" t="s">
        <v>56</v>
      </c>
      <c r="C379" s="35">
        <v>0</v>
      </c>
      <c r="D379" s="35">
        <v>0</v>
      </c>
      <c r="E379" s="35">
        <f>D379-C379</f>
        <v>0</v>
      </c>
      <c r="F379" s="35"/>
      <c r="G379" s="36"/>
      <c r="H379" s="124"/>
      <c r="I379" s="124"/>
      <c r="J379" s="125"/>
      <c r="K379" s="86"/>
      <c r="L379" s="96"/>
    </row>
    <row r="380" spans="1:16" x14ac:dyDescent="0.35">
      <c r="A380" s="83">
        <f>A379+1</f>
        <v>2</v>
      </c>
      <c r="B380" s="34" t="s">
        <v>56</v>
      </c>
      <c r="C380" s="35">
        <v>0</v>
      </c>
      <c r="D380" s="35">
        <v>0</v>
      </c>
      <c r="E380" s="35">
        <f t="shared" ref="E380:E409" si="37">D380-C380</f>
        <v>0</v>
      </c>
      <c r="F380" s="35"/>
      <c r="G380" s="36"/>
      <c r="H380" s="116"/>
      <c r="I380" s="126"/>
      <c r="J380" s="127"/>
      <c r="K380" s="90"/>
      <c r="L380" s="96"/>
    </row>
    <row r="381" spans="1:16" x14ac:dyDescent="0.25">
      <c r="A381" s="83">
        <f t="shared" ref="A381:A409" si="38">A380+1</f>
        <v>3</v>
      </c>
      <c r="B381" s="34" t="s">
        <v>56</v>
      </c>
      <c r="C381" s="35">
        <v>257961</v>
      </c>
      <c r="D381" s="35">
        <v>258045</v>
      </c>
      <c r="E381" s="35">
        <f t="shared" si="37"/>
        <v>84</v>
      </c>
      <c r="F381" s="35">
        <v>5</v>
      </c>
      <c r="G381" s="36" t="s">
        <v>52</v>
      </c>
      <c r="H381" s="124"/>
      <c r="I381" s="124"/>
      <c r="J381" s="146"/>
      <c r="K381" s="36" t="s">
        <v>104</v>
      </c>
      <c r="L381" s="96"/>
      <c r="O381" s="105"/>
      <c r="P381" s="105"/>
    </row>
    <row r="382" spans="1:16" x14ac:dyDescent="0.25">
      <c r="A382" s="83">
        <f t="shared" si="38"/>
        <v>4</v>
      </c>
      <c r="B382" s="34" t="s">
        <v>56</v>
      </c>
      <c r="C382" s="35">
        <f t="shared" ref="C382:C388" si="39">D381</f>
        <v>258045</v>
      </c>
      <c r="D382" s="35">
        <v>258125</v>
      </c>
      <c r="E382" s="35">
        <f t="shared" si="37"/>
        <v>80</v>
      </c>
      <c r="F382" s="35">
        <v>5</v>
      </c>
      <c r="G382" s="36"/>
      <c r="H382" s="124"/>
      <c r="I382" s="124"/>
      <c r="J382" s="125"/>
      <c r="K382" s="86" t="s">
        <v>105</v>
      </c>
      <c r="L382" s="96"/>
      <c r="O382" s="105"/>
      <c r="P382" s="105"/>
    </row>
    <row r="383" spans="1:16" x14ac:dyDescent="0.25">
      <c r="A383" s="83">
        <f t="shared" si="38"/>
        <v>5</v>
      </c>
      <c r="B383" s="34" t="s">
        <v>56</v>
      </c>
      <c r="C383" s="35">
        <f t="shared" si="39"/>
        <v>258125</v>
      </c>
      <c r="D383" s="35">
        <v>258142</v>
      </c>
      <c r="E383" s="35">
        <f t="shared" si="37"/>
        <v>17</v>
      </c>
      <c r="F383" s="35">
        <v>0</v>
      </c>
      <c r="G383" s="36"/>
      <c r="H383" s="124"/>
      <c r="I383" s="124"/>
      <c r="J383" s="125"/>
      <c r="K383" s="85" t="s">
        <v>115</v>
      </c>
      <c r="L383" s="96"/>
      <c r="O383" s="105"/>
      <c r="P383" s="105"/>
    </row>
    <row r="384" spans="1:16" x14ac:dyDescent="0.35">
      <c r="A384" s="83">
        <f t="shared" si="38"/>
        <v>6</v>
      </c>
      <c r="B384" s="34" t="s">
        <v>56</v>
      </c>
      <c r="C384" s="35">
        <f t="shared" si="39"/>
        <v>258142</v>
      </c>
      <c r="D384" s="35">
        <v>258191</v>
      </c>
      <c r="E384" s="35">
        <f t="shared" si="37"/>
        <v>49</v>
      </c>
      <c r="F384" s="42">
        <v>4</v>
      </c>
      <c r="G384" s="36"/>
      <c r="H384" s="124"/>
      <c r="I384" s="124"/>
      <c r="J384" s="125"/>
      <c r="K384" s="87" t="s">
        <v>116</v>
      </c>
      <c r="L384" s="96"/>
      <c r="O384" s="96"/>
      <c r="P384" s="96"/>
    </row>
    <row r="385" spans="1:12" x14ac:dyDescent="0.35">
      <c r="A385" s="83">
        <f t="shared" si="38"/>
        <v>7</v>
      </c>
      <c r="B385" s="34" t="s">
        <v>56</v>
      </c>
      <c r="C385" s="35">
        <f t="shared" si="39"/>
        <v>258191</v>
      </c>
      <c r="D385" s="35">
        <v>258274</v>
      </c>
      <c r="E385" s="35">
        <f t="shared" si="37"/>
        <v>83</v>
      </c>
      <c r="F385" s="42">
        <v>5</v>
      </c>
      <c r="G385" s="36"/>
      <c r="H385" s="124"/>
      <c r="I385" s="124"/>
      <c r="J385" s="125"/>
      <c r="K385" s="87" t="s">
        <v>127</v>
      </c>
      <c r="L385" s="96"/>
    </row>
    <row r="386" spans="1:12" x14ac:dyDescent="0.35">
      <c r="A386" s="83">
        <f t="shared" si="38"/>
        <v>8</v>
      </c>
      <c r="B386" s="34" t="s">
        <v>56</v>
      </c>
      <c r="C386" s="35">
        <f t="shared" si="39"/>
        <v>258274</v>
      </c>
      <c r="D386" s="35">
        <v>258332</v>
      </c>
      <c r="E386" s="35">
        <f t="shared" si="37"/>
        <v>58</v>
      </c>
      <c r="F386" s="42">
        <v>4</v>
      </c>
      <c r="G386" s="36"/>
      <c r="H386" s="124"/>
      <c r="I386" s="124"/>
      <c r="J386" s="125"/>
      <c r="K386" s="86" t="s">
        <v>137</v>
      </c>
      <c r="L386" s="96"/>
    </row>
    <row r="387" spans="1:12" x14ac:dyDescent="0.35">
      <c r="A387" s="83">
        <f t="shared" si="38"/>
        <v>9</v>
      </c>
      <c r="B387" s="34" t="s">
        <v>56</v>
      </c>
      <c r="C387" s="35">
        <f t="shared" si="39"/>
        <v>258332</v>
      </c>
      <c r="D387" s="35">
        <v>258388</v>
      </c>
      <c r="E387" s="35">
        <f t="shared" si="37"/>
        <v>56</v>
      </c>
      <c r="F387" s="42">
        <v>4</v>
      </c>
      <c r="G387" s="36"/>
      <c r="H387" s="124"/>
      <c r="I387" s="128"/>
      <c r="J387" s="129"/>
      <c r="K387" s="86" t="s">
        <v>150</v>
      </c>
      <c r="L387" s="96"/>
    </row>
    <row r="388" spans="1:12" x14ac:dyDescent="0.35">
      <c r="A388" s="83">
        <f t="shared" si="38"/>
        <v>10</v>
      </c>
      <c r="B388" s="34" t="s">
        <v>56</v>
      </c>
      <c r="C388" s="36">
        <f t="shared" si="39"/>
        <v>258388</v>
      </c>
      <c r="D388" s="36">
        <v>258424</v>
      </c>
      <c r="E388" s="35">
        <f t="shared" si="37"/>
        <v>36</v>
      </c>
      <c r="F388" s="39">
        <v>0</v>
      </c>
      <c r="G388" s="35"/>
      <c r="H388" s="124"/>
      <c r="I388" s="124"/>
      <c r="J388" s="125"/>
      <c r="K388" s="113" t="s">
        <v>151</v>
      </c>
      <c r="L388" s="96"/>
    </row>
    <row r="389" spans="1:12" x14ac:dyDescent="0.35">
      <c r="A389" s="83">
        <f t="shared" si="38"/>
        <v>11</v>
      </c>
      <c r="B389" s="34" t="s">
        <v>56</v>
      </c>
      <c r="C389" s="39">
        <f>D388</f>
        <v>258424</v>
      </c>
      <c r="D389" s="36">
        <v>258474</v>
      </c>
      <c r="E389" s="35">
        <f t="shared" si="37"/>
        <v>50</v>
      </c>
      <c r="F389" s="39">
        <v>4</v>
      </c>
      <c r="G389" s="35"/>
      <c r="H389" s="124"/>
      <c r="I389" s="124"/>
      <c r="J389" s="125"/>
      <c r="K389" s="86" t="s">
        <v>158</v>
      </c>
      <c r="L389" s="96"/>
    </row>
    <row r="390" spans="1:12" x14ac:dyDescent="0.35">
      <c r="A390" s="83">
        <f t="shared" si="38"/>
        <v>12</v>
      </c>
      <c r="B390" s="34" t="s">
        <v>56</v>
      </c>
      <c r="C390" s="39">
        <f>D389</f>
        <v>258474</v>
      </c>
      <c r="D390" s="36">
        <v>258550</v>
      </c>
      <c r="E390" s="35">
        <f t="shared" si="37"/>
        <v>76</v>
      </c>
      <c r="F390" s="39">
        <v>5</v>
      </c>
      <c r="G390" s="35"/>
      <c r="H390" s="124"/>
      <c r="I390" s="124"/>
      <c r="J390" s="125"/>
      <c r="K390" s="86" t="s">
        <v>168</v>
      </c>
      <c r="L390" s="96"/>
    </row>
    <row r="391" spans="1:12" x14ac:dyDescent="0.35">
      <c r="A391" s="83">
        <f t="shared" si="38"/>
        <v>13</v>
      </c>
      <c r="B391" s="34" t="s">
        <v>56</v>
      </c>
      <c r="C391" s="39">
        <v>258562</v>
      </c>
      <c r="D391" s="36">
        <v>258588</v>
      </c>
      <c r="E391" s="35">
        <f t="shared" si="37"/>
        <v>26</v>
      </c>
      <c r="F391" s="39">
        <v>3</v>
      </c>
      <c r="G391" s="35"/>
      <c r="H391" s="124"/>
      <c r="I391" s="124"/>
      <c r="J391" s="125"/>
      <c r="K391" s="86" t="s">
        <v>173</v>
      </c>
      <c r="L391" s="96"/>
    </row>
    <row r="392" spans="1:12" x14ac:dyDescent="0.35">
      <c r="A392" s="83">
        <f t="shared" si="38"/>
        <v>14</v>
      </c>
      <c r="B392" s="34" t="s">
        <v>56</v>
      </c>
      <c r="C392" s="39">
        <f t="shared" ref="C392:C397" si="40">D391</f>
        <v>258588</v>
      </c>
      <c r="D392" s="36">
        <v>258660</v>
      </c>
      <c r="E392" s="35">
        <f t="shared" si="37"/>
        <v>72</v>
      </c>
      <c r="F392" s="39">
        <v>5</v>
      </c>
      <c r="G392" s="35"/>
      <c r="H392" s="124"/>
      <c r="I392" s="124"/>
      <c r="J392" s="125"/>
      <c r="K392" s="97" t="s">
        <v>192</v>
      </c>
      <c r="L392" s="96"/>
    </row>
    <row r="393" spans="1:12" x14ac:dyDescent="0.35">
      <c r="A393" s="83">
        <f t="shared" si="38"/>
        <v>15</v>
      </c>
      <c r="B393" s="34" t="s">
        <v>56</v>
      </c>
      <c r="C393" s="39">
        <f t="shared" si="40"/>
        <v>258660</v>
      </c>
      <c r="D393" s="36">
        <v>258702</v>
      </c>
      <c r="E393" s="35">
        <f t="shared" si="37"/>
        <v>42</v>
      </c>
      <c r="F393" s="39">
        <v>3</v>
      </c>
      <c r="G393" s="35"/>
      <c r="H393" s="124"/>
      <c r="I393" s="124"/>
      <c r="J393" s="125"/>
      <c r="K393" s="86" t="s">
        <v>193</v>
      </c>
      <c r="L393" s="96"/>
    </row>
    <row r="394" spans="1:12" x14ac:dyDescent="0.35">
      <c r="A394" s="83">
        <f t="shared" si="38"/>
        <v>16</v>
      </c>
      <c r="B394" s="34" t="s">
        <v>56</v>
      </c>
      <c r="C394" s="39">
        <f t="shared" si="40"/>
        <v>258702</v>
      </c>
      <c r="D394" s="36">
        <v>258744</v>
      </c>
      <c r="E394" s="35">
        <f t="shared" si="37"/>
        <v>42</v>
      </c>
      <c r="F394" s="39">
        <v>3</v>
      </c>
      <c r="G394" s="35"/>
      <c r="H394" s="124"/>
      <c r="I394" s="124"/>
      <c r="J394" s="125"/>
      <c r="K394" s="86" t="s">
        <v>165</v>
      </c>
      <c r="L394" s="96"/>
    </row>
    <row r="395" spans="1:12" x14ac:dyDescent="0.35">
      <c r="A395" s="83">
        <f t="shared" si="38"/>
        <v>17</v>
      </c>
      <c r="B395" s="34" t="s">
        <v>56</v>
      </c>
      <c r="C395" s="39">
        <f t="shared" si="40"/>
        <v>258744</v>
      </c>
      <c r="D395" s="36">
        <v>258804</v>
      </c>
      <c r="E395" s="35">
        <f t="shared" si="37"/>
        <v>60</v>
      </c>
      <c r="F395" s="39">
        <v>4</v>
      </c>
      <c r="G395" s="35"/>
      <c r="H395" s="124"/>
      <c r="I395" s="124"/>
      <c r="J395" s="125"/>
      <c r="K395" s="98" t="s">
        <v>209</v>
      </c>
      <c r="L395" s="96"/>
    </row>
    <row r="396" spans="1:12" x14ac:dyDescent="0.35">
      <c r="A396" s="83">
        <f t="shared" si="38"/>
        <v>18</v>
      </c>
      <c r="B396" s="34" t="s">
        <v>56</v>
      </c>
      <c r="C396" s="39">
        <f t="shared" si="40"/>
        <v>258804</v>
      </c>
      <c r="D396" s="36">
        <v>258859</v>
      </c>
      <c r="E396" s="35">
        <f t="shared" si="37"/>
        <v>55</v>
      </c>
      <c r="F396" s="39">
        <v>4</v>
      </c>
      <c r="G396" s="35"/>
      <c r="H396" s="124"/>
      <c r="I396" s="124"/>
      <c r="J396" s="125"/>
      <c r="K396" s="86" t="s">
        <v>210</v>
      </c>
      <c r="L396" s="96"/>
    </row>
    <row r="397" spans="1:12" x14ac:dyDescent="0.35">
      <c r="A397" s="83">
        <f t="shared" si="38"/>
        <v>19</v>
      </c>
      <c r="B397" s="34" t="s">
        <v>56</v>
      </c>
      <c r="C397" s="39">
        <f t="shared" si="40"/>
        <v>258859</v>
      </c>
      <c r="D397" s="36">
        <v>258933</v>
      </c>
      <c r="E397" s="35">
        <f t="shared" si="37"/>
        <v>74</v>
      </c>
      <c r="F397" s="39">
        <v>7</v>
      </c>
      <c r="G397" s="35"/>
      <c r="H397" s="124"/>
      <c r="I397" s="124"/>
      <c r="J397" s="125"/>
      <c r="K397" s="86" t="s">
        <v>228</v>
      </c>
      <c r="L397" s="96"/>
    </row>
    <row r="398" spans="1:12" x14ac:dyDescent="0.35">
      <c r="A398" s="83">
        <f t="shared" si="38"/>
        <v>20</v>
      </c>
      <c r="B398" s="34" t="s">
        <v>56</v>
      </c>
      <c r="C398" s="39">
        <f>D397</f>
        <v>258933</v>
      </c>
      <c r="D398" s="36">
        <v>258996</v>
      </c>
      <c r="E398" s="35">
        <f t="shared" si="37"/>
        <v>63</v>
      </c>
      <c r="F398" s="39">
        <v>5</v>
      </c>
      <c r="G398" s="35"/>
      <c r="H398" s="124"/>
      <c r="I398" s="124"/>
      <c r="J398" s="125"/>
      <c r="K398" s="86" t="s">
        <v>252</v>
      </c>
      <c r="L398" s="96"/>
    </row>
    <row r="399" spans="1:12" x14ac:dyDescent="0.35">
      <c r="A399" s="83">
        <f t="shared" si="38"/>
        <v>21</v>
      </c>
      <c r="B399" s="34" t="s">
        <v>56</v>
      </c>
      <c r="C399" s="39">
        <f>D398</f>
        <v>258996</v>
      </c>
      <c r="D399" s="39">
        <v>259034</v>
      </c>
      <c r="E399" s="35">
        <f t="shared" si="37"/>
        <v>38</v>
      </c>
      <c r="F399" s="39">
        <v>3</v>
      </c>
      <c r="G399" s="35"/>
      <c r="H399" s="124"/>
      <c r="I399" s="124"/>
      <c r="J399" s="125"/>
      <c r="K399" s="86" t="s">
        <v>259</v>
      </c>
      <c r="L399" s="96"/>
    </row>
    <row r="400" spans="1:12" x14ac:dyDescent="0.35">
      <c r="A400" s="83">
        <f t="shared" si="38"/>
        <v>22</v>
      </c>
      <c r="B400" s="34" t="s">
        <v>56</v>
      </c>
      <c r="C400" s="39">
        <f>D399</f>
        <v>259034</v>
      </c>
      <c r="D400" s="39">
        <v>259117</v>
      </c>
      <c r="E400" s="35">
        <f t="shared" si="37"/>
        <v>83</v>
      </c>
      <c r="F400" s="39">
        <v>6</v>
      </c>
      <c r="G400" s="35"/>
      <c r="H400" s="124"/>
      <c r="I400" s="124"/>
      <c r="J400" s="125"/>
      <c r="K400" s="86" t="s">
        <v>270</v>
      </c>
      <c r="L400" s="96"/>
    </row>
    <row r="401" spans="1:12" x14ac:dyDescent="0.35">
      <c r="A401" s="83">
        <f t="shared" si="38"/>
        <v>23</v>
      </c>
      <c r="B401" s="34" t="s">
        <v>56</v>
      </c>
      <c r="C401" s="39">
        <f>D400</f>
        <v>259117</v>
      </c>
      <c r="D401" s="36">
        <v>259170</v>
      </c>
      <c r="E401" s="35">
        <f t="shared" si="37"/>
        <v>53</v>
      </c>
      <c r="F401" s="39">
        <v>4</v>
      </c>
      <c r="G401" s="35"/>
      <c r="H401" s="124"/>
      <c r="I401" s="124"/>
      <c r="J401" s="125"/>
      <c r="K401" s="86" t="s">
        <v>287</v>
      </c>
      <c r="L401" s="96"/>
    </row>
    <row r="402" spans="1:12" x14ac:dyDescent="0.35">
      <c r="A402" s="83">
        <f t="shared" si="38"/>
        <v>24</v>
      </c>
      <c r="B402" s="34" t="s">
        <v>56</v>
      </c>
      <c r="C402" s="39">
        <v>0</v>
      </c>
      <c r="D402" s="36">
        <v>0</v>
      </c>
      <c r="E402" s="35">
        <f t="shared" si="37"/>
        <v>0</v>
      </c>
      <c r="F402" s="39">
        <v>0</v>
      </c>
      <c r="G402" s="35"/>
      <c r="H402" s="124"/>
      <c r="I402" s="124"/>
      <c r="J402" s="125"/>
      <c r="K402" s="86">
        <v>0</v>
      </c>
      <c r="L402" s="96"/>
    </row>
    <row r="403" spans="1:12" x14ac:dyDescent="0.35">
      <c r="A403" s="83">
        <f t="shared" si="38"/>
        <v>25</v>
      </c>
      <c r="B403" s="34" t="s">
        <v>56</v>
      </c>
      <c r="C403" s="39">
        <f>D401</f>
        <v>259170</v>
      </c>
      <c r="D403" s="36">
        <v>259223</v>
      </c>
      <c r="E403" s="35">
        <f t="shared" si="37"/>
        <v>53</v>
      </c>
      <c r="F403" s="39">
        <v>4</v>
      </c>
      <c r="G403" s="35"/>
      <c r="H403" s="124">
        <v>10000</v>
      </c>
      <c r="I403" s="124">
        <v>93.17</v>
      </c>
      <c r="J403" s="125">
        <v>259185</v>
      </c>
      <c r="K403" s="86" t="s">
        <v>306</v>
      </c>
      <c r="L403" s="96"/>
    </row>
    <row r="404" spans="1:12" x14ac:dyDescent="0.35">
      <c r="A404" s="83">
        <f t="shared" si="38"/>
        <v>26</v>
      </c>
      <c r="B404" s="34" t="s">
        <v>56</v>
      </c>
      <c r="C404" s="39">
        <f>D403</f>
        <v>259223</v>
      </c>
      <c r="D404" s="36">
        <v>259267</v>
      </c>
      <c r="E404" s="35">
        <f t="shared" si="37"/>
        <v>44</v>
      </c>
      <c r="F404" s="39">
        <v>3</v>
      </c>
      <c r="G404" s="35"/>
      <c r="H404" s="124"/>
      <c r="I404" s="124"/>
      <c r="J404" s="125"/>
      <c r="K404" s="86" t="s">
        <v>293</v>
      </c>
      <c r="L404" s="96"/>
    </row>
    <row r="405" spans="1:12" x14ac:dyDescent="0.35">
      <c r="A405" s="83">
        <f t="shared" si="38"/>
        <v>27</v>
      </c>
      <c r="B405" s="34" t="s">
        <v>56</v>
      </c>
      <c r="C405" s="39">
        <f>D404</f>
        <v>259267</v>
      </c>
      <c r="D405" s="36">
        <v>259336</v>
      </c>
      <c r="E405" s="35">
        <f t="shared" si="37"/>
        <v>69</v>
      </c>
      <c r="F405" s="39">
        <v>5</v>
      </c>
      <c r="G405" s="35"/>
      <c r="H405" s="124"/>
      <c r="I405" s="124"/>
      <c r="J405" s="125"/>
      <c r="K405" s="86" t="s">
        <v>307</v>
      </c>
      <c r="L405" s="96"/>
    </row>
    <row r="406" spans="1:12" x14ac:dyDescent="0.35">
      <c r="A406" s="83">
        <f t="shared" si="38"/>
        <v>28</v>
      </c>
      <c r="B406" s="34" t="s">
        <v>56</v>
      </c>
      <c r="C406" s="39">
        <f>D405</f>
        <v>259336</v>
      </c>
      <c r="D406" s="36">
        <v>259409</v>
      </c>
      <c r="E406" s="35">
        <f t="shared" si="37"/>
        <v>73</v>
      </c>
      <c r="F406" s="39">
        <v>5</v>
      </c>
      <c r="G406" s="35"/>
      <c r="H406" s="124"/>
      <c r="I406" s="124"/>
      <c r="J406" s="125"/>
      <c r="K406" s="86" t="s">
        <v>314</v>
      </c>
      <c r="L406" s="96"/>
    </row>
    <row r="407" spans="1:12" x14ac:dyDescent="0.35">
      <c r="A407" s="83">
        <f t="shared" si="38"/>
        <v>29</v>
      </c>
      <c r="B407" s="34" t="s">
        <v>56</v>
      </c>
      <c r="C407" s="39">
        <f>D406</f>
        <v>259409</v>
      </c>
      <c r="D407" s="36">
        <v>259476</v>
      </c>
      <c r="E407" s="35">
        <f t="shared" si="37"/>
        <v>67</v>
      </c>
      <c r="F407" s="39">
        <v>5</v>
      </c>
      <c r="G407" s="35"/>
      <c r="H407" s="124">
        <v>10000</v>
      </c>
      <c r="I407" s="124">
        <v>93.17</v>
      </c>
      <c r="J407" s="125">
        <v>259409</v>
      </c>
      <c r="K407" s="120" t="s">
        <v>314</v>
      </c>
      <c r="L407" s="96"/>
    </row>
    <row r="408" spans="1:12" x14ac:dyDescent="0.35">
      <c r="A408" s="83">
        <f t="shared" si="38"/>
        <v>30</v>
      </c>
      <c r="B408" s="34" t="s">
        <v>56</v>
      </c>
      <c r="C408" s="39">
        <f>D407</f>
        <v>259476</v>
      </c>
      <c r="D408" s="36">
        <v>259540</v>
      </c>
      <c r="E408" s="35">
        <f t="shared" si="37"/>
        <v>64</v>
      </c>
      <c r="F408" s="39">
        <v>5</v>
      </c>
      <c r="G408" s="35"/>
      <c r="H408" s="124"/>
      <c r="I408" s="124"/>
      <c r="J408" s="125"/>
      <c r="K408" s="86" t="s">
        <v>332</v>
      </c>
      <c r="L408" s="96"/>
    </row>
    <row r="409" spans="1:12" x14ac:dyDescent="0.35">
      <c r="A409" s="83">
        <f t="shared" si="38"/>
        <v>31</v>
      </c>
      <c r="B409" s="34" t="s">
        <v>56</v>
      </c>
      <c r="C409" s="39">
        <v>0</v>
      </c>
      <c r="D409" s="36">
        <v>0</v>
      </c>
      <c r="E409" s="35">
        <f t="shared" si="37"/>
        <v>0</v>
      </c>
      <c r="F409" s="39"/>
      <c r="G409" s="35"/>
      <c r="H409" s="124"/>
      <c r="I409" s="124"/>
      <c r="J409" s="125"/>
      <c r="K409" s="86">
        <v>257872</v>
      </c>
      <c r="L409" s="96"/>
    </row>
    <row r="410" spans="1:12" x14ac:dyDescent="0.35">
      <c r="A410" s="83"/>
      <c r="B410" s="50" t="s">
        <v>9</v>
      </c>
      <c r="C410" s="39" t="s">
        <v>52</v>
      </c>
      <c r="D410" s="39"/>
      <c r="E410" s="50">
        <f>SUM(E379:E409)</f>
        <v>1567</v>
      </c>
      <c r="F410" s="50">
        <f>SUM(F379:F409)</f>
        <v>110</v>
      </c>
      <c r="G410" s="50">
        <f>SUM(G379:G409)</f>
        <v>0</v>
      </c>
      <c r="H410" s="130">
        <f>SUM(H379:H409)</f>
        <v>20000</v>
      </c>
      <c r="I410" s="130">
        <f>SUM(I380:I409)</f>
        <v>186.34</v>
      </c>
      <c r="J410" s="131"/>
      <c r="K410" s="86" t="e">
        <f>K407/K408</f>
        <v>#VALUE!</v>
      </c>
      <c r="L410" s="96"/>
    </row>
    <row r="411" spans="1:12" x14ac:dyDescent="0.25">
      <c r="A411" s="83"/>
      <c r="B411" s="36"/>
      <c r="C411" s="36"/>
      <c r="D411" s="36"/>
      <c r="E411" s="36"/>
      <c r="F411" s="36" t="s">
        <v>52</v>
      </c>
      <c r="G411" s="36"/>
      <c r="H411" s="124" t="s">
        <v>52</v>
      </c>
      <c r="I411" s="124"/>
      <c r="J411" s="125"/>
      <c r="K411" s="90"/>
      <c r="L411" s="96"/>
    </row>
    <row r="412" spans="1:12" ht="21.75" thickBot="1" x14ac:dyDescent="0.3">
      <c r="A412" s="91"/>
      <c r="B412" s="114"/>
      <c r="C412" s="114"/>
      <c r="D412" s="114"/>
      <c r="E412" s="114" t="s">
        <v>52</v>
      </c>
      <c r="F412" s="114" t="s">
        <v>52</v>
      </c>
      <c r="G412" s="109" t="s">
        <v>10</v>
      </c>
      <c r="H412" s="140">
        <f>+E410/I410</f>
        <v>8.4093592358055158</v>
      </c>
      <c r="I412" s="140" t="s">
        <v>11</v>
      </c>
      <c r="J412" s="141"/>
      <c r="K412" s="93"/>
      <c r="L412" s="96"/>
    </row>
    <row r="413" spans="1:12" ht="21.75" thickBot="1" x14ac:dyDescent="0.3">
      <c r="A413" s="96"/>
      <c r="B413" s="104"/>
      <c r="C413" s="104"/>
      <c r="D413" s="104"/>
      <c r="E413" s="104"/>
      <c r="F413" s="104"/>
      <c r="G413" s="104"/>
      <c r="H413" s="142"/>
      <c r="I413" s="142"/>
      <c r="J413" s="145"/>
      <c r="K413" s="96"/>
      <c r="L413" s="96"/>
    </row>
    <row r="414" spans="1:12" x14ac:dyDescent="0.35">
      <c r="A414" s="262" t="s">
        <v>84</v>
      </c>
      <c r="B414" s="263"/>
      <c r="C414" s="250" t="s">
        <v>89</v>
      </c>
      <c r="D414" s="250"/>
      <c r="E414" s="250"/>
      <c r="F414" s="250"/>
      <c r="G414" s="250"/>
      <c r="H414" s="250"/>
      <c r="I414" s="250"/>
      <c r="J414" s="264"/>
      <c r="K414" s="251"/>
      <c r="L414" s="96"/>
    </row>
    <row r="415" spans="1:12" ht="63" x14ac:dyDescent="0.25">
      <c r="A415" s="252" t="s">
        <v>0</v>
      </c>
      <c r="B415" s="253"/>
      <c r="C415" s="121" t="s">
        <v>6</v>
      </c>
      <c r="D415" s="121" t="s">
        <v>7</v>
      </c>
      <c r="E415" s="121" t="s">
        <v>1</v>
      </c>
      <c r="F415" s="121" t="s">
        <v>2</v>
      </c>
      <c r="G415" s="73" t="s">
        <v>3</v>
      </c>
      <c r="H415" s="122" t="s">
        <v>8</v>
      </c>
      <c r="I415" s="122" t="s">
        <v>4</v>
      </c>
      <c r="J415" s="123" t="s">
        <v>120</v>
      </c>
      <c r="K415" s="82" t="s">
        <v>5</v>
      </c>
      <c r="L415" s="96"/>
    </row>
    <row r="416" spans="1:12" x14ac:dyDescent="0.25">
      <c r="A416" s="83">
        <v>1</v>
      </c>
      <c r="B416" s="34" t="s">
        <v>56</v>
      </c>
      <c r="C416" s="35">
        <v>0</v>
      </c>
      <c r="D416" s="35">
        <v>0</v>
      </c>
      <c r="E416" s="35">
        <f>D416-C416</f>
        <v>0</v>
      </c>
      <c r="F416" s="35"/>
      <c r="G416" s="36"/>
      <c r="H416" s="124"/>
      <c r="I416" s="124"/>
      <c r="J416" s="125"/>
      <c r="K416" s="86"/>
      <c r="L416" s="96"/>
    </row>
    <row r="417" spans="1:12" x14ac:dyDescent="0.35">
      <c r="A417" s="83">
        <f>A416+1</f>
        <v>2</v>
      </c>
      <c r="B417" s="34" t="s">
        <v>56</v>
      </c>
      <c r="C417" s="35">
        <v>0</v>
      </c>
      <c r="D417" s="35">
        <v>0</v>
      </c>
      <c r="E417" s="35">
        <f t="shared" ref="E417:E446" si="41">D417-C417</f>
        <v>0</v>
      </c>
      <c r="F417" s="35"/>
      <c r="G417" s="36"/>
      <c r="H417" s="116"/>
      <c r="I417" s="126"/>
      <c r="J417" s="127"/>
      <c r="K417" s="90"/>
      <c r="L417" s="96"/>
    </row>
    <row r="418" spans="1:12" x14ac:dyDescent="0.25">
      <c r="A418" s="83">
        <f t="shared" ref="A418:A446" si="42">A417+1</f>
        <v>3</v>
      </c>
      <c r="B418" s="34" t="s">
        <v>56</v>
      </c>
      <c r="C418" s="35">
        <v>289576</v>
      </c>
      <c r="D418" s="35">
        <v>289608</v>
      </c>
      <c r="E418" s="35">
        <f t="shared" si="41"/>
        <v>32</v>
      </c>
      <c r="F418" s="35">
        <v>1</v>
      </c>
      <c r="G418" s="36"/>
      <c r="H418" s="124"/>
      <c r="I418" s="124"/>
      <c r="J418" s="125"/>
      <c r="K418" s="86" t="s">
        <v>243</v>
      </c>
      <c r="L418" s="96"/>
    </row>
    <row r="419" spans="1:12" x14ac:dyDescent="0.25">
      <c r="A419" s="83">
        <f t="shared" si="42"/>
        <v>4</v>
      </c>
      <c r="B419" s="34" t="s">
        <v>56</v>
      </c>
      <c r="C419" s="35">
        <f>D418</f>
        <v>289608</v>
      </c>
      <c r="D419" s="35">
        <v>289660</v>
      </c>
      <c r="E419" s="35">
        <f t="shared" si="41"/>
        <v>52</v>
      </c>
      <c r="F419" s="35">
        <v>2</v>
      </c>
      <c r="G419" s="36"/>
      <c r="H419" s="124"/>
      <c r="I419" s="124">
        <v>300</v>
      </c>
      <c r="J419" s="125">
        <v>289588</v>
      </c>
      <c r="K419" s="86" t="s">
        <v>244</v>
      </c>
      <c r="L419" s="96"/>
    </row>
    <row r="420" spans="1:12" x14ac:dyDescent="0.25">
      <c r="A420" s="83">
        <f t="shared" si="42"/>
        <v>5</v>
      </c>
      <c r="B420" s="34" t="s">
        <v>56</v>
      </c>
      <c r="C420" s="35">
        <f>D419</f>
        <v>289660</v>
      </c>
      <c r="D420" s="35">
        <v>289677</v>
      </c>
      <c r="E420" s="35">
        <f t="shared" si="41"/>
        <v>17</v>
      </c>
      <c r="F420" s="35">
        <v>1</v>
      </c>
      <c r="G420" s="36"/>
      <c r="H420" s="124"/>
      <c r="I420" s="124"/>
      <c r="J420" s="125"/>
      <c r="K420" s="85" t="s">
        <v>247</v>
      </c>
      <c r="L420" s="96"/>
    </row>
    <row r="421" spans="1:12" x14ac:dyDescent="0.35">
      <c r="A421" s="83">
        <f t="shared" si="42"/>
        <v>6</v>
      </c>
      <c r="B421" s="34" t="s">
        <v>56</v>
      </c>
      <c r="C421" s="35">
        <f>D420</f>
        <v>289677</v>
      </c>
      <c r="D421" s="35">
        <v>289709</v>
      </c>
      <c r="E421" s="35">
        <f t="shared" si="41"/>
        <v>32</v>
      </c>
      <c r="F421" s="42">
        <v>1</v>
      </c>
      <c r="G421" s="36"/>
      <c r="H421" s="124"/>
      <c r="I421" s="124"/>
      <c r="J421" s="125"/>
      <c r="K421" s="87" t="s">
        <v>246</v>
      </c>
      <c r="L421" s="96"/>
    </row>
    <row r="422" spans="1:12" x14ac:dyDescent="0.35">
      <c r="A422" s="83">
        <f t="shared" si="42"/>
        <v>7</v>
      </c>
      <c r="B422" s="34" t="s">
        <v>56</v>
      </c>
      <c r="C422" s="35">
        <f>D421</f>
        <v>289709</v>
      </c>
      <c r="D422" s="35">
        <v>289741</v>
      </c>
      <c r="E422" s="35">
        <f t="shared" si="41"/>
        <v>32</v>
      </c>
      <c r="F422" s="42">
        <v>1</v>
      </c>
      <c r="G422" s="36"/>
      <c r="H422" s="124"/>
      <c r="I422" s="124"/>
      <c r="J422" s="125"/>
      <c r="K422" s="87" t="s">
        <v>245</v>
      </c>
      <c r="L422" s="96"/>
    </row>
    <row r="423" spans="1:12" x14ac:dyDescent="0.35">
      <c r="A423" s="83">
        <f t="shared" si="42"/>
        <v>8</v>
      </c>
      <c r="B423" s="34" t="s">
        <v>56</v>
      </c>
      <c r="C423" s="35">
        <v>0</v>
      </c>
      <c r="D423" s="35">
        <v>0</v>
      </c>
      <c r="E423" s="35">
        <f t="shared" si="41"/>
        <v>0</v>
      </c>
      <c r="F423" s="42"/>
      <c r="G423" s="36"/>
      <c r="H423" s="124"/>
      <c r="I423" s="124"/>
      <c r="J423" s="125"/>
      <c r="K423" s="86"/>
      <c r="L423" s="96"/>
    </row>
    <row r="424" spans="1:12" x14ac:dyDescent="0.35">
      <c r="A424" s="83">
        <f t="shared" si="42"/>
        <v>9</v>
      </c>
      <c r="B424" s="34" t="s">
        <v>56</v>
      </c>
      <c r="C424" s="35">
        <f>D422</f>
        <v>289741</v>
      </c>
      <c r="D424" s="35">
        <v>289785</v>
      </c>
      <c r="E424" s="35">
        <f t="shared" si="41"/>
        <v>44</v>
      </c>
      <c r="F424" s="42">
        <v>2</v>
      </c>
      <c r="G424" s="36"/>
      <c r="H424" s="124"/>
      <c r="I424" s="128"/>
      <c r="J424" s="129"/>
      <c r="K424" s="86" t="s">
        <v>248</v>
      </c>
      <c r="L424" s="96"/>
    </row>
    <row r="425" spans="1:12" x14ac:dyDescent="0.35">
      <c r="A425" s="83">
        <f t="shared" si="42"/>
        <v>10</v>
      </c>
      <c r="B425" s="34" t="s">
        <v>56</v>
      </c>
      <c r="C425" s="36"/>
      <c r="D425" s="36"/>
      <c r="E425" s="35">
        <f t="shared" si="41"/>
        <v>0</v>
      </c>
      <c r="F425" s="39"/>
      <c r="G425" s="35"/>
      <c r="H425" s="124"/>
      <c r="I425" s="124"/>
      <c r="J425" s="125"/>
      <c r="K425" s="86"/>
      <c r="L425" s="96"/>
    </row>
    <row r="426" spans="1:12" x14ac:dyDescent="0.35">
      <c r="A426" s="83">
        <f t="shared" si="42"/>
        <v>11</v>
      </c>
      <c r="B426" s="34" t="s">
        <v>56</v>
      </c>
      <c r="C426" s="39">
        <f>D424</f>
        <v>289785</v>
      </c>
      <c r="D426" s="36">
        <v>289820</v>
      </c>
      <c r="E426" s="35">
        <f t="shared" si="41"/>
        <v>35</v>
      </c>
      <c r="F426" s="39">
        <v>1</v>
      </c>
      <c r="G426" s="35"/>
      <c r="H426" s="124"/>
      <c r="I426" s="124"/>
      <c r="J426" s="125"/>
      <c r="K426" s="86" t="s">
        <v>247</v>
      </c>
      <c r="L426" s="96"/>
    </row>
    <row r="427" spans="1:12" x14ac:dyDescent="0.35">
      <c r="A427" s="83">
        <f t="shared" si="42"/>
        <v>12</v>
      </c>
      <c r="B427" s="34" t="s">
        <v>56</v>
      </c>
      <c r="C427" s="39">
        <f>D426</f>
        <v>289820</v>
      </c>
      <c r="D427" s="36">
        <v>289837</v>
      </c>
      <c r="E427" s="35">
        <f t="shared" si="41"/>
        <v>17</v>
      </c>
      <c r="F427" s="39">
        <v>1</v>
      </c>
      <c r="G427" s="35"/>
      <c r="H427" s="124"/>
      <c r="I427" s="124"/>
      <c r="J427" s="125"/>
      <c r="K427" s="86" t="s">
        <v>95</v>
      </c>
      <c r="L427" s="96"/>
    </row>
    <row r="428" spans="1:12" x14ac:dyDescent="0.35">
      <c r="A428" s="83">
        <f t="shared" si="42"/>
        <v>13</v>
      </c>
      <c r="B428" s="34" t="s">
        <v>56</v>
      </c>
      <c r="C428" s="39">
        <f>D427</f>
        <v>289837</v>
      </c>
      <c r="D428" s="36">
        <v>289869</v>
      </c>
      <c r="E428" s="35">
        <f t="shared" si="41"/>
        <v>32</v>
      </c>
      <c r="F428" s="39">
        <v>1</v>
      </c>
      <c r="G428" s="35"/>
      <c r="H428" s="124"/>
      <c r="I428" s="124"/>
      <c r="J428" s="125"/>
      <c r="K428" s="86" t="s">
        <v>247</v>
      </c>
      <c r="L428" s="96"/>
    </row>
    <row r="429" spans="1:12" x14ac:dyDescent="0.35">
      <c r="A429" s="83">
        <f t="shared" si="42"/>
        <v>14</v>
      </c>
      <c r="B429" s="34" t="s">
        <v>56</v>
      </c>
      <c r="C429" s="39">
        <f>D428</f>
        <v>289869</v>
      </c>
      <c r="D429" s="36">
        <v>289901</v>
      </c>
      <c r="E429" s="35">
        <f t="shared" si="41"/>
        <v>32</v>
      </c>
      <c r="F429" s="39">
        <v>1</v>
      </c>
      <c r="G429" s="35"/>
      <c r="H429" s="124"/>
      <c r="I429" s="124"/>
      <c r="J429" s="125"/>
      <c r="K429" s="97" t="s">
        <v>245</v>
      </c>
      <c r="L429" s="96"/>
    </row>
    <row r="430" spans="1:12" x14ac:dyDescent="0.35">
      <c r="A430" s="83">
        <f t="shared" si="42"/>
        <v>15</v>
      </c>
      <c r="B430" s="34" t="s">
        <v>56</v>
      </c>
      <c r="C430" s="39">
        <v>0</v>
      </c>
      <c r="D430" s="36">
        <v>0</v>
      </c>
      <c r="E430" s="35">
        <f t="shared" si="41"/>
        <v>0</v>
      </c>
      <c r="F430" s="39"/>
      <c r="G430" s="35"/>
      <c r="H430" s="124"/>
      <c r="I430" s="124"/>
      <c r="J430" s="125"/>
      <c r="K430" s="86"/>
      <c r="L430" s="96"/>
    </row>
    <row r="431" spans="1:12" x14ac:dyDescent="0.35">
      <c r="A431" s="83">
        <f t="shared" si="42"/>
        <v>16</v>
      </c>
      <c r="B431" s="34" t="s">
        <v>56</v>
      </c>
      <c r="C431" s="39">
        <f>D429</f>
        <v>289901</v>
      </c>
      <c r="D431" s="36">
        <v>289948</v>
      </c>
      <c r="E431" s="35">
        <f t="shared" si="41"/>
        <v>47</v>
      </c>
      <c r="F431" s="39">
        <v>1</v>
      </c>
      <c r="G431" s="35"/>
      <c r="H431" s="124"/>
      <c r="I431" s="124"/>
      <c r="J431" s="125"/>
      <c r="K431" s="86" t="s">
        <v>245</v>
      </c>
      <c r="L431" s="96"/>
    </row>
    <row r="432" spans="1:12" x14ac:dyDescent="0.35">
      <c r="A432" s="83">
        <f t="shared" si="42"/>
        <v>17</v>
      </c>
      <c r="B432" s="34" t="s">
        <v>56</v>
      </c>
      <c r="C432" s="39">
        <v>0</v>
      </c>
      <c r="D432" s="36">
        <v>0</v>
      </c>
      <c r="E432" s="35">
        <f t="shared" si="41"/>
        <v>0</v>
      </c>
      <c r="F432" s="39"/>
      <c r="G432" s="35"/>
      <c r="H432" s="124"/>
      <c r="I432" s="124"/>
      <c r="J432" s="125"/>
      <c r="K432" s="98"/>
      <c r="L432" s="96"/>
    </row>
    <row r="433" spans="1:12" x14ac:dyDescent="0.35">
      <c r="A433" s="83">
        <f t="shared" si="42"/>
        <v>18</v>
      </c>
      <c r="B433" s="34" t="s">
        <v>56</v>
      </c>
      <c r="C433" s="39">
        <v>0</v>
      </c>
      <c r="D433" s="36">
        <v>0</v>
      </c>
      <c r="E433" s="35">
        <f t="shared" si="41"/>
        <v>0</v>
      </c>
      <c r="F433" s="39"/>
      <c r="G433" s="35"/>
      <c r="H433" s="124"/>
      <c r="I433" s="124"/>
      <c r="J433" s="125"/>
      <c r="K433" s="86"/>
      <c r="L433" s="96"/>
    </row>
    <row r="434" spans="1:12" x14ac:dyDescent="0.35">
      <c r="A434" s="83">
        <f t="shared" si="42"/>
        <v>19</v>
      </c>
      <c r="B434" s="34" t="s">
        <v>56</v>
      </c>
      <c r="C434" s="39">
        <f>D431</f>
        <v>289948</v>
      </c>
      <c r="D434" s="36">
        <v>290027</v>
      </c>
      <c r="E434" s="35">
        <f t="shared" si="41"/>
        <v>79</v>
      </c>
      <c r="F434" s="39">
        <v>2</v>
      </c>
      <c r="G434" s="35"/>
      <c r="H434" s="124"/>
      <c r="I434" s="124"/>
      <c r="J434" s="125"/>
      <c r="K434" s="86" t="s">
        <v>249</v>
      </c>
      <c r="L434" s="96"/>
    </row>
    <row r="435" spans="1:12" x14ac:dyDescent="0.35">
      <c r="A435" s="83">
        <f t="shared" si="42"/>
        <v>20</v>
      </c>
      <c r="B435" s="34" t="s">
        <v>56</v>
      </c>
      <c r="C435" s="39">
        <f>D434</f>
        <v>290027</v>
      </c>
      <c r="D435" s="36">
        <v>290059</v>
      </c>
      <c r="E435" s="35">
        <f t="shared" si="41"/>
        <v>32</v>
      </c>
      <c r="F435" s="39">
        <v>1</v>
      </c>
      <c r="G435" s="35"/>
      <c r="H435" s="124"/>
      <c r="I435" s="124"/>
      <c r="J435" s="125"/>
      <c r="K435" s="86" t="s">
        <v>245</v>
      </c>
      <c r="L435" s="96"/>
    </row>
    <row r="436" spans="1:12" x14ac:dyDescent="0.35">
      <c r="A436" s="83">
        <f t="shared" si="42"/>
        <v>21</v>
      </c>
      <c r="B436" s="34" t="s">
        <v>56</v>
      </c>
      <c r="C436" s="39">
        <f>D435</f>
        <v>290059</v>
      </c>
      <c r="D436" s="39">
        <v>290076</v>
      </c>
      <c r="E436" s="35">
        <f t="shared" si="41"/>
        <v>17</v>
      </c>
      <c r="F436" s="39">
        <v>1</v>
      </c>
      <c r="G436" s="35"/>
      <c r="H436" s="124"/>
      <c r="I436" s="124"/>
      <c r="J436" s="125"/>
      <c r="K436" s="86" t="s">
        <v>245</v>
      </c>
      <c r="L436" s="96"/>
    </row>
    <row r="437" spans="1:12" x14ac:dyDescent="0.35">
      <c r="A437" s="83">
        <f t="shared" si="42"/>
        <v>22</v>
      </c>
      <c r="B437" s="34" t="s">
        <v>56</v>
      </c>
      <c r="C437" s="39">
        <f>D436</f>
        <v>290076</v>
      </c>
      <c r="D437" s="39">
        <v>290109</v>
      </c>
      <c r="E437" s="35">
        <f t="shared" si="41"/>
        <v>33</v>
      </c>
      <c r="F437" s="39">
        <v>1</v>
      </c>
      <c r="G437" s="35"/>
      <c r="H437" s="124"/>
      <c r="I437" s="124"/>
      <c r="J437" s="125"/>
      <c r="K437" s="86" t="s">
        <v>245</v>
      </c>
      <c r="L437" s="96"/>
    </row>
    <row r="438" spans="1:12" x14ac:dyDescent="0.35">
      <c r="A438" s="83">
        <f t="shared" si="42"/>
        <v>23</v>
      </c>
      <c r="B438" s="34" t="s">
        <v>56</v>
      </c>
      <c r="C438" s="39">
        <v>290115</v>
      </c>
      <c r="D438" s="36">
        <v>290119</v>
      </c>
      <c r="E438" s="35">
        <f t="shared" si="41"/>
        <v>4</v>
      </c>
      <c r="F438" s="39">
        <v>1</v>
      </c>
      <c r="G438" s="35"/>
      <c r="H438" s="124"/>
      <c r="I438" s="124"/>
      <c r="J438" s="125"/>
      <c r="K438" s="86" t="s">
        <v>291</v>
      </c>
      <c r="L438" s="96"/>
    </row>
    <row r="439" spans="1:12" x14ac:dyDescent="0.35">
      <c r="A439" s="83">
        <f t="shared" si="42"/>
        <v>24</v>
      </c>
      <c r="B439" s="34" t="s">
        <v>56</v>
      </c>
      <c r="C439" s="39">
        <v>0</v>
      </c>
      <c r="D439" s="36">
        <v>0</v>
      </c>
      <c r="E439" s="35">
        <f t="shared" si="41"/>
        <v>0</v>
      </c>
      <c r="F439" s="39"/>
      <c r="G439" s="35"/>
      <c r="H439" s="124"/>
      <c r="I439" s="124"/>
      <c r="J439" s="125"/>
      <c r="K439" s="86"/>
      <c r="L439" s="96"/>
    </row>
    <row r="440" spans="1:12" x14ac:dyDescent="0.35">
      <c r="A440" s="83">
        <f t="shared" si="42"/>
        <v>25</v>
      </c>
      <c r="B440" s="34" t="s">
        <v>56</v>
      </c>
      <c r="C440" s="39">
        <v>290135</v>
      </c>
      <c r="D440" s="36">
        <v>290168</v>
      </c>
      <c r="E440" s="35">
        <f t="shared" si="41"/>
        <v>33</v>
      </c>
      <c r="F440" s="39">
        <v>1</v>
      </c>
      <c r="G440" s="35"/>
      <c r="H440" s="124"/>
      <c r="I440" s="124"/>
      <c r="J440" s="125"/>
      <c r="K440" s="86" t="s">
        <v>95</v>
      </c>
      <c r="L440" s="96"/>
    </row>
    <row r="441" spans="1:12" x14ac:dyDescent="0.35">
      <c r="A441" s="83">
        <f t="shared" si="42"/>
        <v>26</v>
      </c>
      <c r="B441" s="34" t="s">
        <v>56</v>
      </c>
      <c r="C441" s="39">
        <f>D440</f>
        <v>290168</v>
      </c>
      <c r="D441" s="36">
        <v>290200</v>
      </c>
      <c r="E441" s="35">
        <f t="shared" si="41"/>
        <v>32</v>
      </c>
      <c r="F441" s="39">
        <v>1</v>
      </c>
      <c r="G441" s="35"/>
      <c r="H441" s="124"/>
      <c r="I441" s="124"/>
      <c r="J441" s="125"/>
      <c r="K441" s="86" t="s">
        <v>95</v>
      </c>
      <c r="L441" s="96"/>
    </row>
    <row r="442" spans="1:12" x14ac:dyDescent="0.35">
      <c r="A442" s="83">
        <f t="shared" si="42"/>
        <v>27</v>
      </c>
      <c r="B442" s="34" t="s">
        <v>56</v>
      </c>
      <c r="C442" s="39">
        <f>D441</f>
        <v>290200</v>
      </c>
      <c r="D442" s="36">
        <v>290232</v>
      </c>
      <c r="E442" s="35">
        <f t="shared" si="41"/>
        <v>32</v>
      </c>
      <c r="F442" s="39">
        <v>1</v>
      </c>
      <c r="G442" s="35"/>
      <c r="H442" s="124"/>
      <c r="I442" s="124"/>
      <c r="J442" s="125"/>
      <c r="K442" s="86" t="s">
        <v>95</v>
      </c>
      <c r="L442" s="96"/>
    </row>
    <row r="443" spans="1:12" x14ac:dyDescent="0.35">
      <c r="A443" s="83">
        <f t="shared" si="42"/>
        <v>28</v>
      </c>
      <c r="B443" s="34" t="s">
        <v>56</v>
      </c>
      <c r="C443" s="39">
        <f>D442</f>
        <v>290232</v>
      </c>
      <c r="D443" s="36">
        <v>290265</v>
      </c>
      <c r="E443" s="35">
        <f t="shared" si="41"/>
        <v>33</v>
      </c>
      <c r="F443" s="39">
        <v>1</v>
      </c>
      <c r="G443" s="35"/>
      <c r="H443" s="124"/>
      <c r="I443" s="124"/>
      <c r="J443" s="125"/>
      <c r="K443" s="86" t="s">
        <v>95</v>
      </c>
      <c r="L443" s="96"/>
    </row>
    <row r="444" spans="1:12" x14ac:dyDescent="0.35">
      <c r="A444" s="83">
        <f t="shared" si="42"/>
        <v>29</v>
      </c>
      <c r="B444" s="34" t="s">
        <v>56</v>
      </c>
      <c r="C444" s="39">
        <f>D443</f>
        <v>290265</v>
      </c>
      <c r="D444" s="36">
        <v>290297</v>
      </c>
      <c r="E444" s="35">
        <f t="shared" si="41"/>
        <v>32</v>
      </c>
      <c r="F444" s="39">
        <v>1</v>
      </c>
      <c r="G444" s="35"/>
      <c r="H444" s="124"/>
      <c r="I444" s="124"/>
      <c r="J444" s="125"/>
      <c r="K444" s="86" t="s">
        <v>95</v>
      </c>
      <c r="L444" s="96"/>
    </row>
    <row r="445" spans="1:12" x14ac:dyDescent="0.35">
      <c r="A445" s="83">
        <f t="shared" si="42"/>
        <v>30</v>
      </c>
      <c r="B445" s="34" t="s">
        <v>56</v>
      </c>
      <c r="C445" s="39">
        <f>D444</f>
        <v>290297</v>
      </c>
      <c r="D445" s="36">
        <v>290328</v>
      </c>
      <c r="E445" s="35">
        <f t="shared" si="41"/>
        <v>31</v>
      </c>
      <c r="F445" s="39">
        <v>1</v>
      </c>
      <c r="G445" s="35"/>
      <c r="H445" s="124"/>
      <c r="I445" s="124"/>
      <c r="J445" s="125"/>
      <c r="K445" s="86" t="s">
        <v>95</v>
      </c>
      <c r="L445" s="96"/>
    </row>
    <row r="446" spans="1:12" x14ac:dyDescent="0.35">
      <c r="A446" s="83">
        <f t="shared" si="42"/>
        <v>31</v>
      </c>
      <c r="B446" s="34" t="s">
        <v>56</v>
      </c>
      <c r="C446" s="39">
        <v>0</v>
      </c>
      <c r="D446" s="36">
        <v>0</v>
      </c>
      <c r="E446" s="35">
        <f t="shared" si="41"/>
        <v>0</v>
      </c>
      <c r="F446" s="39"/>
      <c r="G446" s="35"/>
      <c r="H446" s="124"/>
      <c r="I446" s="124"/>
      <c r="J446" s="125"/>
      <c r="K446" s="86"/>
      <c r="L446" s="96"/>
    </row>
    <row r="447" spans="1:12" x14ac:dyDescent="0.35">
      <c r="A447" s="83"/>
      <c r="B447" s="50" t="s">
        <v>9</v>
      </c>
      <c r="C447" s="39" t="s">
        <v>52</v>
      </c>
      <c r="D447" s="39"/>
      <c r="E447" s="50">
        <f>SUM(E416:E446)</f>
        <v>730</v>
      </c>
      <c r="F447" s="50">
        <f>SUM(F416:F446)</f>
        <v>25</v>
      </c>
      <c r="G447" s="50">
        <f>SUM(G416:G446)</f>
        <v>0</v>
      </c>
      <c r="H447" s="130">
        <f>SUM(H416:H446)</f>
        <v>0</v>
      </c>
      <c r="I447" s="130">
        <f>SUM(I417:I446)</f>
        <v>300</v>
      </c>
      <c r="J447" s="131"/>
      <c r="K447" s="86"/>
      <c r="L447" s="96"/>
    </row>
    <row r="448" spans="1:12" x14ac:dyDescent="0.25">
      <c r="A448" s="83"/>
      <c r="B448" s="36"/>
      <c r="C448" s="36"/>
      <c r="D448" s="36"/>
      <c r="E448" s="36"/>
      <c r="F448" s="36" t="s">
        <v>52</v>
      </c>
      <c r="G448" s="36"/>
      <c r="H448" s="124" t="s">
        <v>52</v>
      </c>
      <c r="I448" s="124"/>
      <c r="J448" s="125"/>
      <c r="K448" s="90"/>
      <c r="L448" s="96"/>
    </row>
    <row r="449" spans="1:12" ht="21.75" thickBot="1" x14ac:dyDescent="0.3">
      <c r="A449" s="91"/>
      <c r="B449" s="114"/>
      <c r="C449" s="114"/>
      <c r="D449" s="114"/>
      <c r="E449" s="114" t="s">
        <v>52</v>
      </c>
      <c r="F449" s="114" t="s">
        <v>52</v>
      </c>
      <c r="G449" s="109" t="s">
        <v>10</v>
      </c>
      <c r="H449" s="140">
        <f>+E447/I447</f>
        <v>2.4333333333333331</v>
      </c>
      <c r="I449" s="140" t="s">
        <v>11</v>
      </c>
      <c r="J449" s="141"/>
      <c r="K449" s="93"/>
      <c r="L449" s="96"/>
    </row>
    <row r="450" spans="1:12" x14ac:dyDescent="0.25">
      <c r="A450" s="96"/>
      <c r="B450" s="104"/>
      <c r="C450" s="104"/>
      <c r="D450" s="104"/>
      <c r="E450" s="104"/>
      <c r="F450" s="104"/>
      <c r="G450" s="104"/>
      <c r="H450" s="142"/>
      <c r="I450" s="142"/>
      <c r="J450" s="145"/>
      <c r="K450" s="96"/>
      <c r="L450" s="96"/>
    </row>
    <row r="451" spans="1:12" ht="21.75" thickBot="1" x14ac:dyDescent="0.3">
      <c r="A451" s="96"/>
      <c r="B451" s="104"/>
      <c r="C451" s="104"/>
      <c r="D451" s="104"/>
      <c r="E451" s="104"/>
      <c r="F451" s="104"/>
      <c r="G451" s="104"/>
      <c r="H451" s="142"/>
      <c r="I451" s="142"/>
      <c r="J451" s="145"/>
      <c r="K451" s="96"/>
      <c r="L451" s="96"/>
    </row>
    <row r="452" spans="1:12" x14ac:dyDescent="0.35">
      <c r="A452" s="262" t="s">
        <v>85</v>
      </c>
      <c r="B452" s="263"/>
      <c r="C452" s="250" t="s">
        <v>90</v>
      </c>
      <c r="D452" s="250"/>
      <c r="E452" s="250"/>
      <c r="F452" s="250"/>
      <c r="G452" s="250"/>
      <c r="H452" s="250"/>
      <c r="I452" s="250"/>
      <c r="J452" s="264"/>
      <c r="K452" s="251"/>
      <c r="L452" s="96"/>
    </row>
    <row r="453" spans="1:12" ht="63" x14ac:dyDescent="0.25">
      <c r="A453" s="252" t="s">
        <v>0</v>
      </c>
      <c r="B453" s="253"/>
      <c r="C453" s="121" t="s">
        <v>6</v>
      </c>
      <c r="D453" s="121" t="s">
        <v>7</v>
      </c>
      <c r="E453" s="121" t="s">
        <v>1</v>
      </c>
      <c r="F453" s="121" t="s">
        <v>2</v>
      </c>
      <c r="G453" s="73" t="s">
        <v>3</v>
      </c>
      <c r="H453" s="122" t="s">
        <v>8</v>
      </c>
      <c r="I453" s="122" t="s">
        <v>4</v>
      </c>
      <c r="J453" s="123" t="s">
        <v>120</v>
      </c>
      <c r="K453" s="82" t="s">
        <v>5</v>
      </c>
      <c r="L453" s="96"/>
    </row>
    <row r="454" spans="1:12" x14ac:dyDescent="0.25">
      <c r="A454" s="83">
        <v>1</v>
      </c>
      <c r="B454" s="34" t="s">
        <v>56</v>
      </c>
      <c r="C454" s="35">
        <v>0</v>
      </c>
      <c r="D454" s="35">
        <v>0</v>
      </c>
      <c r="E454" s="35">
        <f>D454-C454</f>
        <v>0</v>
      </c>
      <c r="F454" s="35"/>
      <c r="G454" s="36"/>
      <c r="H454" s="124"/>
      <c r="I454" s="124"/>
      <c r="J454" s="125"/>
      <c r="K454" s="86"/>
      <c r="L454" s="96"/>
    </row>
    <row r="455" spans="1:12" x14ac:dyDescent="0.35">
      <c r="A455" s="83">
        <f>A454+1</f>
        <v>2</v>
      </c>
      <c r="B455" s="34" t="s">
        <v>56</v>
      </c>
      <c r="C455" s="35">
        <v>0</v>
      </c>
      <c r="D455" s="35">
        <v>0</v>
      </c>
      <c r="E455" s="35">
        <f t="shared" ref="E455:E484" si="43">D455-C455</f>
        <v>0</v>
      </c>
      <c r="F455" s="35"/>
      <c r="G455" s="36"/>
      <c r="H455" s="116"/>
      <c r="I455" s="126"/>
      <c r="J455" s="127"/>
      <c r="K455" s="90"/>
      <c r="L455" s="96"/>
    </row>
    <row r="456" spans="1:12" x14ac:dyDescent="0.25">
      <c r="A456" s="83">
        <f t="shared" ref="A456:A484" si="44">A455+1</f>
        <v>3</v>
      </c>
      <c r="B456" s="34" t="s">
        <v>56</v>
      </c>
      <c r="C456" s="35">
        <v>69666</v>
      </c>
      <c r="D456" s="35">
        <v>69697</v>
      </c>
      <c r="E456" s="35">
        <f t="shared" si="43"/>
        <v>31</v>
      </c>
      <c r="F456" s="35">
        <v>1</v>
      </c>
      <c r="G456" s="36"/>
      <c r="H456" s="124"/>
      <c r="I456" s="124"/>
      <c r="J456" s="125"/>
      <c r="K456" s="86"/>
      <c r="L456" s="96"/>
    </row>
    <row r="457" spans="1:12" x14ac:dyDescent="0.25">
      <c r="A457" s="83">
        <f t="shared" si="44"/>
        <v>4</v>
      </c>
      <c r="B457" s="34" t="s">
        <v>56</v>
      </c>
      <c r="C457" s="35">
        <f>D456</f>
        <v>69697</v>
      </c>
      <c r="D457" s="35">
        <v>69714</v>
      </c>
      <c r="E457" s="35">
        <f t="shared" si="43"/>
        <v>17</v>
      </c>
      <c r="F457" s="35">
        <v>1</v>
      </c>
      <c r="G457" s="36"/>
      <c r="H457" s="124"/>
      <c r="I457" s="124"/>
      <c r="J457" s="125"/>
      <c r="K457" s="86"/>
      <c r="L457" s="96"/>
    </row>
    <row r="458" spans="1:12" x14ac:dyDescent="0.25">
      <c r="A458" s="83">
        <f t="shared" si="44"/>
        <v>5</v>
      </c>
      <c r="B458" s="34" t="s">
        <v>56</v>
      </c>
      <c r="C458" s="35">
        <v>0</v>
      </c>
      <c r="D458" s="35">
        <v>0</v>
      </c>
      <c r="E458" s="35">
        <f t="shared" si="43"/>
        <v>0</v>
      </c>
      <c r="F458" s="35"/>
      <c r="G458" s="36"/>
      <c r="H458" s="124"/>
      <c r="I458" s="124"/>
      <c r="J458" s="125"/>
      <c r="K458" s="85"/>
      <c r="L458" s="96"/>
    </row>
    <row r="459" spans="1:12" x14ac:dyDescent="0.35">
      <c r="A459" s="83">
        <f t="shared" si="44"/>
        <v>6</v>
      </c>
      <c r="B459" s="34" t="s">
        <v>56</v>
      </c>
      <c r="C459" s="35">
        <v>69714</v>
      </c>
      <c r="D459" s="35">
        <v>69761</v>
      </c>
      <c r="E459" s="35">
        <f t="shared" si="43"/>
        <v>47</v>
      </c>
      <c r="F459" s="42">
        <v>2</v>
      </c>
      <c r="G459" s="36"/>
      <c r="H459" s="124"/>
      <c r="I459" s="124"/>
      <c r="J459" s="125"/>
      <c r="K459" s="87"/>
      <c r="L459" s="96"/>
    </row>
    <row r="460" spans="1:12" x14ac:dyDescent="0.35">
      <c r="A460" s="83">
        <f t="shared" si="44"/>
        <v>7</v>
      </c>
      <c r="B460" s="34" t="s">
        <v>56</v>
      </c>
      <c r="C460" s="35">
        <f>D459</f>
        <v>69761</v>
      </c>
      <c r="D460" s="35">
        <v>69778</v>
      </c>
      <c r="E460" s="35">
        <f t="shared" si="43"/>
        <v>17</v>
      </c>
      <c r="F460" s="42">
        <v>1</v>
      </c>
      <c r="G460" s="36"/>
      <c r="H460" s="124"/>
      <c r="I460" s="124"/>
      <c r="J460" s="125"/>
      <c r="K460" s="87"/>
      <c r="L460" s="96"/>
    </row>
    <row r="461" spans="1:12" x14ac:dyDescent="0.35">
      <c r="A461" s="83">
        <f t="shared" si="44"/>
        <v>8</v>
      </c>
      <c r="B461" s="34" t="s">
        <v>56</v>
      </c>
      <c r="C461" s="35">
        <f>D460</f>
        <v>69778</v>
      </c>
      <c r="D461" s="35">
        <v>69810</v>
      </c>
      <c r="E461" s="35">
        <f t="shared" si="43"/>
        <v>32</v>
      </c>
      <c r="F461" s="42">
        <v>1</v>
      </c>
      <c r="G461" s="36"/>
      <c r="H461" s="124"/>
      <c r="I461" s="124"/>
      <c r="J461" s="125"/>
      <c r="K461" s="86"/>
      <c r="L461" s="96"/>
    </row>
    <row r="462" spans="1:12" x14ac:dyDescent="0.35">
      <c r="A462" s="83">
        <f t="shared" si="44"/>
        <v>9</v>
      </c>
      <c r="B462" s="34" t="s">
        <v>56</v>
      </c>
      <c r="C462" s="35">
        <f>D461</f>
        <v>69810</v>
      </c>
      <c r="D462" s="35">
        <v>69842</v>
      </c>
      <c r="E462" s="35">
        <f t="shared" si="43"/>
        <v>32</v>
      </c>
      <c r="F462" s="42">
        <v>1</v>
      </c>
      <c r="G462" s="36"/>
      <c r="H462" s="124"/>
      <c r="I462" s="128"/>
      <c r="J462" s="129"/>
      <c r="K462" s="86"/>
      <c r="L462" s="96"/>
    </row>
    <row r="463" spans="1:12" x14ac:dyDescent="0.35">
      <c r="A463" s="83">
        <f t="shared" si="44"/>
        <v>10</v>
      </c>
      <c r="B463" s="34" t="s">
        <v>56</v>
      </c>
      <c r="C463" s="36">
        <v>0</v>
      </c>
      <c r="D463" s="36">
        <v>0</v>
      </c>
      <c r="E463" s="35">
        <f t="shared" si="43"/>
        <v>0</v>
      </c>
      <c r="F463" s="39">
        <v>0</v>
      </c>
      <c r="G463" s="35"/>
      <c r="H463" s="124"/>
      <c r="I463" s="124"/>
      <c r="J463" s="125"/>
      <c r="K463" s="86"/>
    </row>
    <row r="464" spans="1:12" x14ac:dyDescent="0.35">
      <c r="A464" s="83">
        <f t="shared" si="44"/>
        <v>11</v>
      </c>
      <c r="B464" s="34" t="s">
        <v>56</v>
      </c>
      <c r="C464" s="36">
        <f>D462</f>
        <v>69842</v>
      </c>
      <c r="D464" s="35">
        <v>69874</v>
      </c>
      <c r="E464" s="35">
        <f t="shared" si="43"/>
        <v>32</v>
      </c>
      <c r="F464" s="39">
        <v>1</v>
      </c>
      <c r="G464" s="35"/>
      <c r="H464" s="124"/>
      <c r="I464" s="124"/>
      <c r="J464" s="125"/>
      <c r="K464" s="86"/>
    </row>
    <row r="465" spans="1:11" x14ac:dyDescent="0.35">
      <c r="A465" s="83">
        <f t="shared" si="44"/>
        <v>12</v>
      </c>
      <c r="B465" s="34" t="s">
        <v>56</v>
      </c>
      <c r="C465" s="39">
        <f>D464</f>
        <v>69874</v>
      </c>
      <c r="D465" s="36">
        <v>69906</v>
      </c>
      <c r="E465" s="35">
        <f t="shared" si="43"/>
        <v>32</v>
      </c>
      <c r="F465" s="39">
        <v>1</v>
      </c>
      <c r="G465" s="35"/>
      <c r="H465" s="124"/>
      <c r="I465" s="124"/>
      <c r="J465" s="125"/>
      <c r="K465" s="86"/>
    </row>
    <row r="466" spans="1:11" x14ac:dyDescent="0.35">
      <c r="A466" s="83">
        <f t="shared" si="44"/>
        <v>13</v>
      </c>
      <c r="B466" s="34" t="s">
        <v>56</v>
      </c>
      <c r="C466" s="39">
        <f>D465</f>
        <v>69906</v>
      </c>
      <c r="D466" s="36">
        <v>69938</v>
      </c>
      <c r="E466" s="35">
        <f t="shared" si="43"/>
        <v>32</v>
      </c>
      <c r="F466" s="39">
        <v>1</v>
      </c>
      <c r="G466" s="35"/>
      <c r="H466" s="124">
        <v>5000</v>
      </c>
      <c r="I466" s="124">
        <v>46.59</v>
      </c>
      <c r="J466" s="125">
        <v>69943</v>
      </c>
      <c r="K466" s="86"/>
    </row>
    <row r="467" spans="1:11" x14ac:dyDescent="0.35">
      <c r="A467" s="83">
        <f t="shared" si="44"/>
        <v>14</v>
      </c>
      <c r="B467" s="34" t="s">
        <v>56</v>
      </c>
      <c r="C467" s="39">
        <v>0</v>
      </c>
      <c r="D467" s="36">
        <v>0</v>
      </c>
      <c r="E467" s="35">
        <f t="shared" si="43"/>
        <v>0</v>
      </c>
      <c r="F467" s="39"/>
      <c r="G467" s="35"/>
      <c r="H467" s="124"/>
      <c r="I467" s="124"/>
      <c r="J467" s="125"/>
      <c r="K467" s="97"/>
    </row>
    <row r="468" spans="1:11" x14ac:dyDescent="0.35">
      <c r="A468" s="83">
        <f t="shared" si="44"/>
        <v>15</v>
      </c>
      <c r="B468" s="34" t="s">
        <v>56</v>
      </c>
      <c r="C468" s="39">
        <f>D466</f>
        <v>69938</v>
      </c>
      <c r="D468" s="36">
        <v>69970</v>
      </c>
      <c r="E468" s="35">
        <f t="shared" si="43"/>
        <v>32</v>
      </c>
      <c r="F468" s="39">
        <v>1</v>
      </c>
      <c r="G468" s="35"/>
      <c r="H468" s="124"/>
      <c r="I468" s="124"/>
      <c r="J468" s="125"/>
      <c r="K468" s="86"/>
    </row>
    <row r="469" spans="1:11" x14ac:dyDescent="0.35">
      <c r="A469" s="83">
        <f t="shared" si="44"/>
        <v>16</v>
      </c>
      <c r="B469" s="34" t="s">
        <v>56</v>
      </c>
      <c r="C469" s="39">
        <v>0</v>
      </c>
      <c r="D469" s="36">
        <v>0</v>
      </c>
      <c r="E469" s="35">
        <f t="shared" si="43"/>
        <v>0</v>
      </c>
      <c r="F469" s="39"/>
      <c r="G469" s="35"/>
      <c r="H469" s="124"/>
      <c r="I469" s="124"/>
      <c r="J469" s="125"/>
      <c r="K469" s="86"/>
    </row>
    <row r="470" spans="1:11" x14ac:dyDescent="0.35">
      <c r="A470" s="83">
        <f t="shared" si="44"/>
        <v>17</v>
      </c>
      <c r="B470" s="34" t="s">
        <v>56</v>
      </c>
      <c r="C470" s="39">
        <v>0</v>
      </c>
      <c r="D470" s="36">
        <v>0</v>
      </c>
      <c r="E470" s="35">
        <f t="shared" si="43"/>
        <v>0</v>
      </c>
      <c r="F470" s="39"/>
      <c r="G470" s="35"/>
      <c r="H470" s="124"/>
      <c r="I470" s="124"/>
      <c r="J470" s="125"/>
      <c r="K470" s="98"/>
    </row>
    <row r="471" spans="1:11" x14ac:dyDescent="0.35">
      <c r="A471" s="83">
        <f t="shared" si="44"/>
        <v>18</v>
      </c>
      <c r="B471" s="34" t="s">
        <v>56</v>
      </c>
      <c r="C471" s="39">
        <f>D468</f>
        <v>69970</v>
      </c>
      <c r="D471" s="36">
        <v>70002</v>
      </c>
      <c r="E471" s="35">
        <f t="shared" si="43"/>
        <v>32</v>
      </c>
      <c r="F471" s="39">
        <v>1</v>
      </c>
      <c r="G471" s="35"/>
      <c r="H471" s="124"/>
      <c r="I471" s="124"/>
      <c r="J471" s="125"/>
      <c r="K471" s="86"/>
    </row>
    <row r="472" spans="1:11" x14ac:dyDescent="0.35">
      <c r="A472" s="83">
        <f t="shared" si="44"/>
        <v>19</v>
      </c>
      <c r="B472" s="34" t="s">
        <v>56</v>
      </c>
      <c r="C472" s="39">
        <v>0</v>
      </c>
      <c r="D472" s="36">
        <v>0</v>
      </c>
      <c r="E472" s="35">
        <f t="shared" si="43"/>
        <v>0</v>
      </c>
      <c r="F472" s="39"/>
      <c r="G472" s="35"/>
      <c r="H472" s="124"/>
      <c r="I472" s="124"/>
      <c r="J472" s="125"/>
      <c r="K472" s="86"/>
    </row>
    <row r="473" spans="1:11" x14ac:dyDescent="0.35">
      <c r="A473" s="83">
        <f t="shared" si="44"/>
        <v>20</v>
      </c>
      <c r="B473" s="34" t="s">
        <v>56</v>
      </c>
      <c r="C473" s="39">
        <f>D471</f>
        <v>70002</v>
      </c>
      <c r="D473" s="36">
        <v>70034</v>
      </c>
      <c r="E473" s="35">
        <f t="shared" si="43"/>
        <v>32</v>
      </c>
      <c r="F473" s="39">
        <v>1</v>
      </c>
      <c r="G473" s="35"/>
      <c r="H473" s="124"/>
      <c r="I473" s="124"/>
      <c r="J473" s="125"/>
      <c r="K473" s="86" t="s">
        <v>245</v>
      </c>
    </row>
    <row r="474" spans="1:11" x14ac:dyDescent="0.35">
      <c r="A474" s="83">
        <f t="shared" si="44"/>
        <v>21</v>
      </c>
      <c r="B474" s="34" t="s">
        <v>56</v>
      </c>
      <c r="C474" s="39">
        <f>D473</f>
        <v>70034</v>
      </c>
      <c r="D474" s="39">
        <v>70066</v>
      </c>
      <c r="E474" s="35">
        <f t="shared" si="43"/>
        <v>32</v>
      </c>
      <c r="F474" s="39">
        <v>1</v>
      </c>
      <c r="G474" s="35"/>
      <c r="H474" s="124"/>
      <c r="I474" s="124"/>
      <c r="J474" s="125"/>
      <c r="K474" s="86" t="s">
        <v>245</v>
      </c>
    </row>
    <row r="475" spans="1:11" x14ac:dyDescent="0.35">
      <c r="A475" s="83">
        <f t="shared" si="44"/>
        <v>22</v>
      </c>
      <c r="B475" s="34" t="s">
        <v>56</v>
      </c>
      <c r="C475" s="39">
        <v>70079</v>
      </c>
      <c r="D475" s="39">
        <v>70112</v>
      </c>
      <c r="E475" s="35">
        <f t="shared" si="43"/>
        <v>33</v>
      </c>
      <c r="F475" s="39">
        <v>1</v>
      </c>
      <c r="G475" s="35"/>
      <c r="H475" s="124"/>
      <c r="I475" s="124"/>
      <c r="J475" s="125"/>
      <c r="K475" s="86" t="s">
        <v>290</v>
      </c>
    </row>
    <row r="476" spans="1:11" x14ac:dyDescent="0.35">
      <c r="A476" s="83">
        <f t="shared" si="44"/>
        <v>23</v>
      </c>
      <c r="B476" s="34" t="s">
        <v>56</v>
      </c>
      <c r="C476" s="39">
        <v>70112</v>
      </c>
      <c r="D476" s="36">
        <v>70130</v>
      </c>
      <c r="E476" s="35">
        <f t="shared" si="43"/>
        <v>18</v>
      </c>
      <c r="F476" s="39">
        <v>1</v>
      </c>
      <c r="G476" s="35"/>
      <c r="H476" s="124"/>
      <c r="I476" s="124"/>
      <c r="J476" s="125"/>
      <c r="K476" s="86" t="s">
        <v>95</v>
      </c>
    </row>
    <row r="477" spans="1:11" x14ac:dyDescent="0.35">
      <c r="A477" s="83">
        <f t="shared" si="44"/>
        <v>24</v>
      </c>
      <c r="B477" s="34" t="s">
        <v>56</v>
      </c>
      <c r="C477" s="39">
        <v>0</v>
      </c>
      <c r="D477" s="36">
        <v>0</v>
      </c>
      <c r="E477" s="35">
        <f t="shared" si="43"/>
        <v>0</v>
      </c>
      <c r="F477" s="39"/>
      <c r="G477" s="35"/>
      <c r="H477" s="124"/>
      <c r="I477" s="124"/>
      <c r="J477" s="125"/>
      <c r="K477" s="86"/>
    </row>
    <row r="478" spans="1:11" x14ac:dyDescent="0.35">
      <c r="A478" s="83">
        <f t="shared" si="44"/>
        <v>25</v>
      </c>
      <c r="B478" s="34" t="s">
        <v>56</v>
      </c>
      <c r="C478" s="39">
        <v>0</v>
      </c>
      <c r="D478" s="36">
        <v>0</v>
      </c>
      <c r="E478" s="35">
        <f t="shared" si="43"/>
        <v>0</v>
      </c>
      <c r="F478" s="39"/>
      <c r="G478" s="35"/>
      <c r="H478" s="124"/>
      <c r="I478" s="124"/>
      <c r="J478" s="125"/>
      <c r="K478" s="86" t="s">
        <v>295</v>
      </c>
    </row>
    <row r="479" spans="1:11" x14ac:dyDescent="0.35">
      <c r="A479" s="83">
        <f t="shared" si="44"/>
        <v>26</v>
      </c>
      <c r="B479" s="34" t="s">
        <v>56</v>
      </c>
      <c r="C479" s="39">
        <v>70162</v>
      </c>
      <c r="D479" s="36">
        <v>70205</v>
      </c>
      <c r="E479" s="35">
        <f t="shared" si="43"/>
        <v>43</v>
      </c>
      <c r="F479" s="39">
        <v>3</v>
      </c>
      <c r="G479" s="35"/>
      <c r="H479" s="124">
        <v>10000</v>
      </c>
      <c r="I479" s="124">
        <v>93.17</v>
      </c>
      <c r="J479" s="125">
        <v>70160</v>
      </c>
      <c r="K479" s="86" t="s">
        <v>313</v>
      </c>
    </row>
    <row r="480" spans="1:11" x14ac:dyDescent="0.35">
      <c r="A480" s="83">
        <f t="shared" si="44"/>
        <v>27</v>
      </c>
      <c r="B480" s="34" t="s">
        <v>56</v>
      </c>
      <c r="C480" s="39">
        <f>D479</f>
        <v>70205</v>
      </c>
      <c r="D480" s="36">
        <v>70222</v>
      </c>
      <c r="E480" s="35">
        <f t="shared" si="43"/>
        <v>17</v>
      </c>
      <c r="F480" s="39">
        <v>1</v>
      </c>
      <c r="G480" s="35"/>
      <c r="H480" s="124"/>
      <c r="I480" s="124"/>
      <c r="J480" s="125"/>
      <c r="K480" s="86" t="s">
        <v>95</v>
      </c>
    </row>
    <row r="481" spans="1:11" x14ac:dyDescent="0.35">
      <c r="A481" s="83">
        <f t="shared" si="44"/>
        <v>28</v>
      </c>
      <c r="B481" s="34" t="s">
        <v>56</v>
      </c>
      <c r="C481" s="39">
        <f>D480</f>
        <v>70222</v>
      </c>
      <c r="D481" s="36">
        <v>70287</v>
      </c>
      <c r="E481" s="35">
        <f t="shared" si="43"/>
        <v>65</v>
      </c>
      <c r="F481" s="39">
        <v>2</v>
      </c>
      <c r="G481" s="35"/>
      <c r="H481" s="124"/>
      <c r="I481" s="124"/>
      <c r="J481" s="125"/>
      <c r="K481" s="86" t="s">
        <v>95</v>
      </c>
    </row>
    <row r="482" spans="1:11" x14ac:dyDescent="0.35">
      <c r="A482" s="83">
        <f t="shared" si="44"/>
        <v>29</v>
      </c>
      <c r="B482" s="34" t="s">
        <v>56</v>
      </c>
      <c r="C482" s="39">
        <f>D481</f>
        <v>70287</v>
      </c>
      <c r="D482" s="36">
        <v>70304</v>
      </c>
      <c r="E482" s="35">
        <f t="shared" si="43"/>
        <v>17</v>
      </c>
      <c r="F482" s="39">
        <v>1</v>
      </c>
      <c r="G482" s="35"/>
      <c r="H482" s="124"/>
      <c r="I482" s="124"/>
      <c r="J482" s="125"/>
      <c r="K482" s="86" t="s">
        <v>95</v>
      </c>
    </row>
    <row r="483" spans="1:11" x14ac:dyDescent="0.35">
      <c r="A483" s="83">
        <f t="shared" si="44"/>
        <v>30</v>
      </c>
      <c r="B483" s="34" t="s">
        <v>56</v>
      </c>
      <c r="C483" s="39">
        <v>70304</v>
      </c>
      <c r="D483" s="36">
        <v>70336</v>
      </c>
      <c r="E483" s="35">
        <f t="shared" si="43"/>
        <v>32</v>
      </c>
      <c r="F483" s="39">
        <v>2</v>
      </c>
      <c r="G483" s="35"/>
      <c r="H483" s="124"/>
      <c r="I483" s="124"/>
      <c r="J483" s="125"/>
      <c r="K483" s="86" t="s">
        <v>338</v>
      </c>
    </row>
    <row r="484" spans="1:11" x14ac:dyDescent="0.35">
      <c r="A484" s="83">
        <f t="shared" si="44"/>
        <v>31</v>
      </c>
      <c r="B484" s="34" t="s">
        <v>56</v>
      </c>
      <c r="C484" s="39">
        <v>0</v>
      </c>
      <c r="D484" s="36">
        <v>0</v>
      </c>
      <c r="E484" s="35">
        <f t="shared" si="43"/>
        <v>0</v>
      </c>
      <c r="F484" s="39"/>
      <c r="G484" s="35"/>
      <c r="H484" s="124"/>
      <c r="I484" s="124"/>
      <c r="J484" s="125"/>
      <c r="K484" s="86"/>
    </row>
    <row r="485" spans="1:11" x14ac:dyDescent="0.35">
      <c r="A485" s="83"/>
      <c r="B485" s="50" t="s">
        <v>9</v>
      </c>
      <c r="C485" s="39" t="s">
        <v>52</v>
      </c>
      <c r="D485" s="39"/>
      <c r="E485" s="50">
        <f>SUM(E454:E484)</f>
        <v>625</v>
      </c>
      <c r="F485" s="50">
        <f>SUM(F454:F484)</f>
        <v>25</v>
      </c>
      <c r="G485" s="50">
        <f>SUM(G454:G484)</f>
        <v>0</v>
      </c>
      <c r="H485" s="130">
        <f>SUM(H454:H484)</f>
        <v>15000</v>
      </c>
      <c r="I485" s="130">
        <f>SUM(I455:I484)</f>
        <v>139.76</v>
      </c>
      <c r="J485" s="131"/>
      <c r="K485" s="86"/>
    </row>
    <row r="486" spans="1:11" x14ac:dyDescent="0.25">
      <c r="A486" s="83"/>
      <c r="B486" s="36"/>
      <c r="C486" s="36"/>
      <c r="D486" s="36"/>
      <c r="E486" s="36"/>
      <c r="F486" s="36" t="s">
        <v>52</v>
      </c>
      <c r="G486" s="36"/>
      <c r="H486" s="124" t="s">
        <v>52</v>
      </c>
      <c r="I486" s="124"/>
      <c r="J486" s="125"/>
      <c r="K486" s="90"/>
    </row>
    <row r="487" spans="1:11" ht="21.75" thickBot="1" x14ac:dyDescent="0.3">
      <c r="A487" s="91"/>
      <c r="B487" s="114"/>
      <c r="C487" s="114"/>
      <c r="D487" s="114"/>
      <c r="E487" s="114" t="s">
        <v>52</v>
      </c>
      <c r="F487" s="114" t="s">
        <v>52</v>
      </c>
      <c r="G487" s="109" t="s">
        <v>10</v>
      </c>
      <c r="H487" s="140">
        <f>+E485/I485</f>
        <v>4.4719519175729827</v>
      </c>
      <c r="I487" s="140" t="s">
        <v>11</v>
      </c>
      <c r="J487" s="141"/>
      <c r="K487" s="93"/>
    </row>
    <row r="489" spans="1:11" x14ac:dyDescent="0.35">
      <c r="A489" s="256" t="s">
        <v>54</v>
      </c>
      <c r="B489" s="256"/>
      <c r="C489" s="256"/>
      <c r="D489" s="256"/>
      <c r="E489" s="256"/>
      <c r="F489" s="256"/>
      <c r="G489" s="256"/>
      <c r="H489" s="256"/>
      <c r="I489" s="256"/>
      <c r="J489" s="256"/>
      <c r="K489" s="257"/>
    </row>
    <row r="490" spans="1:11" ht="63" x14ac:dyDescent="0.25">
      <c r="A490" s="253" t="s">
        <v>0</v>
      </c>
      <c r="B490" s="253"/>
      <c r="C490" s="121" t="s">
        <v>6</v>
      </c>
      <c r="D490" s="121" t="s">
        <v>7</v>
      </c>
      <c r="E490" s="121" t="s">
        <v>1</v>
      </c>
      <c r="F490" s="121" t="s">
        <v>2</v>
      </c>
      <c r="G490" s="73" t="s">
        <v>3</v>
      </c>
      <c r="H490" s="122" t="s">
        <v>8</v>
      </c>
      <c r="I490" s="122" t="s">
        <v>4</v>
      </c>
      <c r="J490" s="123" t="s">
        <v>120</v>
      </c>
      <c r="K490" s="33" t="s">
        <v>5</v>
      </c>
    </row>
    <row r="491" spans="1:11" x14ac:dyDescent="0.35">
      <c r="A491" s="37">
        <v>1</v>
      </c>
      <c r="B491" s="34" t="s">
        <v>56</v>
      </c>
      <c r="C491" s="42">
        <v>0</v>
      </c>
      <c r="D491" s="52">
        <v>0</v>
      </c>
      <c r="E491" s="52"/>
      <c r="F491" s="53"/>
      <c r="G491" s="54"/>
      <c r="H491" s="147"/>
      <c r="I491" s="148"/>
      <c r="J491" s="149"/>
      <c r="K491" s="57"/>
    </row>
    <row r="492" spans="1:11" x14ac:dyDescent="0.35">
      <c r="A492" s="37">
        <f>A491+1</f>
        <v>2</v>
      </c>
      <c r="B492" s="34" t="s">
        <v>56</v>
      </c>
      <c r="C492" s="42">
        <v>206167</v>
      </c>
      <c r="D492" s="35">
        <v>206182</v>
      </c>
      <c r="E492" s="63">
        <f>D492-C492</f>
        <v>15</v>
      </c>
      <c r="F492" s="60">
        <v>1</v>
      </c>
      <c r="G492" s="36"/>
      <c r="H492" s="150"/>
      <c r="I492" s="151"/>
      <c r="J492" s="152"/>
      <c r="K492" s="46" t="s">
        <v>91</v>
      </c>
    </row>
    <row r="493" spans="1:11" x14ac:dyDescent="0.25">
      <c r="A493" s="37">
        <f t="shared" ref="A493:A521" si="45">A492+1</f>
        <v>3</v>
      </c>
      <c r="B493" s="34" t="s">
        <v>56</v>
      </c>
      <c r="C493" s="35">
        <v>0</v>
      </c>
      <c r="D493" s="35">
        <v>0</v>
      </c>
      <c r="E493" s="63">
        <f t="shared" ref="E493:E497" si="46">D493-C493</f>
        <v>0</v>
      </c>
      <c r="F493" s="60"/>
      <c r="G493" s="36"/>
      <c r="H493" s="150"/>
      <c r="I493" s="151"/>
      <c r="J493" s="152"/>
      <c r="K493" s="38"/>
    </row>
    <row r="494" spans="1:11" x14ac:dyDescent="0.25">
      <c r="A494" s="37">
        <f t="shared" si="45"/>
        <v>4</v>
      </c>
      <c r="B494" s="34" t="s">
        <v>56</v>
      </c>
      <c r="C494" s="35">
        <v>0</v>
      </c>
      <c r="D494" s="35">
        <v>0</v>
      </c>
      <c r="E494" s="63">
        <f t="shared" si="46"/>
        <v>0</v>
      </c>
      <c r="F494" s="60"/>
      <c r="G494" s="36"/>
      <c r="H494" s="150"/>
      <c r="I494" s="151"/>
      <c r="J494" s="152"/>
      <c r="K494" s="38"/>
    </row>
    <row r="495" spans="1:11" x14ac:dyDescent="0.25">
      <c r="A495" s="37">
        <f t="shared" si="45"/>
        <v>5</v>
      </c>
      <c r="B495" s="34" t="s">
        <v>56</v>
      </c>
      <c r="C495" s="35">
        <v>0</v>
      </c>
      <c r="D495" s="35">
        <v>0</v>
      </c>
      <c r="E495" s="63">
        <f t="shared" si="46"/>
        <v>0</v>
      </c>
      <c r="F495" s="60"/>
      <c r="G495" s="36"/>
      <c r="H495" s="150"/>
      <c r="I495" s="151"/>
      <c r="J495" s="152"/>
      <c r="K495" s="40"/>
    </row>
    <row r="496" spans="1:11" x14ac:dyDescent="0.35">
      <c r="A496" s="37">
        <f t="shared" si="45"/>
        <v>6</v>
      </c>
      <c r="B496" s="34" t="s">
        <v>56</v>
      </c>
      <c r="C496" s="35">
        <v>0</v>
      </c>
      <c r="D496" s="35">
        <v>0</v>
      </c>
      <c r="E496" s="63">
        <f t="shared" si="46"/>
        <v>0</v>
      </c>
      <c r="F496" s="64"/>
      <c r="G496" s="36"/>
      <c r="H496" s="150"/>
      <c r="I496" s="151"/>
      <c r="J496" s="152"/>
      <c r="K496" s="43"/>
    </row>
    <row r="497" spans="1:11" x14ac:dyDescent="0.35">
      <c r="A497" s="37">
        <f t="shared" si="45"/>
        <v>7</v>
      </c>
      <c r="B497" s="34" t="s">
        <v>56</v>
      </c>
      <c r="C497" s="35">
        <v>0</v>
      </c>
      <c r="D497" s="35">
        <v>0</v>
      </c>
      <c r="E497" s="63">
        <f t="shared" si="46"/>
        <v>0</v>
      </c>
      <c r="F497" s="64"/>
      <c r="G497" s="36"/>
      <c r="H497" s="150"/>
      <c r="I497" s="151"/>
      <c r="J497" s="152"/>
      <c r="K497" s="43"/>
    </row>
    <row r="498" spans="1:11" x14ac:dyDescent="0.35">
      <c r="A498" s="37">
        <f t="shared" si="45"/>
        <v>8</v>
      </c>
      <c r="B498" s="34" t="s">
        <v>56</v>
      </c>
      <c r="C498" s="35">
        <v>0</v>
      </c>
      <c r="D498" s="35">
        <v>0</v>
      </c>
      <c r="E498" s="63"/>
      <c r="F498" s="64"/>
      <c r="G498" s="36"/>
      <c r="H498" s="150"/>
      <c r="I498" s="151"/>
      <c r="J498" s="152"/>
      <c r="K498" s="38"/>
    </row>
    <row r="499" spans="1:11" x14ac:dyDescent="0.35">
      <c r="A499" s="37">
        <f t="shared" si="45"/>
        <v>9</v>
      </c>
      <c r="B499" s="34" t="s">
        <v>56</v>
      </c>
      <c r="C499" s="35">
        <v>0</v>
      </c>
      <c r="D499" s="35">
        <v>0</v>
      </c>
      <c r="E499" s="63"/>
      <c r="F499" s="64"/>
      <c r="G499" s="36"/>
      <c r="H499" s="150"/>
      <c r="I499" s="153"/>
      <c r="J499" s="154"/>
      <c r="K499" s="38"/>
    </row>
    <row r="500" spans="1:11" x14ac:dyDescent="0.25">
      <c r="A500" s="37">
        <f t="shared" si="45"/>
        <v>10</v>
      </c>
      <c r="B500" s="34" t="s">
        <v>56</v>
      </c>
      <c r="C500" s="35">
        <v>0</v>
      </c>
      <c r="D500" s="35">
        <v>0</v>
      </c>
      <c r="E500" s="63"/>
      <c r="F500" s="60"/>
      <c r="G500" s="35"/>
      <c r="H500" s="150"/>
      <c r="I500" s="151"/>
      <c r="J500" s="152"/>
      <c r="K500" s="38"/>
    </row>
    <row r="501" spans="1:11" x14ac:dyDescent="0.35">
      <c r="A501" s="37">
        <f t="shared" si="45"/>
        <v>11</v>
      </c>
      <c r="B501" s="34" t="s">
        <v>56</v>
      </c>
      <c r="C501" s="35">
        <v>0</v>
      </c>
      <c r="D501" s="35">
        <v>0</v>
      </c>
      <c r="E501" s="63"/>
      <c r="F501" s="64"/>
      <c r="G501" s="60"/>
      <c r="H501" s="124"/>
      <c r="I501" s="116"/>
      <c r="J501" s="117"/>
      <c r="K501" s="38"/>
    </row>
    <row r="502" spans="1:11" x14ac:dyDescent="0.35">
      <c r="A502" s="37">
        <f t="shared" si="45"/>
        <v>12</v>
      </c>
      <c r="B502" s="34" t="s">
        <v>56</v>
      </c>
      <c r="C502" s="35">
        <v>0</v>
      </c>
      <c r="D502" s="35">
        <v>0</v>
      </c>
      <c r="E502" s="63"/>
      <c r="F502" s="64"/>
      <c r="G502" s="60"/>
      <c r="H502" s="155"/>
      <c r="I502" s="151"/>
      <c r="J502" s="152"/>
      <c r="K502" s="38"/>
    </row>
    <row r="503" spans="1:11" x14ac:dyDescent="0.35">
      <c r="A503" s="37">
        <f t="shared" si="45"/>
        <v>13</v>
      </c>
      <c r="B503" s="34" t="s">
        <v>56</v>
      </c>
      <c r="C503" s="35">
        <v>0</v>
      </c>
      <c r="D503" s="35">
        <v>0</v>
      </c>
      <c r="E503" s="63"/>
      <c r="F503" s="64"/>
      <c r="G503" s="60"/>
      <c r="H503" s="124"/>
      <c r="I503" s="151"/>
      <c r="J503" s="152"/>
      <c r="K503" s="38"/>
    </row>
    <row r="504" spans="1:11" x14ac:dyDescent="0.35">
      <c r="A504" s="37">
        <f t="shared" si="45"/>
        <v>14</v>
      </c>
      <c r="B504" s="34" t="s">
        <v>56</v>
      </c>
      <c r="C504" s="35">
        <v>0</v>
      </c>
      <c r="D504" s="35">
        <v>0</v>
      </c>
      <c r="E504" s="63"/>
      <c r="F504" s="64"/>
      <c r="G504" s="60"/>
      <c r="H504" s="124"/>
      <c r="I504" s="151"/>
      <c r="J504" s="152"/>
      <c r="K504" s="45"/>
    </row>
    <row r="505" spans="1:11" x14ac:dyDescent="0.25">
      <c r="A505" s="37">
        <f t="shared" si="45"/>
        <v>15</v>
      </c>
      <c r="B505" s="34" t="s">
        <v>56</v>
      </c>
      <c r="C505" s="35">
        <v>0</v>
      </c>
      <c r="D505" s="35">
        <v>0</v>
      </c>
      <c r="E505" s="63"/>
      <c r="F505" s="60"/>
      <c r="G505" s="60"/>
      <c r="H505" s="124"/>
      <c r="I505" s="151"/>
      <c r="J505" s="152"/>
      <c r="K505" s="38"/>
    </row>
    <row r="506" spans="1:11" x14ac:dyDescent="0.35">
      <c r="A506" s="37">
        <f t="shared" si="45"/>
        <v>16</v>
      </c>
      <c r="B506" s="34" t="s">
        <v>56</v>
      </c>
      <c r="C506" s="35">
        <v>0</v>
      </c>
      <c r="D506" s="35">
        <v>0</v>
      </c>
      <c r="E506" s="63"/>
      <c r="F506" s="64"/>
      <c r="G506" s="60"/>
      <c r="H506" s="124"/>
      <c r="I506" s="151"/>
      <c r="J506" s="152"/>
      <c r="K506" s="38"/>
    </row>
    <row r="507" spans="1:11" x14ac:dyDescent="0.35">
      <c r="A507" s="37">
        <f t="shared" si="45"/>
        <v>17</v>
      </c>
      <c r="B507" s="34" t="s">
        <v>56</v>
      </c>
      <c r="C507" s="35">
        <v>0</v>
      </c>
      <c r="D507" s="35">
        <v>0</v>
      </c>
      <c r="E507" s="63"/>
      <c r="F507" s="64"/>
      <c r="G507" s="60"/>
      <c r="H507" s="124"/>
      <c r="I507" s="151"/>
      <c r="J507" s="152"/>
      <c r="K507" s="38"/>
    </row>
    <row r="508" spans="1:11" x14ac:dyDescent="0.35">
      <c r="A508" s="37">
        <f t="shared" si="45"/>
        <v>18</v>
      </c>
      <c r="B508" s="34" t="s">
        <v>56</v>
      </c>
      <c r="C508" s="35">
        <v>0</v>
      </c>
      <c r="D508" s="35">
        <v>0</v>
      </c>
      <c r="E508" s="63"/>
      <c r="F508" s="68"/>
      <c r="G508" s="60"/>
      <c r="H508" s="124"/>
      <c r="I508" s="151"/>
      <c r="J508" s="152"/>
      <c r="K508" s="38"/>
    </row>
    <row r="509" spans="1:11" x14ac:dyDescent="0.25">
      <c r="A509" s="37">
        <f t="shared" si="45"/>
        <v>19</v>
      </c>
      <c r="B509" s="34" t="s">
        <v>56</v>
      </c>
      <c r="C509" s="35">
        <v>0</v>
      </c>
      <c r="D509" s="35">
        <v>0</v>
      </c>
      <c r="E509" s="63"/>
      <c r="F509" s="60"/>
      <c r="G509" s="60"/>
      <c r="H509" s="124"/>
      <c r="I509" s="151"/>
      <c r="J509" s="152"/>
      <c r="K509" s="38"/>
    </row>
    <row r="510" spans="1:11" x14ac:dyDescent="0.35">
      <c r="A510" s="37">
        <f t="shared" si="45"/>
        <v>20</v>
      </c>
      <c r="B510" s="34" t="s">
        <v>56</v>
      </c>
      <c r="C510" s="35">
        <v>0</v>
      </c>
      <c r="D510" s="35">
        <v>0</v>
      </c>
      <c r="E510" s="63"/>
      <c r="F510" s="64"/>
      <c r="G510" s="60"/>
      <c r="H510" s="124"/>
      <c r="I510" s="151"/>
      <c r="J510" s="152"/>
      <c r="K510" s="38"/>
    </row>
    <row r="511" spans="1:11" x14ac:dyDescent="0.35">
      <c r="A511" s="37">
        <f t="shared" si="45"/>
        <v>21</v>
      </c>
      <c r="B511" s="34" t="s">
        <v>56</v>
      </c>
      <c r="C511" s="35">
        <v>0</v>
      </c>
      <c r="D511" s="35">
        <v>0</v>
      </c>
      <c r="E511" s="63"/>
      <c r="F511" s="69"/>
      <c r="G511" s="60"/>
      <c r="H511" s="124"/>
      <c r="I511" s="151"/>
      <c r="J511" s="152"/>
      <c r="K511" s="38"/>
    </row>
    <row r="512" spans="1:11" x14ac:dyDescent="0.25">
      <c r="A512" s="37">
        <f t="shared" si="45"/>
        <v>22</v>
      </c>
      <c r="B512" s="34" t="s">
        <v>56</v>
      </c>
      <c r="C512" s="35">
        <v>0</v>
      </c>
      <c r="D512" s="35">
        <v>0</v>
      </c>
      <c r="E512" s="63"/>
      <c r="F512" s="60"/>
      <c r="G512" s="60"/>
      <c r="H512" s="124"/>
      <c r="I512" s="151"/>
      <c r="J512" s="152"/>
      <c r="K512" s="38"/>
    </row>
    <row r="513" spans="1:11" x14ac:dyDescent="0.25">
      <c r="A513" s="37">
        <f t="shared" si="45"/>
        <v>23</v>
      </c>
      <c r="B513" s="34" t="s">
        <v>56</v>
      </c>
      <c r="C513" s="35">
        <v>0</v>
      </c>
      <c r="D513" s="35">
        <v>0</v>
      </c>
      <c r="E513" s="63"/>
      <c r="F513" s="60"/>
      <c r="G513" s="60"/>
      <c r="H513" s="124"/>
      <c r="I513" s="151"/>
      <c r="J513" s="152"/>
      <c r="K513" s="38"/>
    </row>
    <row r="514" spans="1:11" x14ac:dyDescent="0.25">
      <c r="A514" s="37">
        <f t="shared" si="45"/>
        <v>24</v>
      </c>
      <c r="B514" s="34" t="s">
        <v>56</v>
      </c>
      <c r="C514" s="35">
        <v>0</v>
      </c>
      <c r="D514" s="35">
        <v>0</v>
      </c>
      <c r="E514" s="63"/>
      <c r="F514" s="60"/>
      <c r="G514" s="60"/>
      <c r="H514" s="124"/>
      <c r="I514" s="151"/>
      <c r="J514" s="152"/>
      <c r="K514" s="38"/>
    </row>
    <row r="515" spans="1:11" x14ac:dyDescent="0.25">
      <c r="A515" s="37">
        <f t="shared" si="45"/>
        <v>25</v>
      </c>
      <c r="B515" s="34" t="s">
        <v>56</v>
      </c>
      <c r="C515" s="35">
        <v>0</v>
      </c>
      <c r="D515" s="35">
        <v>0</v>
      </c>
      <c r="E515" s="63"/>
      <c r="F515" s="60"/>
      <c r="G515" s="60"/>
      <c r="H515" s="124"/>
      <c r="I515" s="151"/>
      <c r="J515" s="152"/>
      <c r="K515" s="38"/>
    </row>
    <row r="516" spans="1:11" x14ac:dyDescent="0.35">
      <c r="A516" s="37">
        <f t="shared" si="45"/>
        <v>26</v>
      </c>
      <c r="B516" s="34" t="s">
        <v>56</v>
      </c>
      <c r="C516" s="35">
        <v>0</v>
      </c>
      <c r="D516" s="35">
        <v>0</v>
      </c>
      <c r="E516" s="63"/>
      <c r="F516" s="60"/>
      <c r="G516" s="60"/>
      <c r="H516" s="124"/>
      <c r="I516" s="116"/>
      <c r="J516" s="117"/>
      <c r="K516" s="38"/>
    </row>
    <row r="517" spans="1:11" x14ac:dyDescent="0.25">
      <c r="A517" s="37">
        <f t="shared" si="45"/>
        <v>27</v>
      </c>
      <c r="B517" s="34" t="s">
        <v>56</v>
      </c>
      <c r="C517" s="35">
        <v>0</v>
      </c>
      <c r="D517" s="35">
        <v>0</v>
      </c>
      <c r="E517" s="63"/>
      <c r="F517" s="60"/>
      <c r="G517" s="60"/>
      <c r="H517" s="124"/>
      <c r="I517" s="151"/>
      <c r="J517" s="152"/>
      <c r="K517" s="38"/>
    </row>
    <row r="518" spans="1:11" x14ac:dyDescent="0.25">
      <c r="A518" s="37">
        <f t="shared" si="45"/>
        <v>28</v>
      </c>
      <c r="B518" s="34" t="s">
        <v>56</v>
      </c>
      <c r="C518" s="35">
        <v>0</v>
      </c>
      <c r="D518" s="35">
        <v>0</v>
      </c>
      <c r="E518" s="63"/>
      <c r="F518" s="60"/>
      <c r="G518" s="60"/>
      <c r="H518" s="124"/>
      <c r="I518" s="151"/>
      <c r="J518" s="152"/>
      <c r="K518" s="38"/>
    </row>
    <row r="519" spans="1:11" x14ac:dyDescent="0.25">
      <c r="A519" s="37">
        <f t="shared" si="45"/>
        <v>29</v>
      </c>
      <c r="B519" s="34" t="s">
        <v>56</v>
      </c>
      <c r="C519" s="35">
        <v>0</v>
      </c>
      <c r="D519" s="35">
        <v>0</v>
      </c>
      <c r="E519" s="63"/>
      <c r="F519" s="60"/>
      <c r="G519" s="60"/>
      <c r="H519" s="124"/>
      <c r="I519" s="151"/>
      <c r="J519" s="152"/>
      <c r="K519" s="38"/>
    </row>
    <row r="520" spans="1:11" x14ac:dyDescent="0.25">
      <c r="A520" s="37">
        <f t="shared" si="45"/>
        <v>30</v>
      </c>
      <c r="B520" s="34" t="s">
        <v>56</v>
      </c>
      <c r="C520" s="35">
        <v>0</v>
      </c>
      <c r="D520" s="35">
        <v>0</v>
      </c>
      <c r="E520" s="63"/>
      <c r="F520" s="60"/>
      <c r="G520" s="60"/>
      <c r="H520" s="124"/>
      <c r="I520" s="151"/>
      <c r="J520" s="152"/>
      <c r="K520" s="38"/>
    </row>
    <row r="521" spans="1:11" x14ac:dyDescent="0.25">
      <c r="A521" s="37">
        <f t="shared" si="45"/>
        <v>31</v>
      </c>
      <c r="B521" s="34" t="s">
        <v>56</v>
      </c>
      <c r="C521" s="35">
        <v>0</v>
      </c>
      <c r="D521" s="35">
        <v>0</v>
      </c>
      <c r="E521" s="63"/>
      <c r="F521" s="60"/>
      <c r="G521" s="60"/>
      <c r="H521" s="124"/>
      <c r="I521" s="151"/>
      <c r="J521" s="152"/>
      <c r="K521" s="38"/>
    </row>
    <row r="522" spans="1:11" x14ac:dyDescent="0.25">
      <c r="A522" s="37"/>
      <c r="B522" s="50" t="s">
        <v>9</v>
      </c>
      <c r="C522" s="50"/>
      <c r="D522" s="50"/>
      <c r="E522" s="50">
        <f>SUM(E491:E521)</f>
        <v>15</v>
      </c>
      <c r="F522" s="50">
        <f>SUM(F491:F521)</f>
        <v>1</v>
      </c>
      <c r="G522" s="50">
        <f>SUM(G491:G521)</f>
        <v>0</v>
      </c>
      <c r="H522" s="130">
        <f>SUM(H491:H521)</f>
        <v>0</v>
      </c>
      <c r="I522" s="130">
        <f>SUM(I491:I521)</f>
        <v>0</v>
      </c>
      <c r="J522" s="156"/>
      <c r="K522" s="38"/>
    </row>
    <row r="524" spans="1:11" x14ac:dyDescent="0.25">
      <c r="G524" s="51" t="s">
        <v>10</v>
      </c>
      <c r="H524" s="157" t="e">
        <f>+E522/I522</f>
        <v>#DIV/0!</v>
      </c>
      <c r="I524" s="157" t="s">
        <v>11</v>
      </c>
      <c r="J524" s="158"/>
    </row>
    <row r="526" spans="1:11" x14ac:dyDescent="0.35">
      <c r="A526" s="256" t="s">
        <v>58</v>
      </c>
      <c r="B526" s="256"/>
      <c r="C526" s="256"/>
      <c r="D526" s="256"/>
      <c r="E526" s="256"/>
      <c r="F526" s="256"/>
      <c r="G526" s="256"/>
      <c r="H526" s="256"/>
      <c r="I526" s="256"/>
      <c r="J526" s="256"/>
      <c r="K526" s="257"/>
    </row>
    <row r="527" spans="1:11" ht="63" x14ac:dyDescent="0.25">
      <c r="A527" s="253" t="s">
        <v>0</v>
      </c>
      <c r="B527" s="253"/>
      <c r="C527" s="121" t="s">
        <v>6</v>
      </c>
      <c r="D527" s="121" t="s">
        <v>7</v>
      </c>
      <c r="E527" s="121" t="s">
        <v>1</v>
      </c>
      <c r="F527" s="121" t="s">
        <v>2</v>
      </c>
      <c r="G527" s="73" t="s">
        <v>3</v>
      </c>
      <c r="H527" s="122" t="s">
        <v>8</v>
      </c>
      <c r="I527" s="122" t="s">
        <v>4</v>
      </c>
      <c r="J527" s="123" t="s">
        <v>120</v>
      </c>
      <c r="K527" s="33" t="s">
        <v>5</v>
      </c>
    </row>
    <row r="528" spans="1:11" x14ac:dyDescent="0.35">
      <c r="A528" s="37">
        <v>1</v>
      </c>
      <c r="B528" s="34" t="s">
        <v>56</v>
      </c>
      <c r="C528" s="42"/>
      <c r="D528" s="52"/>
      <c r="E528" s="52"/>
      <c r="F528" s="53"/>
      <c r="G528" s="54"/>
      <c r="H528" s="147"/>
      <c r="I528" s="148"/>
      <c r="J528" s="149"/>
      <c r="K528" s="72"/>
    </row>
    <row r="529" spans="1:11" x14ac:dyDescent="0.35">
      <c r="A529" s="37">
        <f>A528+1</f>
        <v>2</v>
      </c>
      <c r="B529" s="34" t="s">
        <v>56</v>
      </c>
      <c r="C529" s="35"/>
      <c r="D529" s="35"/>
      <c r="E529" s="63"/>
      <c r="F529" s="60"/>
      <c r="G529" s="36"/>
      <c r="H529" s="150"/>
      <c r="I529" s="151"/>
      <c r="J529" s="152"/>
      <c r="K529" s="57"/>
    </row>
    <row r="530" spans="1:11" x14ac:dyDescent="0.35">
      <c r="A530" s="37">
        <f t="shared" ref="A530:A558" si="47">A529+1</f>
        <v>3</v>
      </c>
      <c r="B530" s="34" t="s">
        <v>56</v>
      </c>
      <c r="C530" s="35">
        <v>313039</v>
      </c>
      <c r="D530" s="35">
        <v>313055</v>
      </c>
      <c r="E530" s="63">
        <f>D530-C530</f>
        <v>16</v>
      </c>
      <c r="F530" s="60">
        <v>1</v>
      </c>
      <c r="G530" s="36"/>
      <c r="H530" s="150"/>
      <c r="I530" s="151"/>
      <c r="J530" s="152"/>
      <c r="K530" s="57"/>
    </row>
    <row r="531" spans="1:11" x14ac:dyDescent="0.25">
      <c r="A531" s="37">
        <f t="shared" si="47"/>
        <v>4</v>
      </c>
      <c r="B531" s="34" t="s">
        <v>56</v>
      </c>
      <c r="C531" s="35">
        <f>D530</f>
        <v>313055</v>
      </c>
      <c r="D531" s="35">
        <v>313150</v>
      </c>
      <c r="E531" s="63">
        <f>D531-C531</f>
        <v>95</v>
      </c>
      <c r="F531" s="60">
        <v>3</v>
      </c>
      <c r="G531" s="36"/>
      <c r="H531" s="150"/>
      <c r="I531" s="151"/>
      <c r="J531" s="152"/>
      <c r="K531" s="38" t="s">
        <v>101</v>
      </c>
    </row>
    <row r="532" spans="1:11" x14ac:dyDescent="0.25">
      <c r="A532" s="37">
        <f t="shared" si="47"/>
        <v>5</v>
      </c>
      <c r="B532" s="34" t="s">
        <v>56</v>
      </c>
      <c r="C532" s="35">
        <f>D531</f>
        <v>313150</v>
      </c>
      <c r="D532" s="35">
        <v>313213</v>
      </c>
      <c r="E532" s="63">
        <f t="shared" ref="E532:E550" si="48">D532-C532</f>
        <v>63</v>
      </c>
      <c r="F532" s="60">
        <v>4</v>
      </c>
      <c r="G532" s="36"/>
      <c r="H532" s="150"/>
      <c r="I532" s="151"/>
      <c r="J532" s="152"/>
      <c r="K532" s="38" t="s">
        <v>110</v>
      </c>
    </row>
    <row r="533" spans="1:11" x14ac:dyDescent="0.35">
      <c r="A533" s="37">
        <f t="shared" si="47"/>
        <v>6</v>
      </c>
      <c r="B533" s="34" t="s">
        <v>56</v>
      </c>
      <c r="C533" s="35">
        <v>0</v>
      </c>
      <c r="D533" s="35"/>
      <c r="E533" s="63">
        <f t="shared" si="48"/>
        <v>0</v>
      </c>
      <c r="F533" s="64"/>
      <c r="G533" s="36"/>
      <c r="H533" s="150"/>
      <c r="I533" s="151"/>
      <c r="J533" s="152"/>
      <c r="K533" s="43"/>
    </row>
    <row r="534" spans="1:11" x14ac:dyDescent="0.35">
      <c r="A534" s="37">
        <f t="shared" si="47"/>
        <v>7</v>
      </c>
      <c r="B534" s="34" t="s">
        <v>56</v>
      </c>
      <c r="C534" s="35">
        <f t="shared" ref="C534:C556" si="49">D533</f>
        <v>0</v>
      </c>
      <c r="D534" s="35"/>
      <c r="E534" s="63">
        <f t="shared" si="48"/>
        <v>0</v>
      </c>
      <c r="F534" s="64"/>
      <c r="G534" s="36"/>
      <c r="H534" s="150"/>
      <c r="I534" s="151"/>
      <c r="J534" s="152"/>
      <c r="K534" s="43"/>
    </row>
    <row r="535" spans="1:11" x14ac:dyDescent="0.35">
      <c r="A535" s="37">
        <f t="shared" si="47"/>
        <v>8</v>
      </c>
      <c r="B535" s="34" t="s">
        <v>56</v>
      </c>
      <c r="C535" s="35">
        <f t="shared" si="49"/>
        <v>0</v>
      </c>
      <c r="D535" s="35"/>
      <c r="E535" s="63">
        <f t="shared" si="48"/>
        <v>0</v>
      </c>
      <c r="F535" s="64"/>
      <c r="G535" s="36"/>
      <c r="H535" s="150"/>
      <c r="I535" s="151"/>
      <c r="J535" s="152"/>
      <c r="K535" s="43"/>
    </row>
    <row r="536" spans="1:11" x14ac:dyDescent="0.35">
      <c r="A536" s="37">
        <f t="shared" si="47"/>
        <v>9</v>
      </c>
      <c r="B536" s="34" t="s">
        <v>56</v>
      </c>
      <c r="C536" s="35">
        <f t="shared" si="49"/>
        <v>0</v>
      </c>
      <c r="D536" s="35"/>
      <c r="E536" s="63">
        <f t="shared" si="48"/>
        <v>0</v>
      </c>
      <c r="F536" s="64"/>
      <c r="G536" s="36"/>
      <c r="H536" s="150"/>
      <c r="I536" s="153"/>
      <c r="J536" s="154"/>
      <c r="K536" s="43"/>
    </row>
    <row r="537" spans="1:11" x14ac:dyDescent="0.25">
      <c r="A537" s="37">
        <f t="shared" si="47"/>
        <v>10</v>
      </c>
      <c r="B537" s="34" t="s">
        <v>56</v>
      </c>
      <c r="C537" s="35">
        <f t="shared" si="49"/>
        <v>0</v>
      </c>
      <c r="D537" s="35"/>
      <c r="E537" s="63">
        <f t="shared" si="48"/>
        <v>0</v>
      </c>
      <c r="F537" s="60"/>
      <c r="G537" s="35"/>
      <c r="H537" s="150"/>
      <c r="I537" s="151"/>
      <c r="J537" s="152"/>
      <c r="K537" s="38"/>
    </row>
    <row r="538" spans="1:11" x14ac:dyDescent="0.35">
      <c r="A538" s="37">
        <f t="shared" si="47"/>
        <v>11</v>
      </c>
      <c r="B538" s="34" t="s">
        <v>56</v>
      </c>
      <c r="C538" s="35">
        <f t="shared" si="49"/>
        <v>0</v>
      </c>
      <c r="D538" s="35"/>
      <c r="E538" s="63">
        <f t="shared" si="48"/>
        <v>0</v>
      </c>
      <c r="F538" s="64"/>
      <c r="G538" s="60"/>
      <c r="H538" s="124"/>
      <c r="I538" s="116" t="s">
        <v>52</v>
      </c>
      <c r="J538" s="117"/>
      <c r="K538" s="38"/>
    </row>
    <row r="539" spans="1:11" x14ac:dyDescent="0.35">
      <c r="A539" s="37">
        <f t="shared" si="47"/>
        <v>12</v>
      </c>
      <c r="B539" s="34" t="s">
        <v>56</v>
      </c>
      <c r="C539" s="35">
        <f t="shared" si="49"/>
        <v>0</v>
      </c>
      <c r="D539" s="35"/>
      <c r="E539" s="63">
        <f t="shared" si="48"/>
        <v>0</v>
      </c>
      <c r="F539" s="64"/>
      <c r="G539" s="60"/>
      <c r="H539" s="155"/>
      <c r="I539" s="151"/>
      <c r="J539" s="152"/>
      <c r="K539" s="43"/>
    </row>
    <row r="540" spans="1:11" x14ac:dyDescent="0.35">
      <c r="A540" s="37">
        <f t="shared" si="47"/>
        <v>13</v>
      </c>
      <c r="B540" s="34" t="s">
        <v>56</v>
      </c>
      <c r="C540" s="35">
        <f t="shared" si="49"/>
        <v>0</v>
      </c>
      <c r="D540" s="35"/>
      <c r="E540" s="63">
        <f t="shared" si="48"/>
        <v>0</v>
      </c>
      <c r="F540" s="64"/>
      <c r="G540" s="60"/>
      <c r="H540" s="124"/>
      <c r="I540" s="151"/>
      <c r="J540" s="152"/>
      <c r="K540" s="38"/>
    </row>
    <row r="541" spans="1:11" x14ac:dyDescent="0.35">
      <c r="A541" s="37">
        <f t="shared" si="47"/>
        <v>14</v>
      </c>
      <c r="B541" s="34" t="s">
        <v>56</v>
      </c>
      <c r="C541" s="35">
        <f t="shared" si="49"/>
        <v>0</v>
      </c>
      <c r="D541" s="35"/>
      <c r="E541" s="63">
        <f t="shared" si="48"/>
        <v>0</v>
      </c>
      <c r="F541" s="64"/>
      <c r="G541" s="60"/>
      <c r="H541" s="124"/>
      <c r="I541" s="151"/>
      <c r="J541" s="152"/>
      <c r="K541" s="38"/>
    </row>
    <row r="542" spans="1:11" x14ac:dyDescent="0.25">
      <c r="A542" s="37">
        <f t="shared" si="47"/>
        <v>15</v>
      </c>
      <c r="B542" s="34" t="s">
        <v>56</v>
      </c>
      <c r="C542" s="35">
        <f t="shared" si="49"/>
        <v>0</v>
      </c>
      <c r="D542" s="35"/>
      <c r="E542" s="63">
        <f t="shared" si="48"/>
        <v>0</v>
      </c>
      <c r="F542" s="60"/>
      <c r="G542" s="60"/>
      <c r="H542" s="124"/>
      <c r="I542" s="151"/>
      <c r="J542" s="152"/>
      <c r="K542" s="38"/>
    </row>
    <row r="543" spans="1:11" x14ac:dyDescent="0.35">
      <c r="A543" s="37">
        <f t="shared" si="47"/>
        <v>16</v>
      </c>
      <c r="B543" s="34" t="s">
        <v>56</v>
      </c>
      <c r="C543" s="35">
        <f t="shared" si="49"/>
        <v>0</v>
      </c>
      <c r="D543" s="35"/>
      <c r="E543" s="63">
        <f t="shared" si="48"/>
        <v>0</v>
      </c>
      <c r="F543" s="64"/>
      <c r="G543" s="60"/>
      <c r="H543" s="124"/>
      <c r="I543" s="151"/>
      <c r="J543" s="152"/>
      <c r="K543" s="38"/>
    </row>
    <row r="544" spans="1:11" x14ac:dyDescent="0.35">
      <c r="A544" s="37">
        <f t="shared" si="47"/>
        <v>17</v>
      </c>
      <c r="B544" s="34" t="s">
        <v>56</v>
      </c>
      <c r="C544" s="35">
        <f t="shared" si="49"/>
        <v>0</v>
      </c>
      <c r="D544" s="35"/>
      <c r="E544" s="63">
        <f t="shared" si="48"/>
        <v>0</v>
      </c>
      <c r="F544" s="64"/>
      <c r="G544" s="60"/>
      <c r="H544" s="124"/>
      <c r="I544" s="151"/>
      <c r="J544" s="152"/>
      <c r="K544" s="38"/>
    </row>
    <row r="545" spans="1:11" x14ac:dyDescent="0.35">
      <c r="A545" s="37">
        <f t="shared" si="47"/>
        <v>18</v>
      </c>
      <c r="B545" s="34" t="s">
        <v>56</v>
      </c>
      <c r="C545" s="35">
        <f t="shared" si="49"/>
        <v>0</v>
      </c>
      <c r="D545" s="35"/>
      <c r="E545" s="63">
        <f t="shared" si="48"/>
        <v>0</v>
      </c>
      <c r="F545" s="68"/>
      <c r="G545" s="60"/>
      <c r="H545" s="124"/>
      <c r="I545" s="151"/>
      <c r="J545" s="152"/>
      <c r="K545" s="80"/>
    </row>
    <row r="546" spans="1:11" x14ac:dyDescent="0.25">
      <c r="A546" s="37">
        <f t="shared" si="47"/>
        <v>19</v>
      </c>
      <c r="B546" s="34" t="s">
        <v>56</v>
      </c>
      <c r="C546" s="35">
        <v>313343</v>
      </c>
      <c r="D546" s="35">
        <v>313374</v>
      </c>
      <c r="E546" s="63">
        <f t="shared" si="48"/>
        <v>31</v>
      </c>
      <c r="F546" s="60">
        <v>2</v>
      </c>
      <c r="G546" s="60"/>
      <c r="H546" s="124"/>
      <c r="I546" s="151"/>
      <c r="J546" s="152"/>
      <c r="K546" s="38" t="s">
        <v>196</v>
      </c>
    </row>
    <row r="547" spans="1:11" x14ac:dyDescent="0.35">
      <c r="A547" s="37">
        <f t="shared" si="47"/>
        <v>20</v>
      </c>
      <c r="B547" s="34" t="s">
        <v>56</v>
      </c>
      <c r="C547" s="35">
        <f t="shared" si="49"/>
        <v>313374</v>
      </c>
      <c r="D547" s="35">
        <v>313422</v>
      </c>
      <c r="E547" s="63">
        <f t="shared" si="48"/>
        <v>48</v>
      </c>
      <c r="F547" s="64">
        <v>3</v>
      </c>
      <c r="G547" s="60"/>
      <c r="H547" s="124"/>
      <c r="I547" s="151"/>
      <c r="J547" s="152"/>
      <c r="K547" s="38" t="s">
        <v>254</v>
      </c>
    </row>
    <row r="548" spans="1:11" x14ac:dyDescent="0.35">
      <c r="A548" s="37">
        <f t="shared" si="47"/>
        <v>21</v>
      </c>
      <c r="B548" s="34" t="s">
        <v>56</v>
      </c>
      <c r="C548" s="35">
        <f>D547</f>
        <v>313422</v>
      </c>
      <c r="D548" s="35">
        <v>313469</v>
      </c>
      <c r="E548" s="63">
        <f t="shared" si="48"/>
        <v>47</v>
      </c>
      <c r="F548" s="69">
        <v>2</v>
      </c>
      <c r="G548" s="60"/>
      <c r="H548" s="124"/>
      <c r="I548" s="151"/>
      <c r="J548" s="152"/>
      <c r="K548" s="38" t="s">
        <v>196</v>
      </c>
    </row>
    <row r="549" spans="1:11" x14ac:dyDescent="0.25">
      <c r="A549" s="37">
        <f t="shared" si="47"/>
        <v>22</v>
      </c>
      <c r="B549" s="34" t="s">
        <v>56</v>
      </c>
      <c r="C549" s="35">
        <f t="shared" si="49"/>
        <v>313469</v>
      </c>
      <c r="D549" s="35">
        <v>313533</v>
      </c>
      <c r="E549" s="63">
        <f t="shared" si="48"/>
        <v>64</v>
      </c>
      <c r="F549" s="60">
        <v>4</v>
      </c>
      <c r="G549" s="60"/>
      <c r="H549" s="124"/>
      <c r="I549" s="151"/>
      <c r="J549" s="152"/>
      <c r="K549" s="38" t="s">
        <v>206</v>
      </c>
    </row>
    <row r="550" spans="1:11" x14ac:dyDescent="0.25">
      <c r="A550" s="37">
        <f t="shared" si="47"/>
        <v>23</v>
      </c>
      <c r="B550" s="34" t="s">
        <v>56</v>
      </c>
      <c r="C550" s="35">
        <f>D549</f>
        <v>313533</v>
      </c>
      <c r="D550" s="35">
        <v>313581</v>
      </c>
      <c r="E550" s="63">
        <f t="shared" si="48"/>
        <v>48</v>
      </c>
      <c r="F550" s="60">
        <v>3</v>
      </c>
      <c r="G550" s="60"/>
      <c r="H550" s="124"/>
      <c r="I550" s="151"/>
      <c r="J550" s="152"/>
      <c r="K550" s="38" t="s">
        <v>254</v>
      </c>
    </row>
    <row r="551" spans="1:11" x14ac:dyDescent="0.25">
      <c r="A551" s="37">
        <f t="shared" si="47"/>
        <v>24</v>
      </c>
      <c r="B551" s="34" t="s">
        <v>56</v>
      </c>
      <c r="C551" s="35">
        <v>0</v>
      </c>
      <c r="D551" s="35">
        <v>0</v>
      </c>
      <c r="E551" s="63">
        <v>0</v>
      </c>
      <c r="F551" s="60">
        <v>0</v>
      </c>
      <c r="G551" s="60"/>
      <c r="H551" s="124"/>
      <c r="I551" s="151"/>
      <c r="J551" s="152"/>
      <c r="K551" s="38"/>
    </row>
    <row r="552" spans="1:11" x14ac:dyDescent="0.25">
      <c r="A552" s="37">
        <f t="shared" si="47"/>
        <v>25</v>
      </c>
      <c r="B552" s="34" t="s">
        <v>56</v>
      </c>
      <c r="C552" s="35">
        <f>D550</f>
        <v>313581</v>
      </c>
      <c r="D552" s="35">
        <v>313629</v>
      </c>
      <c r="E552" s="63">
        <f t="shared" ref="E552:E558" si="50">D552-C552</f>
        <v>48</v>
      </c>
      <c r="F552" s="60">
        <v>3</v>
      </c>
      <c r="G552" s="60"/>
      <c r="H552" s="124"/>
      <c r="I552" s="151"/>
      <c r="J552" s="152"/>
      <c r="K552" s="38" t="s">
        <v>254</v>
      </c>
    </row>
    <row r="553" spans="1:11" x14ac:dyDescent="0.25">
      <c r="A553" s="37">
        <f t="shared" si="47"/>
        <v>26</v>
      </c>
      <c r="B553" s="34" t="s">
        <v>56</v>
      </c>
      <c r="C553" s="35">
        <f>D552</f>
        <v>313629</v>
      </c>
      <c r="D553" s="35">
        <v>313676</v>
      </c>
      <c r="E553" s="63">
        <f t="shared" si="50"/>
        <v>47</v>
      </c>
      <c r="F553" s="60">
        <v>3</v>
      </c>
      <c r="G553" s="60"/>
      <c r="H553" s="124"/>
      <c r="I553" s="151"/>
      <c r="J553" s="152"/>
      <c r="K553" s="38" t="s">
        <v>254</v>
      </c>
    </row>
    <row r="554" spans="1:11" x14ac:dyDescent="0.25">
      <c r="A554" s="37">
        <f t="shared" si="47"/>
        <v>27</v>
      </c>
      <c r="B554" s="34" t="s">
        <v>56</v>
      </c>
      <c r="C554" s="35">
        <f t="shared" si="49"/>
        <v>313676</v>
      </c>
      <c r="D554" s="35">
        <v>313738</v>
      </c>
      <c r="E554" s="63">
        <f t="shared" si="50"/>
        <v>62</v>
      </c>
      <c r="F554" s="60">
        <v>3</v>
      </c>
      <c r="G554" s="60"/>
      <c r="H554" s="124"/>
      <c r="I554" s="151"/>
      <c r="J554" s="152"/>
      <c r="K554" s="38" t="s">
        <v>254</v>
      </c>
    </row>
    <row r="555" spans="1:11" x14ac:dyDescent="0.25">
      <c r="A555" s="37">
        <f t="shared" si="47"/>
        <v>28</v>
      </c>
      <c r="B555" s="34" t="s">
        <v>56</v>
      </c>
      <c r="C555" s="35">
        <f>D554</f>
        <v>313738</v>
      </c>
      <c r="D555" s="35">
        <v>313788</v>
      </c>
      <c r="E555" s="63">
        <f t="shared" si="50"/>
        <v>50</v>
      </c>
      <c r="F555" s="60">
        <v>4</v>
      </c>
      <c r="G555" s="60"/>
      <c r="H555" s="124"/>
      <c r="I555" s="151"/>
      <c r="J555" s="152"/>
      <c r="K555" s="38" t="s">
        <v>339</v>
      </c>
    </row>
    <row r="556" spans="1:11" x14ac:dyDescent="0.25">
      <c r="A556" s="37">
        <f t="shared" si="47"/>
        <v>29</v>
      </c>
      <c r="B556" s="34" t="s">
        <v>56</v>
      </c>
      <c r="C556" s="35">
        <f t="shared" si="49"/>
        <v>313788</v>
      </c>
      <c r="D556" s="35">
        <v>313833</v>
      </c>
      <c r="E556" s="63">
        <f t="shared" si="50"/>
        <v>45</v>
      </c>
      <c r="F556" s="60">
        <v>3</v>
      </c>
      <c r="G556" s="60"/>
      <c r="H556" s="124"/>
      <c r="I556" s="151"/>
      <c r="J556" s="152"/>
      <c r="K556" s="38" t="s">
        <v>254</v>
      </c>
    </row>
    <row r="557" spans="1:11" x14ac:dyDescent="0.25">
      <c r="A557" s="37">
        <f t="shared" si="47"/>
        <v>30</v>
      </c>
      <c r="B557" s="34" t="s">
        <v>56</v>
      </c>
      <c r="C557" s="35">
        <v>313833</v>
      </c>
      <c r="D557" s="35">
        <v>313880</v>
      </c>
      <c r="E557" s="63">
        <f t="shared" si="50"/>
        <v>47</v>
      </c>
      <c r="F557" s="60">
        <v>3</v>
      </c>
      <c r="G557" s="60"/>
      <c r="H557" s="124"/>
      <c r="I557" s="151"/>
      <c r="J557" s="152"/>
      <c r="K557" s="38" t="s">
        <v>254</v>
      </c>
    </row>
    <row r="558" spans="1:11" x14ac:dyDescent="0.25">
      <c r="A558" s="37">
        <f t="shared" si="47"/>
        <v>31</v>
      </c>
      <c r="B558" s="34" t="s">
        <v>56</v>
      </c>
      <c r="C558" s="35">
        <v>0</v>
      </c>
      <c r="D558" s="35">
        <v>0</v>
      </c>
      <c r="E558" s="63">
        <f t="shared" si="50"/>
        <v>0</v>
      </c>
      <c r="F558" s="60"/>
      <c r="G558" s="60"/>
      <c r="H558" s="124"/>
      <c r="I558" s="151"/>
      <c r="J558" s="152"/>
      <c r="K558" s="38"/>
    </row>
    <row r="559" spans="1:11" x14ac:dyDescent="0.25">
      <c r="A559" s="37"/>
      <c r="B559" s="50" t="s">
        <v>9</v>
      </c>
      <c r="C559" s="50"/>
      <c r="D559" s="50"/>
      <c r="E559" s="50">
        <f>SUM(E528:E558)</f>
        <v>711</v>
      </c>
      <c r="F559" s="50">
        <f>SUM(F528:F558)</f>
        <v>41</v>
      </c>
      <c r="G559" s="50">
        <f>SUM(G528:G558)</f>
        <v>0</v>
      </c>
      <c r="H559" s="130">
        <f>SUM(H528:H558)</f>
        <v>0</v>
      </c>
      <c r="I559" s="130">
        <f>SUM(I528:I558)</f>
        <v>0</v>
      </c>
      <c r="J559" s="156"/>
      <c r="K559" s="38"/>
    </row>
    <row r="561" spans="7:11" x14ac:dyDescent="0.25">
      <c r="G561" s="51" t="s">
        <v>10</v>
      </c>
      <c r="H561" s="157" t="e">
        <f>+E559/I559</f>
        <v>#DIV/0!</v>
      </c>
      <c r="I561" s="157" t="s">
        <v>11</v>
      </c>
      <c r="J561" s="158"/>
    </row>
    <row r="563" spans="7:11" x14ac:dyDescent="0.25">
      <c r="H563" s="136" t="s">
        <v>329</v>
      </c>
      <c r="J563" s="159" t="s">
        <v>156</v>
      </c>
    </row>
    <row r="564" spans="7:11" x14ac:dyDescent="0.25">
      <c r="H564" s="136">
        <v>46.59</v>
      </c>
      <c r="I564" s="160" t="s">
        <v>157</v>
      </c>
      <c r="J564" s="160">
        <v>5000</v>
      </c>
      <c r="K564" s="118">
        <v>46.59</v>
      </c>
    </row>
    <row r="565" spans="7:11" x14ac:dyDescent="0.25">
      <c r="H565" s="136">
        <v>60</v>
      </c>
      <c r="I565" s="136" t="s">
        <v>222</v>
      </c>
      <c r="J565" s="160">
        <v>6439</v>
      </c>
      <c r="K565" s="119">
        <v>60</v>
      </c>
    </row>
    <row r="566" spans="7:11" x14ac:dyDescent="0.25">
      <c r="H566" s="136">
        <v>120</v>
      </c>
      <c r="I566" s="136" t="s">
        <v>316</v>
      </c>
      <c r="J566" s="136">
        <v>12879</v>
      </c>
      <c r="K566" s="119">
        <v>120</v>
      </c>
    </row>
    <row r="567" spans="7:11" x14ac:dyDescent="0.25">
      <c r="J567" s="160" t="s">
        <v>271</v>
      </c>
      <c r="K567" s="112"/>
    </row>
    <row r="568" spans="7:11" x14ac:dyDescent="0.25">
      <c r="H568" s="136">
        <v>46.59</v>
      </c>
      <c r="I568" s="136" t="s">
        <v>263</v>
      </c>
      <c r="J568" s="136">
        <v>5000</v>
      </c>
      <c r="K568" s="112" t="s">
        <v>272</v>
      </c>
    </row>
    <row r="569" spans="7:11" x14ac:dyDescent="0.25">
      <c r="H569" s="136">
        <v>22</v>
      </c>
      <c r="I569" s="136" t="s">
        <v>316</v>
      </c>
      <c r="J569" s="136">
        <v>2361</v>
      </c>
      <c r="K569" s="112" t="s">
        <v>275</v>
      </c>
    </row>
    <row r="570" spans="7:11" x14ac:dyDescent="0.25">
      <c r="H570" s="136">
        <v>46.59</v>
      </c>
      <c r="I570" s="136" t="s">
        <v>316</v>
      </c>
      <c r="J570" s="136">
        <v>5000</v>
      </c>
      <c r="K570" s="112" t="s">
        <v>330</v>
      </c>
    </row>
    <row r="571" spans="7:11" x14ac:dyDescent="0.25">
      <c r="J571" s="136"/>
      <c r="K571" s="112"/>
    </row>
    <row r="572" spans="7:11" x14ac:dyDescent="0.25">
      <c r="J572" s="136"/>
      <c r="K572" s="112"/>
    </row>
    <row r="573" spans="7:11" x14ac:dyDescent="0.25">
      <c r="J573" s="136"/>
      <c r="K573" s="112"/>
    </row>
    <row r="574" spans="7:11" x14ac:dyDescent="0.25">
      <c r="J574" s="136"/>
      <c r="K574" s="112"/>
    </row>
    <row r="575" spans="7:11" x14ac:dyDescent="0.25">
      <c r="J575" s="136"/>
      <c r="K575" s="112"/>
    </row>
    <row r="576" spans="7:11" x14ac:dyDescent="0.25">
      <c r="J576" s="136"/>
      <c r="K576" s="112"/>
    </row>
    <row r="577" spans="10:11" x14ac:dyDescent="0.25">
      <c r="J577" s="136"/>
      <c r="K577" s="112"/>
    </row>
    <row r="578" spans="10:11" x14ac:dyDescent="0.25">
      <c r="J578" s="136"/>
      <c r="K578" s="112"/>
    </row>
    <row r="579" spans="10:11" x14ac:dyDescent="0.25">
      <c r="J579" s="136"/>
      <c r="K579" s="112"/>
    </row>
    <row r="580" spans="10:11" x14ac:dyDescent="0.25">
      <c r="J580" s="136"/>
      <c r="K580" s="112"/>
    </row>
    <row r="581" spans="10:11" x14ac:dyDescent="0.25">
      <c r="J581" s="136"/>
      <c r="K581" s="112"/>
    </row>
    <row r="582" spans="10:11" x14ac:dyDescent="0.25">
      <c r="J582" s="136"/>
      <c r="K582" s="112"/>
    </row>
    <row r="583" spans="10:11" x14ac:dyDescent="0.25">
      <c r="J583" s="136"/>
      <c r="K583" s="112"/>
    </row>
    <row r="584" spans="10:11" x14ac:dyDescent="0.25">
      <c r="J584" s="136"/>
      <c r="K584" s="112"/>
    </row>
  </sheetData>
  <mergeCells count="45">
    <mergeCell ref="A267:B267"/>
    <mergeCell ref="A192:B192"/>
    <mergeCell ref="A228:B228"/>
    <mergeCell ref="C228:K228"/>
    <mergeCell ref="A229:B229"/>
    <mergeCell ref="A266:B266"/>
    <mergeCell ref="C266:K266"/>
    <mergeCell ref="A264:B264"/>
    <mergeCell ref="C264:K264"/>
    <mergeCell ref="A115:B115"/>
    <mergeCell ref="C115:K115"/>
    <mergeCell ref="A153:B153"/>
    <mergeCell ref="C153:K153"/>
    <mergeCell ref="C191:K191"/>
    <mergeCell ref="A116:B116"/>
    <mergeCell ref="A154:B154"/>
    <mergeCell ref="A191:B191"/>
    <mergeCell ref="C1:K1"/>
    <mergeCell ref="A1:B1"/>
    <mergeCell ref="A39:B39"/>
    <mergeCell ref="C39:K39"/>
    <mergeCell ref="A78:B78"/>
    <mergeCell ref="A2:B2"/>
    <mergeCell ref="A40:B40"/>
    <mergeCell ref="A77:B77"/>
    <mergeCell ref="C77:K77"/>
    <mergeCell ref="A415:B415"/>
    <mergeCell ref="A303:B303"/>
    <mergeCell ref="C303:K303"/>
    <mergeCell ref="A304:B304"/>
    <mergeCell ref="A340:B340"/>
    <mergeCell ref="C340:K340"/>
    <mergeCell ref="A341:B341"/>
    <mergeCell ref="A377:B377"/>
    <mergeCell ref="C377:K377"/>
    <mergeCell ref="A378:B378"/>
    <mergeCell ref="A414:B414"/>
    <mergeCell ref="C414:K414"/>
    <mergeCell ref="A526:K526"/>
    <mergeCell ref="A527:B527"/>
    <mergeCell ref="A452:B452"/>
    <mergeCell ref="C452:K452"/>
    <mergeCell ref="A453:B453"/>
    <mergeCell ref="A489:K489"/>
    <mergeCell ref="A490:B49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84"/>
  <sheetViews>
    <sheetView topLeftCell="B102" workbookViewId="0">
      <selection activeCell="C146" sqref="C146"/>
    </sheetView>
  </sheetViews>
  <sheetFormatPr defaultColWidth="9.140625" defaultRowHeight="21" x14ac:dyDescent="0.25"/>
  <cols>
    <col min="1" max="1" width="9.140625" style="29"/>
    <col min="2" max="2" width="15.7109375" style="30" bestFit="1" customWidth="1"/>
    <col min="3" max="3" width="14.42578125" style="30" bestFit="1" customWidth="1"/>
    <col min="4" max="4" width="23" style="30" customWidth="1"/>
    <col min="5" max="5" width="15.5703125" style="30" bestFit="1" customWidth="1"/>
    <col min="6" max="6" width="13.140625" style="30" bestFit="1" customWidth="1"/>
    <col min="7" max="7" width="16.140625" style="30" customWidth="1"/>
    <col min="8" max="8" width="13.85546875" style="136" customWidth="1"/>
    <col min="9" max="9" width="16.28515625" style="136" bestFit="1" customWidth="1"/>
    <col min="10" max="10" width="16.7109375" style="137" customWidth="1"/>
    <col min="11" max="11" width="117.85546875" style="110" customWidth="1"/>
    <col min="12" max="12" width="9.140625" style="29"/>
    <col min="13" max="13" width="9.140625" style="30"/>
    <col min="14" max="14" width="18.85546875" style="29" bestFit="1" customWidth="1"/>
    <col min="15" max="15" width="28.140625" style="29" bestFit="1" customWidth="1"/>
    <col min="16" max="16" width="5.85546875" style="29" bestFit="1" customWidth="1"/>
    <col min="17" max="17" width="9.140625" style="29"/>
    <col min="18" max="18" width="20.85546875" style="110" bestFit="1" customWidth="1"/>
    <col min="19" max="19" width="9.140625" style="110"/>
    <col min="20" max="16384" width="9.140625" style="29"/>
  </cols>
  <sheetData>
    <row r="1" spans="1:16" x14ac:dyDescent="0.35">
      <c r="A1" s="262" t="s">
        <v>64</v>
      </c>
      <c r="B1" s="263"/>
      <c r="C1" s="264" t="s">
        <v>51</v>
      </c>
      <c r="D1" s="265"/>
      <c r="E1" s="265"/>
      <c r="F1" s="265"/>
      <c r="G1" s="265"/>
      <c r="H1" s="265"/>
      <c r="I1" s="265"/>
      <c r="J1" s="265"/>
      <c r="K1" s="266"/>
    </row>
    <row r="2" spans="1:16" ht="63" x14ac:dyDescent="0.25">
      <c r="A2" s="252" t="s">
        <v>0</v>
      </c>
      <c r="B2" s="253"/>
      <c r="C2" s="170" t="s">
        <v>6</v>
      </c>
      <c r="D2" s="170" t="s">
        <v>7</v>
      </c>
      <c r="E2" s="170" t="s">
        <v>1</v>
      </c>
      <c r="F2" s="170" t="s">
        <v>2</v>
      </c>
      <c r="G2" s="73" t="s">
        <v>3</v>
      </c>
      <c r="H2" s="122" t="s">
        <v>8</v>
      </c>
      <c r="I2" s="122" t="s">
        <v>4</v>
      </c>
      <c r="J2" s="123" t="s">
        <v>120</v>
      </c>
      <c r="K2" s="172" t="s">
        <v>5</v>
      </c>
    </row>
    <row r="3" spans="1:16" x14ac:dyDescent="0.25">
      <c r="A3" s="83">
        <v>1</v>
      </c>
      <c r="B3" s="34" t="s">
        <v>334</v>
      </c>
      <c r="C3" s="35">
        <v>0</v>
      </c>
      <c r="D3" s="35">
        <v>0</v>
      </c>
      <c r="E3" s="35">
        <f>D3-C3</f>
        <v>0</v>
      </c>
      <c r="F3" s="35"/>
      <c r="G3" s="36"/>
      <c r="H3" s="124"/>
      <c r="I3" s="124"/>
      <c r="J3" s="125"/>
      <c r="K3" s="85"/>
    </row>
    <row r="4" spans="1:16" x14ac:dyDescent="0.35">
      <c r="A4" s="83">
        <f>A3+1</f>
        <v>2</v>
      </c>
      <c r="B4" s="34" t="s">
        <v>334</v>
      </c>
      <c r="C4" s="35">
        <v>0</v>
      </c>
      <c r="D4" s="35">
        <v>0</v>
      </c>
      <c r="E4" s="35">
        <f t="shared" ref="E4:E33" si="0">D4-C4</f>
        <v>0</v>
      </c>
      <c r="F4" s="35"/>
      <c r="G4" s="36"/>
      <c r="H4" s="116"/>
      <c r="I4" s="126"/>
      <c r="J4" s="127"/>
      <c r="K4" s="98"/>
      <c r="L4" s="30"/>
      <c r="M4" s="29"/>
    </row>
    <row r="5" spans="1:16" x14ac:dyDescent="0.25">
      <c r="A5" s="83">
        <f t="shared" ref="A5:A33" si="1">A4+1</f>
        <v>3</v>
      </c>
      <c r="B5" s="34" t="s">
        <v>334</v>
      </c>
      <c r="C5" s="35">
        <v>154334</v>
      </c>
      <c r="D5" s="35">
        <v>154349</v>
      </c>
      <c r="E5" s="35">
        <f t="shared" si="0"/>
        <v>15</v>
      </c>
      <c r="F5" s="35">
        <v>1</v>
      </c>
      <c r="G5" s="36"/>
      <c r="H5" s="124"/>
      <c r="I5" s="124"/>
      <c r="J5" s="125"/>
      <c r="K5" s="85" t="s">
        <v>91</v>
      </c>
    </row>
    <row r="6" spans="1:16" x14ac:dyDescent="0.25">
      <c r="A6" s="83">
        <f t="shared" si="1"/>
        <v>4</v>
      </c>
      <c r="B6" s="34" t="s">
        <v>334</v>
      </c>
      <c r="C6" s="35">
        <v>0</v>
      </c>
      <c r="D6" s="35">
        <v>0</v>
      </c>
      <c r="E6" s="35">
        <f t="shared" si="0"/>
        <v>0</v>
      </c>
      <c r="F6" s="35"/>
      <c r="G6" s="36"/>
      <c r="H6" s="124"/>
      <c r="I6" s="124"/>
      <c r="J6" s="125"/>
      <c r="K6" s="85"/>
    </row>
    <row r="7" spans="1:16" x14ac:dyDescent="0.25">
      <c r="A7" s="83">
        <f t="shared" si="1"/>
        <v>5</v>
      </c>
      <c r="B7" s="34" t="s">
        <v>334</v>
      </c>
      <c r="C7" s="35">
        <f>D5</f>
        <v>154349</v>
      </c>
      <c r="D7" s="35">
        <v>154365</v>
      </c>
      <c r="E7" s="35">
        <f t="shared" si="0"/>
        <v>16</v>
      </c>
      <c r="F7" s="35">
        <v>1</v>
      </c>
      <c r="G7" s="36"/>
      <c r="H7" s="124"/>
      <c r="I7" s="124"/>
      <c r="J7" s="125"/>
      <c r="K7" s="85" t="s">
        <v>91</v>
      </c>
    </row>
    <row r="8" spans="1:16" x14ac:dyDescent="0.35">
      <c r="A8" s="83">
        <f t="shared" si="1"/>
        <v>6</v>
      </c>
      <c r="B8" s="34" t="s">
        <v>334</v>
      </c>
      <c r="C8" s="35">
        <f>D7</f>
        <v>154365</v>
      </c>
      <c r="D8" s="35">
        <v>154415</v>
      </c>
      <c r="E8" s="35">
        <f t="shared" si="0"/>
        <v>50</v>
      </c>
      <c r="F8" s="42">
        <v>5</v>
      </c>
      <c r="G8" s="36"/>
      <c r="H8" s="124"/>
      <c r="I8" s="124"/>
      <c r="J8" s="125"/>
      <c r="K8" s="173" t="s">
        <v>374</v>
      </c>
    </row>
    <row r="9" spans="1:16" x14ac:dyDescent="0.35">
      <c r="A9" s="83">
        <f t="shared" si="1"/>
        <v>7</v>
      </c>
      <c r="B9" s="34" t="s">
        <v>334</v>
      </c>
      <c r="C9" s="35">
        <f>D8</f>
        <v>154415</v>
      </c>
      <c r="D9" s="35">
        <v>154433</v>
      </c>
      <c r="E9" s="35">
        <f t="shared" si="0"/>
        <v>18</v>
      </c>
      <c r="F9" s="42">
        <v>1</v>
      </c>
      <c r="G9" s="36"/>
      <c r="H9" s="124">
        <v>10000</v>
      </c>
      <c r="I9" s="124">
        <v>93.17</v>
      </c>
      <c r="J9" s="78">
        <v>154418</v>
      </c>
      <c r="K9" s="173" t="s">
        <v>377</v>
      </c>
      <c r="N9" s="33" t="s">
        <v>47</v>
      </c>
      <c r="O9" s="33" t="s">
        <v>48</v>
      </c>
      <c r="P9" s="33" t="s">
        <v>49</v>
      </c>
    </row>
    <row r="10" spans="1:16" x14ac:dyDescent="0.35">
      <c r="A10" s="83">
        <f t="shared" si="1"/>
        <v>8</v>
      </c>
      <c r="B10" s="34" t="s">
        <v>334</v>
      </c>
      <c r="C10" s="35">
        <v>0</v>
      </c>
      <c r="D10" s="35">
        <v>0</v>
      </c>
      <c r="E10" s="35">
        <f t="shared" si="0"/>
        <v>0</v>
      </c>
      <c r="F10" s="42"/>
      <c r="G10" s="36"/>
      <c r="H10" s="124"/>
      <c r="I10" s="124"/>
      <c r="J10" s="125"/>
      <c r="K10" s="85" t="s">
        <v>52</v>
      </c>
      <c r="N10" s="36" t="s">
        <v>37</v>
      </c>
      <c r="O10" s="36" t="s">
        <v>38</v>
      </c>
      <c r="P10" s="36">
        <v>14</v>
      </c>
    </row>
    <row r="11" spans="1:16" x14ac:dyDescent="0.35">
      <c r="A11" s="83">
        <f t="shared" si="1"/>
        <v>9</v>
      </c>
      <c r="B11" s="34" t="s">
        <v>334</v>
      </c>
      <c r="C11" s="35">
        <f>D9</f>
        <v>154433</v>
      </c>
      <c r="D11" s="35">
        <v>154474</v>
      </c>
      <c r="E11" s="35">
        <f t="shared" si="0"/>
        <v>41</v>
      </c>
      <c r="F11" s="42">
        <v>3</v>
      </c>
      <c r="G11" s="36"/>
      <c r="H11" s="124"/>
      <c r="I11" s="128"/>
      <c r="J11" s="129"/>
      <c r="K11" s="85" t="s">
        <v>420</v>
      </c>
      <c r="N11" s="36" t="s">
        <v>37</v>
      </c>
      <c r="O11" s="36" t="s">
        <v>39</v>
      </c>
      <c r="P11" s="36">
        <v>16</v>
      </c>
    </row>
    <row r="12" spans="1:16" ht="22.5" customHeight="1" x14ac:dyDescent="0.35">
      <c r="A12" s="83">
        <f t="shared" si="1"/>
        <v>10</v>
      </c>
      <c r="B12" s="34" t="s">
        <v>334</v>
      </c>
      <c r="C12" s="36">
        <f>D11</f>
        <v>154474</v>
      </c>
      <c r="D12" s="36">
        <v>154504</v>
      </c>
      <c r="E12" s="35">
        <f t="shared" si="0"/>
        <v>30</v>
      </c>
      <c r="F12" s="39">
        <v>3</v>
      </c>
      <c r="G12" s="35"/>
      <c r="H12" s="124"/>
      <c r="I12" s="124"/>
      <c r="J12" s="125"/>
      <c r="K12" s="85" t="s">
        <v>421</v>
      </c>
      <c r="N12" s="36" t="s">
        <v>37</v>
      </c>
      <c r="O12" s="36" t="s">
        <v>40</v>
      </c>
      <c r="P12" s="36">
        <v>14</v>
      </c>
    </row>
    <row r="13" spans="1:16" x14ac:dyDescent="0.35">
      <c r="A13" s="83">
        <f t="shared" si="1"/>
        <v>11</v>
      </c>
      <c r="B13" s="34" t="s">
        <v>334</v>
      </c>
      <c r="C13" s="39">
        <f>D12</f>
        <v>154504</v>
      </c>
      <c r="D13" s="36">
        <v>154564</v>
      </c>
      <c r="E13" s="35">
        <f t="shared" si="0"/>
        <v>60</v>
      </c>
      <c r="F13" s="39">
        <v>4</v>
      </c>
      <c r="G13" s="35"/>
      <c r="H13" s="124"/>
      <c r="I13" s="124"/>
      <c r="J13" s="125"/>
      <c r="K13" s="85" t="s">
        <v>424</v>
      </c>
      <c r="N13" s="36" t="s">
        <v>37</v>
      </c>
      <c r="O13" s="36" t="s">
        <v>41</v>
      </c>
      <c r="P13" s="36">
        <v>17</v>
      </c>
    </row>
    <row r="14" spans="1:16" x14ac:dyDescent="0.35">
      <c r="A14" s="83">
        <f t="shared" si="1"/>
        <v>12</v>
      </c>
      <c r="B14" s="34" t="s">
        <v>334</v>
      </c>
      <c r="C14" s="39">
        <f>D13</f>
        <v>154564</v>
      </c>
      <c r="D14" s="36">
        <v>154629</v>
      </c>
      <c r="E14" s="35">
        <f t="shared" si="0"/>
        <v>65</v>
      </c>
      <c r="F14" s="39">
        <v>4</v>
      </c>
      <c r="G14" s="35"/>
      <c r="H14" s="124"/>
      <c r="I14" s="124"/>
      <c r="J14" s="125"/>
      <c r="K14" s="85" t="s">
        <v>443</v>
      </c>
      <c r="N14" s="36" t="s">
        <v>37</v>
      </c>
      <c r="O14" s="36" t="s">
        <v>42</v>
      </c>
      <c r="P14" s="36">
        <v>17</v>
      </c>
    </row>
    <row r="15" spans="1:16" x14ac:dyDescent="0.35">
      <c r="A15" s="83">
        <f t="shared" si="1"/>
        <v>13</v>
      </c>
      <c r="B15" s="34" t="s">
        <v>334</v>
      </c>
      <c r="C15" s="39">
        <f>D14</f>
        <v>154629</v>
      </c>
      <c r="D15" s="36">
        <v>154671</v>
      </c>
      <c r="E15" s="35">
        <f t="shared" si="0"/>
        <v>42</v>
      </c>
      <c r="F15" s="39">
        <v>3</v>
      </c>
      <c r="G15" s="35"/>
      <c r="H15" s="124"/>
      <c r="I15" s="124"/>
      <c r="J15" s="125"/>
      <c r="K15" s="85" t="s">
        <v>376</v>
      </c>
      <c r="N15" s="36" t="s">
        <v>37</v>
      </c>
      <c r="O15" s="36" t="s">
        <v>43</v>
      </c>
      <c r="P15" s="36">
        <v>18</v>
      </c>
    </row>
    <row r="16" spans="1:16" x14ac:dyDescent="0.35">
      <c r="A16" s="83">
        <f t="shared" si="1"/>
        <v>14</v>
      </c>
      <c r="B16" s="34" t="s">
        <v>334</v>
      </c>
      <c r="C16" s="39">
        <f>D15</f>
        <v>154671</v>
      </c>
      <c r="D16" s="36">
        <v>154700</v>
      </c>
      <c r="E16" s="35">
        <f t="shared" si="0"/>
        <v>29</v>
      </c>
      <c r="F16" s="39">
        <v>2</v>
      </c>
      <c r="G16" s="35"/>
      <c r="H16" s="124"/>
      <c r="I16" s="124"/>
      <c r="J16" s="125"/>
      <c r="K16" s="174" t="s">
        <v>448</v>
      </c>
      <c r="N16" s="36" t="s">
        <v>37</v>
      </c>
      <c r="O16" s="36" t="s">
        <v>44</v>
      </c>
      <c r="P16" s="36">
        <v>2</v>
      </c>
    </row>
    <row r="17" spans="1:19" x14ac:dyDescent="0.35">
      <c r="A17" s="83">
        <f t="shared" si="1"/>
        <v>15</v>
      </c>
      <c r="B17" s="34" t="s">
        <v>334</v>
      </c>
      <c r="C17" s="39">
        <v>0</v>
      </c>
      <c r="D17" s="36"/>
      <c r="E17" s="35">
        <f t="shared" si="0"/>
        <v>0</v>
      </c>
      <c r="F17" s="39"/>
      <c r="G17" s="35"/>
      <c r="H17" s="124"/>
      <c r="I17" s="124"/>
      <c r="J17" s="125"/>
      <c r="K17" s="85"/>
      <c r="N17" s="36" t="s">
        <v>37</v>
      </c>
      <c r="O17" s="36" t="s">
        <v>45</v>
      </c>
      <c r="P17" s="36">
        <v>4</v>
      </c>
    </row>
    <row r="18" spans="1:19" x14ac:dyDescent="0.35">
      <c r="A18" s="83">
        <f t="shared" si="1"/>
        <v>16</v>
      </c>
      <c r="B18" s="34" t="s">
        <v>334</v>
      </c>
      <c r="C18" s="39">
        <v>0</v>
      </c>
      <c r="D18" s="36"/>
      <c r="E18" s="35">
        <f t="shared" si="0"/>
        <v>0</v>
      </c>
      <c r="F18" s="39"/>
      <c r="G18" s="35"/>
      <c r="H18" s="124"/>
      <c r="I18" s="124"/>
      <c r="J18" s="125"/>
      <c r="K18" s="85"/>
      <c r="N18" s="36" t="s">
        <v>37</v>
      </c>
      <c r="O18" s="36" t="s">
        <v>46</v>
      </c>
      <c r="P18" s="36">
        <v>60</v>
      </c>
    </row>
    <row r="19" spans="1:19" x14ac:dyDescent="0.35">
      <c r="A19" s="83">
        <f t="shared" si="1"/>
        <v>17</v>
      </c>
      <c r="B19" s="34" t="s">
        <v>334</v>
      </c>
      <c r="C19" s="39">
        <v>0</v>
      </c>
      <c r="D19" s="36"/>
      <c r="E19" s="35">
        <f t="shared" si="0"/>
        <v>0</v>
      </c>
      <c r="F19" s="39"/>
      <c r="G19" s="35"/>
      <c r="H19" s="124"/>
      <c r="I19" s="124"/>
      <c r="J19" s="125"/>
      <c r="K19" s="98"/>
    </row>
    <row r="20" spans="1:19" x14ac:dyDescent="0.35">
      <c r="A20" s="83">
        <f t="shared" si="1"/>
        <v>18</v>
      </c>
      <c r="B20" s="34" t="s">
        <v>334</v>
      </c>
      <c r="C20" s="39">
        <v>0</v>
      </c>
      <c r="D20" s="36"/>
      <c r="E20" s="35">
        <f t="shared" si="0"/>
        <v>0</v>
      </c>
      <c r="F20" s="39"/>
      <c r="G20" s="35"/>
      <c r="H20" s="124"/>
      <c r="I20" s="124"/>
      <c r="J20" s="125"/>
      <c r="K20" s="85"/>
    </row>
    <row r="21" spans="1:19" x14ac:dyDescent="0.35">
      <c r="A21" s="83">
        <f t="shared" si="1"/>
        <v>19</v>
      </c>
      <c r="B21" s="34" t="s">
        <v>334</v>
      </c>
      <c r="C21" s="39">
        <v>0</v>
      </c>
      <c r="D21" s="36"/>
      <c r="E21" s="35">
        <f t="shared" si="0"/>
        <v>0</v>
      </c>
      <c r="F21" s="39"/>
      <c r="G21" s="35"/>
      <c r="H21" s="124"/>
      <c r="I21" s="124"/>
      <c r="J21" s="125"/>
      <c r="K21" s="85"/>
    </row>
    <row r="22" spans="1:19" x14ac:dyDescent="0.35">
      <c r="A22" s="83">
        <f t="shared" si="1"/>
        <v>20</v>
      </c>
      <c r="B22" s="34" t="s">
        <v>334</v>
      </c>
      <c r="C22" s="39">
        <v>0</v>
      </c>
      <c r="D22" s="36"/>
      <c r="E22" s="35">
        <f t="shared" si="0"/>
        <v>0</v>
      </c>
      <c r="F22" s="39"/>
      <c r="G22" s="35"/>
      <c r="H22" s="124"/>
      <c r="I22" s="124"/>
      <c r="J22" s="125"/>
      <c r="K22" s="85"/>
    </row>
    <row r="23" spans="1:19" x14ac:dyDescent="0.35">
      <c r="A23" s="83">
        <f t="shared" si="1"/>
        <v>21</v>
      </c>
      <c r="B23" s="34" t="s">
        <v>334</v>
      </c>
      <c r="C23" s="39">
        <v>0</v>
      </c>
      <c r="D23" s="39"/>
      <c r="E23" s="35">
        <f t="shared" si="0"/>
        <v>0</v>
      </c>
      <c r="F23" s="39"/>
      <c r="G23" s="35"/>
      <c r="H23" s="124"/>
      <c r="I23" s="124"/>
      <c r="J23" s="125"/>
      <c r="K23" s="85"/>
      <c r="O23" s="104"/>
      <c r="P23" s="96"/>
      <c r="R23" s="46" t="s">
        <v>51</v>
      </c>
    </row>
    <row r="24" spans="1:19" x14ac:dyDescent="0.35">
      <c r="A24" s="83">
        <f t="shared" si="1"/>
        <v>22</v>
      </c>
      <c r="B24" s="34" t="s">
        <v>334</v>
      </c>
      <c r="C24" s="39">
        <f>D16</f>
        <v>154700</v>
      </c>
      <c r="D24" s="39">
        <v>155576</v>
      </c>
      <c r="E24" s="35">
        <f t="shared" si="0"/>
        <v>876</v>
      </c>
      <c r="F24" s="39"/>
      <c r="G24" s="35"/>
      <c r="H24" s="124"/>
      <c r="I24" s="124"/>
      <c r="J24" s="125"/>
      <c r="K24" s="85"/>
      <c r="O24" s="104"/>
      <c r="P24" s="96"/>
      <c r="R24" s="46" t="s">
        <v>60</v>
      </c>
    </row>
    <row r="25" spans="1:19" x14ac:dyDescent="0.35">
      <c r="A25" s="83">
        <f t="shared" si="1"/>
        <v>23</v>
      </c>
      <c r="B25" s="34" t="s">
        <v>334</v>
      </c>
      <c r="C25" s="39">
        <v>0</v>
      </c>
      <c r="D25" s="36"/>
      <c r="E25" s="35">
        <f t="shared" si="0"/>
        <v>0</v>
      </c>
      <c r="F25" s="39"/>
      <c r="G25" s="35"/>
      <c r="H25" s="124">
        <v>16000</v>
      </c>
      <c r="I25" s="161">
        <v>140.9</v>
      </c>
      <c r="J25" s="125">
        <v>154720</v>
      </c>
      <c r="K25" s="85"/>
      <c r="O25" s="104"/>
      <c r="P25" s="96"/>
      <c r="R25" s="46" t="s">
        <v>61</v>
      </c>
    </row>
    <row r="26" spans="1:19" x14ac:dyDescent="0.35">
      <c r="A26" s="83">
        <f t="shared" si="1"/>
        <v>24</v>
      </c>
      <c r="B26" s="34" t="s">
        <v>334</v>
      </c>
      <c r="C26" s="39">
        <f>D24</f>
        <v>155576</v>
      </c>
      <c r="D26" s="36">
        <v>155649</v>
      </c>
      <c r="E26" s="35">
        <f t="shared" si="0"/>
        <v>73</v>
      </c>
      <c r="F26" s="39">
        <v>1</v>
      </c>
      <c r="G26" s="35"/>
      <c r="H26" s="124"/>
      <c r="I26" s="124"/>
      <c r="J26" s="125"/>
      <c r="K26" s="85" t="s">
        <v>484</v>
      </c>
      <c r="O26" s="104"/>
      <c r="P26" s="96"/>
      <c r="R26" s="46" t="s">
        <v>67</v>
      </c>
    </row>
    <row r="27" spans="1:19" x14ac:dyDescent="0.35">
      <c r="A27" s="83">
        <f t="shared" si="1"/>
        <v>25</v>
      </c>
      <c r="B27" s="34" t="s">
        <v>334</v>
      </c>
      <c r="C27" s="39">
        <f>D26</f>
        <v>155649</v>
      </c>
      <c r="D27" s="36">
        <v>155712</v>
      </c>
      <c r="E27" s="35">
        <f t="shared" si="0"/>
        <v>63</v>
      </c>
      <c r="F27" s="39">
        <v>1</v>
      </c>
      <c r="G27" s="35"/>
      <c r="H27" s="124">
        <v>5000</v>
      </c>
      <c r="I27" s="124">
        <v>50.2</v>
      </c>
      <c r="J27" s="125">
        <v>155649</v>
      </c>
      <c r="K27" s="85" t="s">
        <v>489</v>
      </c>
      <c r="O27" s="104"/>
      <c r="P27" s="96"/>
      <c r="R27" s="46" t="s">
        <v>65</v>
      </c>
      <c r="S27" s="110" t="s">
        <v>72</v>
      </c>
    </row>
    <row r="28" spans="1:19" x14ac:dyDescent="0.35">
      <c r="A28" s="83">
        <f t="shared" si="1"/>
        <v>26</v>
      </c>
      <c r="B28" s="34" t="s">
        <v>334</v>
      </c>
      <c r="C28" s="39">
        <f>D27</f>
        <v>155712</v>
      </c>
      <c r="D28" s="36">
        <v>155754</v>
      </c>
      <c r="E28" s="35">
        <f t="shared" si="0"/>
        <v>42</v>
      </c>
      <c r="F28" s="39">
        <v>4</v>
      </c>
      <c r="G28" s="35"/>
      <c r="H28" s="124"/>
      <c r="I28" s="124"/>
      <c r="J28" s="125"/>
      <c r="K28" s="85" t="s">
        <v>493</v>
      </c>
      <c r="O28" s="96"/>
      <c r="P28" s="96"/>
    </row>
    <row r="29" spans="1:19" x14ac:dyDescent="0.35">
      <c r="A29" s="83">
        <f t="shared" si="1"/>
        <v>27</v>
      </c>
      <c r="B29" s="34" t="s">
        <v>334</v>
      </c>
      <c r="C29" s="39">
        <f>D28</f>
        <v>155754</v>
      </c>
      <c r="D29" s="36">
        <v>155806</v>
      </c>
      <c r="E29" s="35">
        <f t="shared" si="0"/>
        <v>52</v>
      </c>
      <c r="F29" s="39">
        <v>4</v>
      </c>
      <c r="G29" s="35"/>
      <c r="H29" s="124"/>
      <c r="I29" s="124"/>
      <c r="J29" s="125"/>
      <c r="K29" s="85" t="s">
        <v>500</v>
      </c>
      <c r="O29" s="104"/>
      <c r="P29" s="96"/>
      <c r="R29" s="46" t="s">
        <v>53</v>
      </c>
    </row>
    <row r="30" spans="1:19" x14ac:dyDescent="0.35">
      <c r="A30" s="83">
        <f t="shared" si="1"/>
        <v>28</v>
      </c>
      <c r="B30" s="34" t="s">
        <v>334</v>
      </c>
      <c r="C30" s="39">
        <f>D29</f>
        <v>155806</v>
      </c>
      <c r="D30" s="36">
        <v>155837</v>
      </c>
      <c r="E30" s="35">
        <f t="shared" si="0"/>
        <v>31</v>
      </c>
      <c r="F30" s="39">
        <v>2</v>
      </c>
      <c r="G30" s="35"/>
      <c r="H30" s="124"/>
      <c r="I30" s="124"/>
      <c r="J30" s="125"/>
      <c r="K30" s="85" t="s">
        <v>515</v>
      </c>
      <c r="O30" s="104"/>
      <c r="P30" s="96"/>
      <c r="R30" s="46" t="s">
        <v>68</v>
      </c>
    </row>
    <row r="31" spans="1:19" x14ac:dyDescent="0.35">
      <c r="A31" s="83">
        <f t="shared" si="1"/>
        <v>29</v>
      </c>
      <c r="B31" s="34" t="s">
        <v>334</v>
      </c>
      <c r="C31" s="39">
        <v>0</v>
      </c>
      <c r="D31" s="36"/>
      <c r="E31" s="35">
        <f t="shared" si="0"/>
        <v>0</v>
      </c>
      <c r="F31" s="39"/>
      <c r="G31" s="35"/>
      <c r="H31" s="124"/>
      <c r="I31" s="124"/>
      <c r="J31" s="125"/>
      <c r="K31" s="85"/>
      <c r="O31" s="104"/>
      <c r="P31" s="96"/>
      <c r="R31" s="46" t="s">
        <v>69</v>
      </c>
    </row>
    <row r="32" spans="1:19" x14ac:dyDescent="0.35">
      <c r="A32" s="83">
        <f t="shared" si="1"/>
        <v>30</v>
      </c>
      <c r="B32" s="34" t="s">
        <v>334</v>
      </c>
      <c r="C32" s="39">
        <f>D30</f>
        <v>155837</v>
      </c>
      <c r="D32" s="36">
        <v>155871</v>
      </c>
      <c r="E32" s="35">
        <f t="shared" si="0"/>
        <v>34</v>
      </c>
      <c r="F32" s="39">
        <v>2</v>
      </c>
      <c r="G32" s="35"/>
      <c r="H32" s="124"/>
      <c r="I32" s="124"/>
      <c r="J32" s="125"/>
      <c r="K32" s="85" t="s">
        <v>196</v>
      </c>
      <c r="O32" s="104"/>
      <c r="P32" s="96"/>
      <c r="R32" s="46" t="s">
        <v>70</v>
      </c>
    </row>
    <row r="33" spans="1:21" x14ac:dyDescent="0.35">
      <c r="A33" s="83">
        <f t="shared" si="1"/>
        <v>31</v>
      </c>
      <c r="B33" s="34" t="s">
        <v>334</v>
      </c>
      <c r="C33" s="39">
        <v>155871</v>
      </c>
      <c r="D33" s="36">
        <v>155901</v>
      </c>
      <c r="E33" s="35">
        <f t="shared" si="0"/>
        <v>30</v>
      </c>
      <c r="F33" s="39">
        <v>2</v>
      </c>
      <c r="G33" s="35"/>
      <c r="H33" s="124"/>
      <c r="I33" s="124"/>
      <c r="J33" s="125"/>
      <c r="K33" s="85" t="s">
        <v>516</v>
      </c>
      <c r="O33" s="104"/>
      <c r="P33" s="96"/>
      <c r="R33" s="46" t="s">
        <v>55</v>
      </c>
      <c r="S33" s="110" t="s">
        <v>73</v>
      </c>
    </row>
    <row r="34" spans="1:21" x14ac:dyDescent="0.35">
      <c r="A34" s="83"/>
      <c r="B34" s="50" t="s">
        <v>9</v>
      </c>
      <c r="C34" s="39" t="s">
        <v>52</v>
      </c>
      <c r="D34" s="39"/>
      <c r="E34" s="50">
        <f>SUM(E3:E33)</f>
        <v>1567</v>
      </c>
      <c r="F34" s="50">
        <f>SUM(F3:F33)</f>
        <v>43</v>
      </c>
      <c r="G34" s="50">
        <f>SUM(G3:G33)</f>
        <v>0</v>
      </c>
      <c r="H34" s="130">
        <f>SUM(H3:H33)</f>
        <v>31000</v>
      </c>
      <c r="I34" s="130">
        <f>SUM(I4:I33)</f>
        <v>284.27</v>
      </c>
      <c r="J34" s="131"/>
      <c r="K34" s="85"/>
      <c r="O34" s="96"/>
      <c r="P34" s="96"/>
    </row>
    <row r="35" spans="1:21" x14ac:dyDescent="0.25">
      <c r="A35" s="83"/>
      <c r="B35" s="36"/>
      <c r="C35" s="36"/>
      <c r="D35" s="36"/>
      <c r="E35" s="36"/>
      <c r="F35" s="36" t="s">
        <v>52</v>
      </c>
      <c r="G35" s="36"/>
      <c r="H35" s="124" t="s">
        <v>52</v>
      </c>
      <c r="I35" s="124"/>
      <c r="J35" s="125"/>
      <c r="K35" s="98"/>
      <c r="O35" s="96"/>
      <c r="P35" s="96"/>
    </row>
    <row r="36" spans="1:21" x14ac:dyDescent="0.25">
      <c r="A36" s="83"/>
      <c r="B36" s="36"/>
      <c r="C36" s="36"/>
      <c r="D36" s="36"/>
      <c r="E36" s="36" t="s">
        <v>52</v>
      </c>
      <c r="F36" s="36" t="s">
        <v>52</v>
      </c>
      <c r="G36" s="81" t="s">
        <v>10</v>
      </c>
      <c r="H36" s="132">
        <f>+E34/I34</f>
        <v>5.5123650051007846</v>
      </c>
      <c r="I36" s="132" t="s">
        <v>11</v>
      </c>
      <c r="J36" s="133"/>
      <c r="K36" s="98"/>
      <c r="O36" s="104"/>
      <c r="P36" s="96"/>
      <c r="R36" s="46" t="s">
        <v>57</v>
      </c>
      <c r="S36" s="110" t="s">
        <v>73</v>
      </c>
    </row>
    <row r="37" spans="1:21" ht="21.75" thickBot="1" x14ac:dyDescent="0.3">
      <c r="A37" s="91"/>
      <c r="B37" s="114"/>
      <c r="C37" s="114"/>
      <c r="D37" s="114"/>
      <c r="E37" s="114" t="s">
        <v>52</v>
      </c>
      <c r="F37" s="114"/>
      <c r="G37" s="114"/>
      <c r="H37" s="134"/>
      <c r="I37" s="134"/>
      <c r="J37" s="135"/>
      <c r="K37" s="175"/>
      <c r="O37" s="104"/>
      <c r="P37" s="96"/>
      <c r="R37" s="46" t="s">
        <v>63</v>
      </c>
      <c r="S37" s="110" t="s">
        <v>71</v>
      </c>
    </row>
    <row r="38" spans="1:21" ht="21.75" thickBot="1" x14ac:dyDescent="0.3">
      <c r="O38" s="104"/>
      <c r="P38" s="96"/>
      <c r="R38" s="46" t="s">
        <v>66</v>
      </c>
      <c r="S38" s="110" t="s">
        <v>71</v>
      </c>
    </row>
    <row r="39" spans="1:21" x14ac:dyDescent="0.35">
      <c r="A39" s="262" t="s">
        <v>74</v>
      </c>
      <c r="B39" s="263"/>
      <c r="C39" s="250" t="s">
        <v>60</v>
      </c>
      <c r="D39" s="250"/>
      <c r="E39" s="250"/>
      <c r="F39" s="250"/>
      <c r="G39" s="250"/>
      <c r="H39" s="250"/>
      <c r="I39" s="250"/>
      <c r="J39" s="264"/>
      <c r="K39" s="251"/>
    </row>
    <row r="40" spans="1:21" ht="63" x14ac:dyDescent="0.25">
      <c r="A40" s="252" t="s">
        <v>0</v>
      </c>
      <c r="B40" s="253"/>
      <c r="C40" s="170" t="s">
        <v>6</v>
      </c>
      <c r="D40" s="170" t="s">
        <v>7</v>
      </c>
      <c r="E40" s="170" t="s">
        <v>1</v>
      </c>
      <c r="F40" s="170" t="s">
        <v>2</v>
      </c>
      <c r="G40" s="73" t="s">
        <v>3</v>
      </c>
      <c r="H40" s="122" t="s">
        <v>8</v>
      </c>
      <c r="I40" s="122" t="s">
        <v>4</v>
      </c>
      <c r="J40" s="123" t="s">
        <v>120</v>
      </c>
      <c r="K40" s="172" t="s">
        <v>5</v>
      </c>
      <c r="O40" s="104"/>
    </row>
    <row r="41" spans="1:21" s="58" customFormat="1" x14ac:dyDescent="0.35">
      <c r="A41" s="83">
        <v>1</v>
      </c>
      <c r="B41" s="34" t="s">
        <v>334</v>
      </c>
      <c r="C41" s="35">
        <v>0</v>
      </c>
      <c r="D41" s="35">
        <v>0</v>
      </c>
      <c r="E41" s="35">
        <f>D41-C41</f>
        <v>0</v>
      </c>
      <c r="F41" s="35"/>
      <c r="G41" s="36"/>
      <c r="H41" s="124"/>
      <c r="I41" s="124"/>
      <c r="J41" s="125"/>
      <c r="K41" s="85"/>
      <c r="M41" s="59"/>
      <c r="R41" s="111"/>
      <c r="S41" s="111"/>
    </row>
    <row r="42" spans="1:21" x14ac:dyDescent="0.35">
      <c r="A42" s="83">
        <f>A41+1</f>
        <v>2</v>
      </c>
      <c r="B42" s="34" t="s">
        <v>334</v>
      </c>
      <c r="C42" s="35"/>
      <c r="D42" s="35"/>
      <c r="E42" s="35">
        <f t="shared" ref="E42:E71" si="2">D42-C42</f>
        <v>0</v>
      </c>
      <c r="F42" s="35"/>
      <c r="G42" s="36"/>
      <c r="H42" s="116"/>
      <c r="I42" s="126"/>
      <c r="J42" s="127"/>
      <c r="K42" s="98"/>
      <c r="U42" s="29" t="s">
        <v>52</v>
      </c>
    </row>
    <row r="43" spans="1:21" x14ac:dyDescent="0.25">
      <c r="A43" s="83">
        <f t="shared" ref="A43:A71" si="3">A42+1</f>
        <v>3</v>
      </c>
      <c r="B43" s="34" t="s">
        <v>334</v>
      </c>
      <c r="C43" s="35"/>
      <c r="D43" s="35"/>
      <c r="E43" s="35">
        <f t="shared" si="2"/>
        <v>0</v>
      </c>
      <c r="F43" s="35"/>
      <c r="G43" s="36"/>
      <c r="H43" s="124"/>
      <c r="I43" s="124"/>
      <c r="J43" s="125"/>
      <c r="K43" s="85"/>
      <c r="U43" s="29" t="s">
        <v>52</v>
      </c>
    </row>
    <row r="44" spans="1:21" x14ac:dyDescent="0.25">
      <c r="A44" s="83">
        <f t="shared" si="3"/>
        <v>4</v>
      </c>
      <c r="B44" s="34" t="s">
        <v>334</v>
      </c>
      <c r="C44" s="35">
        <v>61366</v>
      </c>
      <c r="D44" s="35">
        <v>61435</v>
      </c>
      <c r="E44" s="35">
        <f t="shared" si="2"/>
        <v>69</v>
      </c>
      <c r="F44" s="35">
        <v>6</v>
      </c>
      <c r="G44" s="36"/>
      <c r="H44" s="124"/>
      <c r="I44" s="124"/>
      <c r="J44" s="125"/>
      <c r="K44" s="85" t="s">
        <v>346</v>
      </c>
      <c r="O44" s="104"/>
      <c r="U44" s="29" t="s">
        <v>52</v>
      </c>
    </row>
    <row r="45" spans="1:21" x14ac:dyDescent="0.25">
      <c r="A45" s="83">
        <f t="shared" si="3"/>
        <v>5</v>
      </c>
      <c r="B45" s="34" t="s">
        <v>334</v>
      </c>
      <c r="C45" s="35">
        <f>D44</f>
        <v>61435</v>
      </c>
      <c r="D45" s="35">
        <v>61495</v>
      </c>
      <c r="E45" s="35">
        <f t="shared" si="2"/>
        <v>60</v>
      </c>
      <c r="F45" s="35">
        <v>4</v>
      </c>
      <c r="G45" s="36"/>
      <c r="H45" s="124"/>
      <c r="I45" s="124"/>
      <c r="J45" s="125"/>
      <c r="K45" s="173" t="s">
        <v>250</v>
      </c>
      <c r="O45" s="104"/>
      <c r="U45" s="29" t="s">
        <v>52</v>
      </c>
    </row>
    <row r="46" spans="1:21" x14ac:dyDescent="0.35">
      <c r="A46" s="83">
        <f t="shared" si="3"/>
        <v>6</v>
      </c>
      <c r="B46" s="34" t="s">
        <v>334</v>
      </c>
      <c r="C46" s="35">
        <f>D45</f>
        <v>61495</v>
      </c>
      <c r="D46" s="35">
        <v>61538</v>
      </c>
      <c r="E46" s="35">
        <f t="shared" si="2"/>
        <v>43</v>
      </c>
      <c r="F46" s="42">
        <v>3</v>
      </c>
      <c r="G46" s="36"/>
      <c r="H46" s="124"/>
      <c r="I46" s="124"/>
      <c r="J46" s="125"/>
      <c r="K46" s="173" t="s">
        <v>318</v>
      </c>
      <c r="O46" s="104"/>
      <c r="U46" s="29" t="s">
        <v>52</v>
      </c>
    </row>
    <row r="47" spans="1:21" x14ac:dyDescent="0.35">
      <c r="A47" s="83">
        <f t="shared" si="3"/>
        <v>7</v>
      </c>
      <c r="B47" s="34" t="s">
        <v>334</v>
      </c>
      <c r="C47" s="35">
        <f>D46</f>
        <v>61538</v>
      </c>
      <c r="D47" s="35">
        <v>61579</v>
      </c>
      <c r="E47" s="35">
        <f t="shared" si="2"/>
        <v>41</v>
      </c>
      <c r="F47" s="42">
        <v>3</v>
      </c>
      <c r="G47" s="36"/>
      <c r="H47" s="124">
        <v>10000</v>
      </c>
      <c r="I47" s="124">
        <v>93.17</v>
      </c>
      <c r="J47" s="125">
        <v>61541</v>
      </c>
      <c r="K47" s="173" t="s">
        <v>318</v>
      </c>
      <c r="O47" s="104" t="s">
        <v>52</v>
      </c>
    </row>
    <row r="48" spans="1:21" x14ac:dyDescent="0.35">
      <c r="A48" s="83">
        <f t="shared" si="3"/>
        <v>8</v>
      </c>
      <c r="B48" s="34" t="s">
        <v>334</v>
      </c>
      <c r="C48" s="35">
        <v>0</v>
      </c>
      <c r="D48" s="35">
        <v>0</v>
      </c>
      <c r="E48" s="35">
        <f t="shared" si="2"/>
        <v>0</v>
      </c>
      <c r="F48" s="42"/>
      <c r="G48" s="36"/>
      <c r="H48" s="124"/>
      <c r="I48" s="124"/>
      <c r="J48" s="125"/>
      <c r="K48" s="85"/>
      <c r="O48" s="96"/>
    </row>
    <row r="49" spans="1:15" x14ac:dyDescent="0.35">
      <c r="A49" s="83">
        <f t="shared" si="3"/>
        <v>9</v>
      </c>
      <c r="B49" s="34" t="s">
        <v>334</v>
      </c>
      <c r="C49" s="35">
        <f>D47</f>
        <v>61579</v>
      </c>
      <c r="D49" s="35">
        <v>61619</v>
      </c>
      <c r="E49" s="35">
        <f t="shared" si="2"/>
        <v>40</v>
      </c>
      <c r="F49" s="42">
        <v>3</v>
      </c>
      <c r="G49" s="36"/>
      <c r="H49" s="124"/>
      <c r="I49" s="128"/>
      <c r="J49" s="129"/>
      <c r="K49" s="85" t="s">
        <v>390</v>
      </c>
      <c r="O49" s="104"/>
    </row>
    <row r="50" spans="1:15" x14ac:dyDescent="0.35">
      <c r="A50" s="83">
        <f t="shared" si="3"/>
        <v>10</v>
      </c>
      <c r="B50" s="34" t="s">
        <v>334</v>
      </c>
      <c r="C50" s="36">
        <f>D49</f>
        <v>61619</v>
      </c>
      <c r="D50" s="36">
        <v>61659</v>
      </c>
      <c r="E50" s="35">
        <f t="shared" si="2"/>
        <v>40</v>
      </c>
      <c r="F50" s="39">
        <v>3</v>
      </c>
      <c r="G50" s="35"/>
      <c r="H50" s="124">
        <v>8693</v>
      </c>
      <c r="I50" s="124">
        <v>81</v>
      </c>
      <c r="J50" s="125">
        <v>61660</v>
      </c>
      <c r="K50" s="85" t="s">
        <v>318</v>
      </c>
      <c r="O50" s="104"/>
    </row>
    <row r="51" spans="1:15" x14ac:dyDescent="0.35">
      <c r="A51" s="83">
        <f t="shared" si="3"/>
        <v>11</v>
      </c>
      <c r="B51" s="34" t="s">
        <v>334</v>
      </c>
      <c r="C51" s="39">
        <f>D50</f>
        <v>61659</v>
      </c>
      <c r="D51" s="36">
        <v>62004</v>
      </c>
      <c r="E51" s="35">
        <f t="shared" si="2"/>
        <v>345</v>
      </c>
      <c r="F51" s="39">
        <v>1</v>
      </c>
      <c r="G51" s="35"/>
      <c r="H51" s="124"/>
      <c r="I51" s="124"/>
      <c r="J51" s="125"/>
      <c r="K51" s="173" t="s">
        <v>426</v>
      </c>
      <c r="O51" s="104"/>
    </row>
    <row r="52" spans="1:15" x14ac:dyDescent="0.35">
      <c r="A52" s="83">
        <f t="shared" si="3"/>
        <v>12</v>
      </c>
      <c r="B52" s="34" t="s">
        <v>334</v>
      </c>
      <c r="C52" s="39">
        <f>D51</f>
        <v>62004</v>
      </c>
      <c r="D52" s="36">
        <v>62032</v>
      </c>
      <c r="E52" s="35">
        <f t="shared" si="2"/>
        <v>28</v>
      </c>
      <c r="F52" s="39">
        <v>2</v>
      </c>
      <c r="G52" s="35"/>
      <c r="H52" s="124"/>
      <c r="I52" s="124"/>
      <c r="J52" s="125"/>
      <c r="K52" s="173" t="s">
        <v>440</v>
      </c>
      <c r="O52" s="104"/>
    </row>
    <row r="53" spans="1:15" x14ac:dyDescent="0.35">
      <c r="A53" s="83">
        <f t="shared" si="3"/>
        <v>13</v>
      </c>
      <c r="B53" s="34" t="s">
        <v>334</v>
      </c>
      <c r="C53" s="39">
        <f>D52</f>
        <v>62032</v>
      </c>
      <c r="D53" s="36">
        <v>62061</v>
      </c>
      <c r="E53" s="35">
        <f t="shared" si="2"/>
        <v>29</v>
      </c>
      <c r="F53" s="39">
        <v>2</v>
      </c>
      <c r="G53" s="35"/>
      <c r="H53" s="124"/>
      <c r="I53" s="124"/>
      <c r="J53" s="125"/>
      <c r="K53" s="85" t="s">
        <v>440</v>
      </c>
      <c r="O53" s="96"/>
    </row>
    <row r="54" spans="1:15" x14ac:dyDescent="0.35">
      <c r="A54" s="83">
        <f t="shared" si="3"/>
        <v>14</v>
      </c>
      <c r="B54" s="34" t="s">
        <v>334</v>
      </c>
      <c r="C54" s="39">
        <f>D53</f>
        <v>62061</v>
      </c>
      <c r="D54" s="36">
        <v>62102</v>
      </c>
      <c r="E54" s="35">
        <f t="shared" si="2"/>
        <v>41</v>
      </c>
      <c r="F54" s="39">
        <v>3</v>
      </c>
      <c r="G54" s="35"/>
      <c r="H54" s="124"/>
      <c r="I54" s="124"/>
      <c r="J54" s="125"/>
      <c r="K54" s="174" t="s">
        <v>318</v>
      </c>
      <c r="O54" s="104"/>
    </row>
    <row r="55" spans="1:15" x14ac:dyDescent="0.35">
      <c r="A55" s="83">
        <f t="shared" si="3"/>
        <v>15</v>
      </c>
      <c r="B55" s="34" t="s">
        <v>334</v>
      </c>
      <c r="C55" s="39">
        <v>0</v>
      </c>
      <c r="D55" s="36"/>
      <c r="E55" s="35">
        <f t="shared" si="2"/>
        <v>0</v>
      </c>
      <c r="F55" s="39"/>
      <c r="G55" s="35"/>
      <c r="H55" s="124"/>
      <c r="I55" s="124"/>
      <c r="J55" s="125"/>
      <c r="K55" s="85"/>
      <c r="O55" s="104"/>
    </row>
    <row r="56" spans="1:15" x14ac:dyDescent="0.35">
      <c r="A56" s="83">
        <f t="shared" si="3"/>
        <v>16</v>
      </c>
      <c r="B56" s="34" t="s">
        <v>334</v>
      </c>
      <c r="C56" s="39">
        <v>0</v>
      </c>
      <c r="D56" s="36"/>
      <c r="E56" s="35">
        <f t="shared" si="2"/>
        <v>0</v>
      </c>
      <c r="F56" s="39"/>
      <c r="G56" s="35"/>
      <c r="H56" s="124"/>
      <c r="I56" s="124"/>
      <c r="J56" s="125"/>
      <c r="K56" s="85"/>
      <c r="O56" s="104"/>
    </row>
    <row r="57" spans="1:15" x14ac:dyDescent="0.35">
      <c r="A57" s="83">
        <f t="shared" si="3"/>
        <v>17</v>
      </c>
      <c r="B57" s="34" t="s">
        <v>334</v>
      </c>
      <c r="C57" s="39">
        <v>0</v>
      </c>
      <c r="D57" s="36"/>
      <c r="E57" s="35">
        <f t="shared" si="2"/>
        <v>0</v>
      </c>
      <c r="F57" s="39"/>
      <c r="G57" s="35"/>
      <c r="H57" s="124"/>
      <c r="I57" s="124"/>
      <c r="J57" s="125"/>
      <c r="K57" s="98"/>
      <c r="O57" s="104"/>
    </row>
    <row r="58" spans="1:15" x14ac:dyDescent="0.35">
      <c r="A58" s="83">
        <f t="shared" si="3"/>
        <v>18</v>
      </c>
      <c r="B58" s="34" t="s">
        <v>334</v>
      </c>
      <c r="C58" s="39">
        <v>0</v>
      </c>
      <c r="D58" s="36"/>
      <c r="E58" s="35">
        <f t="shared" si="2"/>
        <v>0</v>
      </c>
      <c r="F58" s="39"/>
      <c r="G58" s="35"/>
      <c r="H58" s="124"/>
      <c r="I58" s="124"/>
      <c r="J58" s="125"/>
      <c r="K58" s="85"/>
      <c r="O58" s="104"/>
    </row>
    <row r="59" spans="1:15" x14ac:dyDescent="0.35">
      <c r="A59" s="83">
        <f t="shared" si="3"/>
        <v>19</v>
      </c>
      <c r="B59" s="34" t="s">
        <v>334</v>
      </c>
      <c r="C59" s="39">
        <v>0</v>
      </c>
      <c r="D59" s="36"/>
      <c r="E59" s="35">
        <f t="shared" si="2"/>
        <v>0</v>
      </c>
      <c r="F59" s="39"/>
      <c r="G59" s="35"/>
      <c r="H59" s="124"/>
      <c r="I59" s="124"/>
      <c r="J59" s="125"/>
      <c r="K59" s="85"/>
      <c r="O59" s="96"/>
    </row>
    <row r="60" spans="1:15" x14ac:dyDescent="0.35">
      <c r="A60" s="83">
        <f t="shared" si="3"/>
        <v>20</v>
      </c>
      <c r="B60" s="34" t="s">
        <v>334</v>
      </c>
      <c r="C60" s="39">
        <v>0</v>
      </c>
      <c r="D60" s="36"/>
      <c r="E60" s="35">
        <f t="shared" si="2"/>
        <v>0</v>
      </c>
      <c r="F60" s="39"/>
      <c r="G60" s="35"/>
      <c r="H60" s="124"/>
      <c r="I60" s="124"/>
      <c r="J60" s="125"/>
      <c r="K60" s="85"/>
      <c r="O60" s="104"/>
    </row>
    <row r="61" spans="1:15" x14ac:dyDescent="0.35">
      <c r="A61" s="83">
        <f t="shared" si="3"/>
        <v>21</v>
      </c>
      <c r="B61" s="34" t="s">
        <v>334</v>
      </c>
      <c r="C61" s="39">
        <f>D54</f>
        <v>62102</v>
      </c>
      <c r="D61" s="39">
        <v>62471</v>
      </c>
      <c r="E61" s="35">
        <f t="shared" si="2"/>
        <v>369</v>
      </c>
      <c r="F61" s="39">
        <v>2</v>
      </c>
      <c r="G61" s="35"/>
      <c r="H61" s="124">
        <v>8264</v>
      </c>
      <c r="I61" s="124">
        <v>77</v>
      </c>
      <c r="J61" s="125">
        <v>62105</v>
      </c>
      <c r="K61" s="228" t="s">
        <v>426</v>
      </c>
      <c r="O61" s="104"/>
    </row>
    <row r="62" spans="1:15" x14ac:dyDescent="0.35">
      <c r="A62" s="83">
        <f t="shared" si="3"/>
        <v>22</v>
      </c>
      <c r="B62" s="34" t="s">
        <v>334</v>
      </c>
      <c r="C62" s="39">
        <f>D61</f>
        <v>62471</v>
      </c>
      <c r="D62" s="39">
        <v>62484</v>
      </c>
      <c r="E62" s="35">
        <f t="shared" si="2"/>
        <v>13</v>
      </c>
      <c r="F62" s="39">
        <v>1</v>
      </c>
      <c r="G62" s="35"/>
      <c r="H62" s="124"/>
      <c r="I62" s="124"/>
      <c r="J62" s="125"/>
      <c r="K62" s="85" t="s">
        <v>462</v>
      </c>
      <c r="O62" s="104"/>
    </row>
    <row r="63" spans="1:15" x14ac:dyDescent="0.35">
      <c r="A63" s="83">
        <f t="shared" si="3"/>
        <v>23</v>
      </c>
      <c r="B63" s="34" t="s">
        <v>334</v>
      </c>
      <c r="C63" s="39">
        <f>D62</f>
        <v>62484</v>
      </c>
      <c r="D63" s="36">
        <v>62514</v>
      </c>
      <c r="E63" s="35">
        <f t="shared" si="2"/>
        <v>30</v>
      </c>
      <c r="F63" s="39">
        <v>2</v>
      </c>
      <c r="G63" s="35"/>
      <c r="H63" s="124"/>
      <c r="I63" s="124"/>
      <c r="J63" s="125"/>
      <c r="K63" s="85" t="s">
        <v>440</v>
      </c>
      <c r="O63" s="104"/>
    </row>
    <row r="64" spans="1:15" x14ac:dyDescent="0.35">
      <c r="A64" s="83">
        <f t="shared" si="3"/>
        <v>24</v>
      </c>
      <c r="B64" s="34" t="s">
        <v>334</v>
      </c>
      <c r="C64" s="39">
        <f>D63</f>
        <v>62514</v>
      </c>
      <c r="D64" s="36">
        <v>62545</v>
      </c>
      <c r="E64" s="35">
        <f t="shared" si="2"/>
        <v>31</v>
      </c>
      <c r="F64" s="39">
        <v>3</v>
      </c>
      <c r="G64" s="35"/>
      <c r="H64" s="124"/>
      <c r="I64" s="124"/>
      <c r="J64" s="125"/>
      <c r="K64" s="85" t="s">
        <v>318</v>
      </c>
      <c r="O64" s="104"/>
    </row>
    <row r="65" spans="1:19" x14ac:dyDescent="0.35">
      <c r="A65" s="83">
        <f t="shared" si="3"/>
        <v>25</v>
      </c>
      <c r="B65" s="34" t="s">
        <v>334</v>
      </c>
      <c r="C65" s="39">
        <v>0</v>
      </c>
      <c r="D65" s="36"/>
      <c r="E65" s="35">
        <f t="shared" ref="E65" si="4">D65-C65</f>
        <v>0</v>
      </c>
      <c r="F65" s="39">
        <v>0</v>
      </c>
      <c r="G65" s="35"/>
      <c r="H65" s="124"/>
      <c r="I65" s="124"/>
      <c r="J65" s="125"/>
      <c r="K65" s="85">
        <v>0</v>
      </c>
      <c r="O65" s="104"/>
    </row>
    <row r="66" spans="1:19" x14ac:dyDescent="0.35">
      <c r="A66" s="83">
        <f t="shared" si="3"/>
        <v>26</v>
      </c>
      <c r="B66" s="34" t="s">
        <v>334</v>
      </c>
      <c r="C66" s="39">
        <f>D64</f>
        <v>62545</v>
      </c>
      <c r="D66" s="36">
        <v>62596</v>
      </c>
      <c r="E66" s="35">
        <f t="shared" si="2"/>
        <v>51</v>
      </c>
      <c r="F66" s="39">
        <v>2</v>
      </c>
      <c r="G66" s="35"/>
      <c r="H66" s="124"/>
      <c r="I66" s="124"/>
      <c r="J66" s="125"/>
      <c r="K66" s="85" t="s">
        <v>440</v>
      </c>
      <c r="O66" s="96"/>
    </row>
    <row r="67" spans="1:19" x14ac:dyDescent="0.35">
      <c r="A67" s="83">
        <f t="shared" si="3"/>
        <v>27</v>
      </c>
      <c r="B67" s="34" t="s">
        <v>334</v>
      </c>
      <c r="C67" s="39">
        <f>D66</f>
        <v>62596</v>
      </c>
      <c r="D67" s="36">
        <v>62625</v>
      </c>
      <c r="E67" s="35">
        <f t="shared" si="2"/>
        <v>29</v>
      </c>
      <c r="F67" s="39">
        <v>2</v>
      </c>
      <c r="G67" s="35"/>
      <c r="H67" s="124"/>
      <c r="I67" s="124"/>
      <c r="J67" s="125"/>
      <c r="K67" s="85" t="s">
        <v>440</v>
      </c>
      <c r="O67" s="104"/>
    </row>
    <row r="68" spans="1:19" x14ac:dyDescent="0.35">
      <c r="A68" s="83">
        <f t="shared" si="3"/>
        <v>28</v>
      </c>
      <c r="B68" s="34" t="s">
        <v>334</v>
      </c>
      <c r="C68" s="39">
        <f>D67</f>
        <v>62625</v>
      </c>
      <c r="D68" s="36">
        <v>62682</v>
      </c>
      <c r="E68" s="35">
        <f t="shared" si="2"/>
        <v>57</v>
      </c>
      <c r="F68" s="39">
        <v>4</v>
      </c>
      <c r="G68" s="35"/>
      <c r="H68" s="124"/>
      <c r="I68" s="124"/>
      <c r="J68" s="125"/>
      <c r="K68" s="85" t="s">
        <v>250</v>
      </c>
      <c r="O68" s="104"/>
    </row>
    <row r="69" spans="1:19" x14ac:dyDescent="0.35">
      <c r="A69" s="83">
        <f t="shared" si="3"/>
        <v>29</v>
      </c>
      <c r="B69" s="34" t="s">
        <v>334</v>
      </c>
      <c r="C69" s="39">
        <v>0</v>
      </c>
      <c r="D69" s="36"/>
      <c r="E69" s="35">
        <f t="shared" si="2"/>
        <v>0</v>
      </c>
      <c r="F69" s="39"/>
      <c r="G69" s="35"/>
      <c r="H69" s="124"/>
      <c r="I69" s="124"/>
      <c r="J69" s="125"/>
      <c r="K69" s="85"/>
      <c r="O69" s="104"/>
    </row>
    <row r="70" spans="1:19" x14ac:dyDescent="0.35">
      <c r="A70" s="83">
        <f t="shared" si="3"/>
        <v>30</v>
      </c>
      <c r="B70" s="34" t="s">
        <v>334</v>
      </c>
      <c r="C70" s="39">
        <f>D68</f>
        <v>62682</v>
      </c>
      <c r="D70" s="36">
        <v>62715</v>
      </c>
      <c r="E70" s="35">
        <f t="shared" si="2"/>
        <v>33</v>
      </c>
      <c r="F70" s="39">
        <v>3</v>
      </c>
      <c r="G70" s="35"/>
      <c r="H70" s="124"/>
      <c r="I70" s="124"/>
      <c r="J70" s="125"/>
      <c r="K70" s="85" t="s">
        <v>510</v>
      </c>
      <c r="O70" s="104"/>
    </row>
    <row r="71" spans="1:19" x14ac:dyDescent="0.35">
      <c r="A71" s="83">
        <f t="shared" si="3"/>
        <v>31</v>
      </c>
      <c r="B71" s="34" t="s">
        <v>334</v>
      </c>
      <c r="C71" s="39">
        <f>D70</f>
        <v>62715</v>
      </c>
      <c r="D71" s="36">
        <v>62755</v>
      </c>
      <c r="E71" s="35">
        <f t="shared" si="2"/>
        <v>40</v>
      </c>
      <c r="F71" s="39">
        <v>3</v>
      </c>
      <c r="G71" s="35"/>
      <c r="H71" s="124"/>
      <c r="I71" s="124"/>
      <c r="J71" s="125"/>
      <c r="K71" s="85" t="s">
        <v>318</v>
      </c>
      <c r="O71" s="104"/>
    </row>
    <row r="72" spans="1:19" x14ac:dyDescent="0.35">
      <c r="A72" s="83"/>
      <c r="B72" s="50" t="s">
        <v>9</v>
      </c>
      <c r="C72" s="39" t="s">
        <v>52</v>
      </c>
      <c r="D72" s="39"/>
      <c r="E72" s="50">
        <f>SUM(E41:E71)</f>
        <v>1389</v>
      </c>
      <c r="F72" s="50">
        <f>SUM(F41:F71)</f>
        <v>52</v>
      </c>
      <c r="G72" s="50">
        <f>SUM(G41:G71)</f>
        <v>0</v>
      </c>
      <c r="H72" s="130">
        <f>SUM(H41:H71)</f>
        <v>26957</v>
      </c>
      <c r="I72" s="130">
        <f>SUM(I42:I71)</f>
        <v>251.17000000000002</v>
      </c>
      <c r="J72" s="131"/>
      <c r="K72" s="85"/>
      <c r="O72" s="96"/>
    </row>
    <row r="73" spans="1:19" x14ac:dyDescent="0.25">
      <c r="A73" s="83"/>
      <c r="B73" s="36"/>
      <c r="C73" s="36"/>
      <c r="D73" s="36"/>
      <c r="E73" s="36"/>
      <c r="F73" s="36" t="s">
        <v>52</v>
      </c>
      <c r="G73" s="36"/>
      <c r="H73" s="124" t="s">
        <v>52</v>
      </c>
      <c r="I73" s="124"/>
      <c r="J73" s="125"/>
      <c r="K73" s="98"/>
      <c r="O73" s="104"/>
    </row>
    <row r="74" spans="1:19" x14ac:dyDescent="0.25">
      <c r="A74" s="83"/>
      <c r="B74" s="36"/>
      <c r="C74" s="36"/>
      <c r="D74" s="36"/>
      <c r="E74" s="36" t="s">
        <v>52</v>
      </c>
      <c r="F74" s="36" t="s">
        <v>52</v>
      </c>
      <c r="G74" s="81" t="s">
        <v>10</v>
      </c>
      <c r="H74" s="132">
        <f>+E72/I72</f>
        <v>5.5301190428793241</v>
      </c>
      <c r="I74" s="132" t="s">
        <v>11</v>
      </c>
      <c r="J74" s="133"/>
      <c r="K74" s="98"/>
      <c r="O74" s="104"/>
    </row>
    <row r="75" spans="1:19" ht="21.75" thickBot="1" x14ac:dyDescent="0.3">
      <c r="A75" s="91"/>
      <c r="B75" s="114"/>
      <c r="C75" s="114"/>
      <c r="D75" s="114"/>
      <c r="E75" s="114" t="s">
        <v>52</v>
      </c>
      <c r="F75" s="114"/>
      <c r="G75" s="114"/>
      <c r="H75" s="134"/>
      <c r="I75" s="134"/>
      <c r="J75" s="135"/>
      <c r="K75" s="175"/>
      <c r="O75" s="104"/>
    </row>
    <row r="76" spans="1:19" ht="21.75" thickBot="1" x14ac:dyDescent="0.3">
      <c r="O76" s="104" t="s">
        <v>52</v>
      </c>
    </row>
    <row r="77" spans="1:19" x14ac:dyDescent="0.35">
      <c r="A77" s="262" t="s">
        <v>75</v>
      </c>
      <c r="B77" s="263"/>
      <c r="C77" s="250" t="s">
        <v>61</v>
      </c>
      <c r="D77" s="250"/>
      <c r="E77" s="250"/>
      <c r="F77" s="250"/>
      <c r="G77" s="250"/>
      <c r="H77" s="250"/>
      <c r="I77" s="250"/>
      <c r="J77" s="264"/>
      <c r="K77" s="251"/>
      <c r="O77" s="104"/>
    </row>
    <row r="78" spans="1:19" ht="63" x14ac:dyDescent="0.25">
      <c r="A78" s="252" t="s">
        <v>0</v>
      </c>
      <c r="B78" s="253"/>
      <c r="C78" s="170" t="s">
        <v>6</v>
      </c>
      <c r="D78" s="170" t="s">
        <v>7</v>
      </c>
      <c r="E78" s="170" t="s">
        <v>1</v>
      </c>
      <c r="F78" s="170" t="s">
        <v>2</v>
      </c>
      <c r="G78" s="73" t="s">
        <v>3</v>
      </c>
      <c r="H78" s="122" t="s">
        <v>8</v>
      </c>
      <c r="I78" s="122" t="s">
        <v>4</v>
      </c>
      <c r="J78" s="123" t="s">
        <v>120</v>
      </c>
      <c r="K78" s="172" t="s">
        <v>5</v>
      </c>
      <c r="O78" s="104"/>
    </row>
    <row r="79" spans="1:19" s="58" customFormat="1" x14ac:dyDescent="0.35">
      <c r="A79" s="83">
        <v>1</v>
      </c>
      <c r="B79" s="34" t="s">
        <v>334</v>
      </c>
      <c r="C79" s="35">
        <v>36875</v>
      </c>
      <c r="D79" s="35">
        <v>36910</v>
      </c>
      <c r="E79" s="35">
        <f>D79-C79</f>
        <v>35</v>
      </c>
      <c r="F79" s="35">
        <v>2</v>
      </c>
      <c r="G79" s="36"/>
      <c r="H79" s="124"/>
      <c r="I79" s="124"/>
      <c r="J79" s="125"/>
      <c r="K79" s="85" t="s">
        <v>336</v>
      </c>
      <c r="M79" s="59"/>
      <c r="O79" s="104"/>
      <c r="R79" s="111"/>
      <c r="S79" s="111"/>
    </row>
    <row r="80" spans="1:19" x14ac:dyDescent="0.35">
      <c r="A80" s="83">
        <f>A79+1</f>
        <v>2</v>
      </c>
      <c r="B80" s="34" t="s">
        <v>334</v>
      </c>
      <c r="C80" s="35">
        <f>D79</f>
        <v>36910</v>
      </c>
      <c r="D80" s="35">
        <v>36960</v>
      </c>
      <c r="E80" s="35">
        <f t="shared" ref="E80:E109" si="5">D80-C80</f>
        <v>50</v>
      </c>
      <c r="F80" s="35">
        <v>3</v>
      </c>
      <c r="G80" s="36"/>
      <c r="H80" s="116"/>
      <c r="I80" s="126"/>
      <c r="J80" s="127"/>
      <c r="K80" s="98" t="s">
        <v>337</v>
      </c>
      <c r="O80" s="96"/>
    </row>
    <row r="81" spans="1:15" x14ac:dyDescent="0.25">
      <c r="A81" s="83">
        <f t="shared" ref="A81:A109" si="6">A80+1</f>
        <v>3</v>
      </c>
      <c r="B81" s="34" t="s">
        <v>334</v>
      </c>
      <c r="C81" s="35">
        <v>0</v>
      </c>
      <c r="D81" s="35">
        <v>0</v>
      </c>
      <c r="E81" s="35">
        <f>D81-C81</f>
        <v>0</v>
      </c>
      <c r="F81" s="35"/>
      <c r="G81" s="36"/>
      <c r="H81" s="124"/>
      <c r="I81" s="124"/>
      <c r="J81" s="125"/>
      <c r="K81" s="85">
        <v>0</v>
      </c>
      <c r="O81" s="104"/>
    </row>
    <row r="82" spans="1:15" x14ac:dyDescent="0.25">
      <c r="A82" s="83">
        <f t="shared" si="6"/>
        <v>4</v>
      </c>
      <c r="B82" s="34" t="s">
        <v>334</v>
      </c>
      <c r="C82" s="35">
        <v>36960</v>
      </c>
      <c r="D82" s="35">
        <v>37056</v>
      </c>
      <c r="E82" s="35">
        <f t="shared" si="5"/>
        <v>96</v>
      </c>
      <c r="F82" s="35">
        <v>6</v>
      </c>
      <c r="G82" s="36"/>
      <c r="H82" s="124"/>
      <c r="I82" s="124"/>
      <c r="J82" s="125"/>
      <c r="K82" s="85" t="s">
        <v>349</v>
      </c>
      <c r="O82" s="104"/>
    </row>
    <row r="83" spans="1:15" x14ac:dyDescent="0.3">
      <c r="A83" s="83">
        <f t="shared" si="6"/>
        <v>5</v>
      </c>
      <c r="B83" s="34" t="s">
        <v>334</v>
      </c>
      <c r="C83" s="35">
        <f t="shared" ref="C83:C88" si="7">D82</f>
        <v>37056</v>
      </c>
      <c r="D83" s="35">
        <v>37126</v>
      </c>
      <c r="E83" s="35">
        <f t="shared" si="5"/>
        <v>70</v>
      </c>
      <c r="F83" s="35">
        <v>5</v>
      </c>
      <c r="G83" s="36"/>
      <c r="H83" s="124">
        <v>10000</v>
      </c>
      <c r="I83" s="164">
        <v>93.17</v>
      </c>
      <c r="J83" s="78">
        <v>37110</v>
      </c>
      <c r="K83" s="85" t="s">
        <v>184</v>
      </c>
      <c r="O83" s="104"/>
    </row>
    <row r="84" spans="1:15" x14ac:dyDescent="0.35">
      <c r="A84" s="83">
        <f t="shared" si="6"/>
        <v>6</v>
      </c>
      <c r="B84" s="34" t="s">
        <v>334</v>
      </c>
      <c r="C84" s="35">
        <f t="shared" si="7"/>
        <v>37126</v>
      </c>
      <c r="D84" s="35">
        <v>37209</v>
      </c>
      <c r="E84" s="35">
        <f t="shared" si="5"/>
        <v>83</v>
      </c>
      <c r="F84" s="42">
        <v>6</v>
      </c>
      <c r="G84" s="36"/>
      <c r="H84" s="124"/>
      <c r="I84" s="124"/>
      <c r="J84" s="125"/>
      <c r="K84" s="173" t="s">
        <v>319</v>
      </c>
      <c r="O84" s="104"/>
    </row>
    <row r="85" spans="1:15" x14ac:dyDescent="0.35">
      <c r="A85" s="83">
        <f t="shared" si="6"/>
        <v>7</v>
      </c>
      <c r="B85" s="34" t="s">
        <v>334</v>
      </c>
      <c r="C85" s="35">
        <f t="shared" si="7"/>
        <v>37209</v>
      </c>
      <c r="D85" s="35">
        <v>37309</v>
      </c>
      <c r="E85" s="35">
        <f t="shared" si="5"/>
        <v>100</v>
      </c>
      <c r="F85" s="42">
        <v>6</v>
      </c>
      <c r="G85" s="36"/>
      <c r="H85" s="124"/>
      <c r="I85" s="124"/>
      <c r="J85" s="125"/>
      <c r="K85" s="173" t="s">
        <v>388</v>
      </c>
      <c r="O85" s="96"/>
    </row>
    <row r="86" spans="1:15" x14ac:dyDescent="0.35">
      <c r="A86" s="83">
        <f t="shared" si="6"/>
        <v>8</v>
      </c>
      <c r="B86" s="34" t="s">
        <v>334</v>
      </c>
      <c r="C86" s="35">
        <f t="shared" si="7"/>
        <v>37309</v>
      </c>
      <c r="D86" s="35">
        <v>37340</v>
      </c>
      <c r="E86" s="35">
        <f t="shared" si="5"/>
        <v>31</v>
      </c>
      <c r="F86" s="42">
        <v>2</v>
      </c>
      <c r="G86" s="36"/>
      <c r="H86" s="124"/>
      <c r="I86" s="124"/>
      <c r="J86" s="125"/>
      <c r="K86" s="85" t="s">
        <v>232</v>
      </c>
      <c r="O86" s="104"/>
    </row>
    <row r="87" spans="1:15" x14ac:dyDescent="0.35">
      <c r="A87" s="83">
        <f t="shared" si="6"/>
        <v>9</v>
      </c>
      <c r="B87" s="34" t="s">
        <v>334</v>
      </c>
      <c r="C87" s="35">
        <f t="shared" si="7"/>
        <v>37340</v>
      </c>
      <c r="D87" s="35">
        <v>37392</v>
      </c>
      <c r="E87" s="35">
        <f t="shared" si="5"/>
        <v>52</v>
      </c>
      <c r="F87" s="42">
        <v>3</v>
      </c>
      <c r="G87" s="36"/>
      <c r="H87" s="124"/>
      <c r="I87" s="128"/>
      <c r="J87" s="129"/>
      <c r="K87" s="85" t="s">
        <v>198</v>
      </c>
      <c r="O87" s="104"/>
    </row>
    <row r="88" spans="1:15" ht="22.5" customHeight="1" x14ac:dyDescent="0.35">
      <c r="A88" s="83">
        <f t="shared" si="6"/>
        <v>10</v>
      </c>
      <c r="B88" s="34" t="s">
        <v>334</v>
      </c>
      <c r="C88" s="35">
        <f t="shared" si="7"/>
        <v>37392</v>
      </c>
      <c r="D88" s="36">
        <v>37462</v>
      </c>
      <c r="E88" s="35">
        <f t="shared" si="5"/>
        <v>70</v>
      </c>
      <c r="F88" s="39">
        <v>5</v>
      </c>
      <c r="G88" s="35"/>
      <c r="H88" s="124"/>
      <c r="I88" s="124"/>
      <c r="J88" s="125"/>
      <c r="K88" s="85" t="s">
        <v>349</v>
      </c>
      <c r="O88" s="104"/>
    </row>
    <row r="89" spans="1:15" x14ac:dyDescent="0.35">
      <c r="A89" s="83">
        <f t="shared" si="6"/>
        <v>11</v>
      </c>
      <c r="B89" s="34" t="s">
        <v>334</v>
      </c>
      <c r="C89" s="35">
        <f>D88</f>
        <v>37462</v>
      </c>
      <c r="D89" s="36">
        <v>37595</v>
      </c>
      <c r="E89" s="35">
        <f t="shared" si="5"/>
        <v>133</v>
      </c>
      <c r="F89" s="39">
        <v>6</v>
      </c>
      <c r="G89" s="35"/>
      <c r="H89" s="124">
        <v>10000</v>
      </c>
      <c r="I89" s="164">
        <v>93.17</v>
      </c>
      <c r="J89" s="125">
        <v>37494</v>
      </c>
      <c r="K89" s="85" t="s">
        <v>388</v>
      </c>
      <c r="M89" s="30" t="s">
        <v>52</v>
      </c>
      <c r="O89" s="104"/>
    </row>
    <row r="90" spans="1:15" x14ac:dyDescent="0.35">
      <c r="A90" s="83">
        <f t="shared" si="6"/>
        <v>12</v>
      </c>
      <c r="B90" s="34" t="s">
        <v>334</v>
      </c>
      <c r="C90" s="35">
        <v>37595</v>
      </c>
      <c r="D90" s="36">
        <v>37682</v>
      </c>
      <c r="E90" s="35">
        <f t="shared" si="5"/>
        <v>87</v>
      </c>
      <c r="F90" s="39">
        <v>5</v>
      </c>
      <c r="G90" s="35"/>
      <c r="H90" s="124"/>
      <c r="I90" s="124"/>
      <c r="J90" s="125"/>
      <c r="K90" s="85" t="s">
        <v>437</v>
      </c>
      <c r="M90" s="30" t="s">
        <v>52</v>
      </c>
      <c r="O90" s="96"/>
    </row>
    <row r="91" spans="1:15" x14ac:dyDescent="0.35">
      <c r="A91" s="83">
        <f t="shared" si="6"/>
        <v>13</v>
      </c>
      <c r="B91" s="34" t="s">
        <v>334</v>
      </c>
      <c r="C91" s="35">
        <f>D90</f>
        <v>37682</v>
      </c>
      <c r="D91" s="36">
        <v>37800</v>
      </c>
      <c r="E91" s="35">
        <f t="shared" si="5"/>
        <v>118</v>
      </c>
      <c r="F91" s="39">
        <v>7</v>
      </c>
      <c r="G91" s="35"/>
      <c r="H91" s="124">
        <v>10000</v>
      </c>
      <c r="I91" s="124">
        <v>93.17</v>
      </c>
      <c r="J91" s="125">
        <v>37762</v>
      </c>
      <c r="K91" s="85" t="s">
        <v>444</v>
      </c>
      <c r="M91" s="30" t="s">
        <v>52</v>
      </c>
      <c r="O91" s="104"/>
    </row>
    <row r="92" spans="1:15" x14ac:dyDescent="0.35">
      <c r="A92" s="83">
        <f t="shared" si="6"/>
        <v>14</v>
      </c>
      <c r="B92" s="34" t="s">
        <v>334</v>
      </c>
      <c r="C92" s="35">
        <v>37864</v>
      </c>
      <c r="D92" s="36">
        <v>37895</v>
      </c>
      <c r="E92" s="35">
        <f t="shared" si="5"/>
        <v>31</v>
      </c>
      <c r="F92" s="39">
        <v>2</v>
      </c>
      <c r="G92" s="35"/>
      <c r="H92" s="124"/>
      <c r="I92" s="124"/>
      <c r="J92" s="125"/>
      <c r="K92" s="174" t="s">
        <v>456</v>
      </c>
      <c r="O92" s="96"/>
    </row>
    <row r="93" spans="1:15" x14ac:dyDescent="0.35">
      <c r="A93" s="83">
        <f t="shared" si="6"/>
        <v>15</v>
      </c>
      <c r="B93" s="34" t="s">
        <v>334</v>
      </c>
      <c r="C93" s="35">
        <f>D92</f>
        <v>37895</v>
      </c>
      <c r="D93" s="36">
        <v>37965</v>
      </c>
      <c r="E93" s="35">
        <f t="shared" si="5"/>
        <v>70</v>
      </c>
      <c r="F93" s="39">
        <v>4</v>
      </c>
      <c r="G93" s="35"/>
      <c r="H93" s="124"/>
      <c r="I93" s="124"/>
      <c r="J93" s="125"/>
      <c r="K93" s="85" t="s">
        <v>457</v>
      </c>
      <c r="O93" s="96"/>
    </row>
    <row r="94" spans="1:15" x14ac:dyDescent="0.35">
      <c r="A94" s="83">
        <f t="shared" si="6"/>
        <v>16</v>
      </c>
      <c r="B94" s="34" t="s">
        <v>334</v>
      </c>
      <c r="C94" s="35">
        <v>0</v>
      </c>
      <c r="D94" s="36"/>
      <c r="E94" s="35">
        <f t="shared" si="5"/>
        <v>0</v>
      </c>
      <c r="F94" s="39"/>
      <c r="G94" s="35"/>
      <c r="H94" s="124"/>
      <c r="I94" s="124"/>
      <c r="J94" s="125"/>
      <c r="K94" s="85"/>
      <c r="O94" s="96"/>
    </row>
    <row r="95" spans="1:15" x14ac:dyDescent="0.35">
      <c r="A95" s="83">
        <f t="shared" si="6"/>
        <v>17</v>
      </c>
      <c r="B95" s="34" t="s">
        <v>334</v>
      </c>
      <c r="C95" s="35">
        <v>0</v>
      </c>
      <c r="D95" s="36"/>
      <c r="E95" s="35">
        <f t="shared" si="5"/>
        <v>0</v>
      </c>
      <c r="F95" s="39"/>
      <c r="G95" s="35"/>
      <c r="H95" s="124"/>
      <c r="I95" s="124"/>
      <c r="J95" s="125"/>
      <c r="K95" s="98"/>
      <c r="O95" s="96"/>
    </row>
    <row r="96" spans="1:15" x14ac:dyDescent="0.35">
      <c r="A96" s="83">
        <f t="shared" si="6"/>
        <v>18</v>
      </c>
      <c r="B96" s="34" t="s">
        <v>334</v>
      </c>
      <c r="C96" s="35">
        <v>0</v>
      </c>
      <c r="D96" s="36"/>
      <c r="E96" s="35">
        <f t="shared" si="5"/>
        <v>0</v>
      </c>
      <c r="F96" s="39"/>
      <c r="G96" s="35"/>
      <c r="H96" s="124" t="s">
        <v>52</v>
      </c>
      <c r="I96" s="124" t="s">
        <v>52</v>
      </c>
      <c r="J96" s="125"/>
      <c r="K96" s="85"/>
      <c r="O96" s="96"/>
    </row>
    <row r="97" spans="1:15" x14ac:dyDescent="0.35">
      <c r="A97" s="83">
        <f t="shared" si="6"/>
        <v>19</v>
      </c>
      <c r="B97" s="34" t="s">
        <v>334</v>
      </c>
      <c r="C97" s="35">
        <v>0</v>
      </c>
      <c r="D97" s="36"/>
      <c r="E97" s="35">
        <f t="shared" si="5"/>
        <v>0</v>
      </c>
      <c r="F97" s="39"/>
      <c r="G97" s="35"/>
      <c r="H97" s="124"/>
      <c r="I97" s="124"/>
      <c r="J97" s="125"/>
      <c r="K97" s="85"/>
      <c r="O97" s="96"/>
    </row>
    <row r="98" spans="1:15" x14ac:dyDescent="0.35">
      <c r="A98" s="83">
        <f t="shared" si="6"/>
        <v>20</v>
      </c>
      <c r="B98" s="34" t="s">
        <v>334</v>
      </c>
      <c r="C98" s="35">
        <v>0</v>
      </c>
      <c r="D98" s="36"/>
      <c r="E98" s="35">
        <f t="shared" si="5"/>
        <v>0</v>
      </c>
      <c r="F98" s="39"/>
      <c r="G98" s="35"/>
      <c r="H98" s="124"/>
      <c r="I98" s="124"/>
      <c r="J98" s="125"/>
      <c r="K98" s="85"/>
      <c r="O98" s="96"/>
    </row>
    <row r="99" spans="1:15" x14ac:dyDescent="0.35">
      <c r="A99" s="83">
        <f t="shared" si="6"/>
        <v>21</v>
      </c>
      <c r="B99" s="34" t="s">
        <v>334</v>
      </c>
      <c r="C99" s="39">
        <v>37965</v>
      </c>
      <c r="D99" s="39">
        <v>37975</v>
      </c>
      <c r="E99" s="35">
        <f t="shared" si="5"/>
        <v>10</v>
      </c>
      <c r="F99" s="39">
        <v>1</v>
      </c>
      <c r="G99" s="35"/>
      <c r="H99" s="124"/>
      <c r="I99" s="124"/>
      <c r="J99" s="125"/>
      <c r="K99" s="228" t="s">
        <v>458</v>
      </c>
      <c r="O99" s="96"/>
    </row>
    <row r="100" spans="1:15" x14ac:dyDescent="0.35">
      <c r="A100" s="83">
        <f t="shared" si="6"/>
        <v>22</v>
      </c>
      <c r="B100" s="34" t="s">
        <v>334</v>
      </c>
      <c r="C100" s="39">
        <f t="shared" ref="C100:C105" si="8">D99</f>
        <v>37975</v>
      </c>
      <c r="D100" s="39">
        <v>38045</v>
      </c>
      <c r="E100" s="35">
        <f t="shared" si="5"/>
        <v>70</v>
      </c>
      <c r="F100" s="39">
        <v>4</v>
      </c>
      <c r="G100" s="35"/>
      <c r="H100" s="124"/>
      <c r="I100" s="124"/>
      <c r="J100" s="125"/>
      <c r="K100" s="85" t="s">
        <v>213</v>
      </c>
      <c r="O100" s="96"/>
    </row>
    <row r="101" spans="1:15" x14ac:dyDescent="0.35">
      <c r="A101" s="83">
        <f t="shared" si="6"/>
        <v>23</v>
      </c>
      <c r="B101" s="34" t="s">
        <v>334</v>
      </c>
      <c r="C101" s="39">
        <f t="shared" si="8"/>
        <v>38045</v>
      </c>
      <c r="D101" s="36">
        <v>38203</v>
      </c>
      <c r="E101" s="35">
        <f t="shared" si="5"/>
        <v>158</v>
      </c>
      <c r="F101" s="39">
        <v>9</v>
      </c>
      <c r="G101" s="35"/>
      <c r="H101" s="124">
        <v>15000</v>
      </c>
      <c r="I101" s="124">
        <v>150.80000000000001</v>
      </c>
      <c r="J101" s="125">
        <v>38099</v>
      </c>
      <c r="K101" s="85" t="s">
        <v>477</v>
      </c>
      <c r="O101" s="96"/>
    </row>
    <row r="102" spans="1:15" x14ac:dyDescent="0.35">
      <c r="A102" s="83">
        <f t="shared" si="6"/>
        <v>24</v>
      </c>
      <c r="B102" s="34" t="s">
        <v>334</v>
      </c>
      <c r="C102" s="39">
        <f t="shared" si="8"/>
        <v>38203</v>
      </c>
      <c r="D102" s="36">
        <v>38318</v>
      </c>
      <c r="E102" s="35">
        <f t="shared" si="5"/>
        <v>115</v>
      </c>
      <c r="F102" s="39">
        <v>7</v>
      </c>
      <c r="G102" s="35"/>
      <c r="H102" s="124"/>
      <c r="I102" s="124"/>
      <c r="J102" s="125"/>
      <c r="K102" s="85" t="s">
        <v>483</v>
      </c>
      <c r="O102" s="96"/>
    </row>
    <row r="103" spans="1:15" x14ac:dyDescent="0.35">
      <c r="A103" s="83">
        <f t="shared" si="6"/>
        <v>25</v>
      </c>
      <c r="B103" s="34" t="s">
        <v>334</v>
      </c>
      <c r="C103" s="39">
        <f t="shared" si="8"/>
        <v>38318</v>
      </c>
      <c r="D103" s="36">
        <v>38489</v>
      </c>
      <c r="E103" s="35">
        <f t="shared" si="5"/>
        <v>171</v>
      </c>
      <c r="F103" s="39">
        <v>9</v>
      </c>
      <c r="G103" s="35"/>
      <c r="H103" s="124"/>
      <c r="I103" s="124"/>
      <c r="J103" s="125"/>
      <c r="K103" s="85" t="s">
        <v>502</v>
      </c>
      <c r="O103" s="96"/>
    </row>
    <row r="104" spans="1:15" x14ac:dyDescent="0.35">
      <c r="A104" s="83">
        <f t="shared" si="6"/>
        <v>26</v>
      </c>
      <c r="B104" s="34" t="s">
        <v>334</v>
      </c>
      <c r="C104" s="39">
        <f t="shared" si="8"/>
        <v>38489</v>
      </c>
      <c r="D104" s="36">
        <v>38540</v>
      </c>
      <c r="E104" s="35">
        <f t="shared" si="5"/>
        <v>51</v>
      </c>
      <c r="F104" s="39">
        <v>4</v>
      </c>
      <c r="G104" s="35"/>
      <c r="H104" s="124"/>
      <c r="I104" s="124"/>
      <c r="J104" s="125"/>
      <c r="K104" s="85" t="s">
        <v>503</v>
      </c>
      <c r="O104" s="96"/>
    </row>
    <row r="105" spans="1:15" x14ac:dyDescent="0.35">
      <c r="A105" s="83">
        <f t="shared" si="6"/>
        <v>27</v>
      </c>
      <c r="B105" s="34" t="s">
        <v>334</v>
      </c>
      <c r="C105" s="39">
        <f t="shared" si="8"/>
        <v>38540</v>
      </c>
      <c r="D105" s="36">
        <v>38658</v>
      </c>
      <c r="E105" s="35">
        <f t="shared" si="5"/>
        <v>118</v>
      </c>
      <c r="F105" s="39">
        <v>7</v>
      </c>
      <c r="G105" s="35"/>
      <c r="H105" s="124"/>
      <c r="I105" s="124"/>
      <c r="J105" s="125"/>
      <c r="K105" s="85" t="s">
        <v>170</v>
      </c>
      <c r="O105" s="96"/>
    </row>
    <row r="106" spans="1:15" x14ac:dyDescent="0.35">
      <c r="A106" s="83">
        <f t="shared" si="6"/>
        <v>28</v>
      </c>
      <c r="B106" s="34" t="s">
        <v>334</v>
      </c>
      <c r="C106" s="39">
        <v>38658</v>
      </c>
      <c r="D106" s="36">
        <v>38756</v>
      </c>
      <c r="E106" s="35">
        <f t="shared" si="5"/>
        <v>98</v>
      </c>
      <c r="F106" s="39">
        <v>6</v>
      </c>
      <c r="G106" s="35"/>
      <c r="H106" s="124"/>
      <c r="I106" s="124"/>
      <c r="J106" s="125"/>
      <c r="K106" s="85" t="s">
        <v>201</v>
      </c>
      <c r="O106" s="96"/>
    </row>
    <row r="107" spans="1:15" x14ac:dyDescent="0.35">
      <c r="A107" s="83">
        <f t="shared" si="6"/>
        <v>29</v>
      </c>
      <c r="B107" s="34" t="s">
        <v>334</v>
      </c>
      <c r="C107" s="39">
        <f>D106</f>
        <v>38756</v>
      </c>
      <c r="D107" s="36">
        <v>38787</v>
      </c>
      <c r="E107" s="35">
        <f t="shared" si="5"/>
        <v>31</v>
      </c>
      <c r="F107" s="39">
        <v>2</v>
      </c>
      <c r="G107" s="35"/>
      <c r="H107" s="124"/>
      <c r="I107" s="124"/>
      <c r="J107" s="125"/>
      <c r="K107" s="85" t="s">
        <v>336</v>
      </c>
      <c r="O107" s="96"/>
    </row>
    <row r="108" spans="1:15" x14ac:dyDescent="0.35">
      <c r="A108" s="83">
        <f t="shared" si="6"/>
        <v>30</v>
      </c>
      <c r="B108" s="34" t="s">
        <v>334</v>
      </c>
      <c r="C108" s="39">
        <f>D107</f>
        <v>38787</v>
      </c>
      <c r="D108" s="36">
        <v>38885</v>
      </c>
      <c r="E108" s="35">
        <f t="shared" si="5"/>
        <v>98</v>
      </c>
      <c r="F108" s="39">
        <v>6</v>
      </c>
      <c r="G108" s="35"/>
      <c r="H108" s="124"/>
      <c r="I108" s="124"/>
      <c r="J108" s="125"/>
      <c r="K108" s="85" t="s">
        <v>201</v>
      </c>
      <c r="O108" s="96"/>
    </row>
    <row r="109" spans="1:15" x14ac:dyDescent="0.35">
      <c r="A109" s="83">
        <f t="shared" si="6"/>
        <v>31</v>
      </c>
      <c r="B109" s="34" t="s">
        <v>334</v>
      </c>
      <c r="C109" s="39">
        <f>D108</f>
        <v>38885</v>
      </c>
      <c r="D109" s="36">
        <v>38932</v>
      </c>
      <c r="E109" s="35">
        <f t="shared" si="5"/>
        <v>47</v>
      </c>
      <c r="F109" s="39">
        <v>3</v>
      </c>
      <c r="G109" s="35"/>
      <c r="H109" s="124">
        <v>10000</v>
      </c>
      <c r="I109" s="124">
        <v>100.5</v>
      </c>
      <c r="J109" s="125">
        <v>38934</v>
      </c>
      <c r="K109" s="85" t="s">
        <v>198</v>
      </c>
      <c r="O109" s="96"/>
    </row>
    <row r="110" spans="1:15" x14ac:dyDescent="0.35">
      <c r="A110" s="83"/>
      <c r="B110" s="50" t="s">
        <v>9</v>
      </c>
      <c r="C110" s="39" t="s">
        <v>52</v>
      </c>
      <c r="D110" s="39"/>
      <c r="E110" s="50">
        <f>SUM(E79:E109)</f>
        <v>1993</v>
      </c>
      <c r="F110" s="50">
        <f>SUM(F79:F109)</f>
        <v>120</v>
      </c>
      <c r="G110" s="50">
        <f>SUM(G79:G109)</f>
        <v>0</v>
      </c>
      <c r="H110" s="130">
        <f>SUM(H79:H109)</f>
        <v>55000</v>
      </c>
      <c r="I110" s="130">
        <f>SUM(I80:I109)</f>
        <v>530.80999999999995</v>
      </c>
      <c r="J110" s="131"/>
      <c r="K110" s="85"/>
      <c r="O110" s="96"/>
    </row>
    <row r="111" spans="1:15" x14ac:dyDescent="0.25">
      <c r="A111" s="83"/>
      <c r="B111" s="36"/>
      <c r="C111" s="36"/>
      <c r="D111" s="36"/>
      <c r="E111" s="36"/>
      <c r="F111" s="36" t="s">
        <v>52</v>
      </c>
      <c r="G111" s="36"/>
      <c r="H111" s="124" t="s">
        <v>52</v>
      </c>
      <c r="I111" s="124"/>
      <c r="J111" s="125"/>
      <c r="K111" s="98"/>
      <c r="O111" s="96"/>
    </row>
    <row r="112" spans="1:15" x14ac:dyDescent="0.25">
      <c r="A112" s="83"/>
      <c r="B112" s="36"/>
      <c r="C112" s="36"/>
      <c r="D112" s="36"/>
      <c r="E112" s="36" t="s">
        <v>52</v>
      </c>
      <c r="F112" s="36" t="s">
        <v>52</v>
      </c>
      <c r="G112" s="81" t="s">
        <v>10</v>
      </c>
      <c r="H112" s="132">
        <f>+E110/I110</f>
        <v>3.75463913641416</v>
      </c>
      <c r="I112" s="132" t="s">
        <v>11</v>
      </c>
      <c r="J112" s="133"/>
      <c r="K112" s="98"/>
      <c r="O112" s="96"/>
    </row>
    <row r="113" spans="1:19" ht="21.75" thickBot="1" x14ac:dyDescent="0.3">
      <c r="A113" s="91"/>
      <c r="B113" s="114"/>
      <c r="C113" s="114"/>
      <c r="D113" s="114"/>
      <c r="E113" s="114" t="s">
        <v>52</v>
      </c>
      <c r="F113" s="114"/>
      <c r="G113" s="114"/>
      <c r="H113" s="134"/>
      <c r="I113" s="134"/>
      <c r="J113" s="135"/>
      <c r="K113" s="175"/>
    </row>
    <row r="114" spans="1:19" ht="21.75" thickBot="1" x14ac:dyDescent="0.3"/>
    <row r="115" spans="1:19" x14ac:dyDescent="0.35">
      <c r="A115" s="262" t="s">
        <v>76</v>
      </c>
      <c r="B115" s="263"/>
      <c r="C115" s="250" t="s">
        <v>67</v>
      </c>
      <c r="D115" s="250"/>
      <c r="E115" s="250"/>
      <c r="F115" s="250"/>
      <c r="G115" s="250"/>
      <c r="H115" s="250"/>
      <c r="I115" s="250"/>
      <c r="J115" s="264"/>
      <c r="K115" s="251"/>
    </row>
    <row r="116" spans="1:19" ht="63" x14ac:dyDescent="0.25">
      <c r="A116" s="252" t="s">
        <v>0</v>
      </c>
      <c r="B116" s="253"/>
      <c r="C116" s="170" t="s">
        <v>6</v>
      </c>
      <c r="D116" s="170" t="s">
        <v>7</v>
      </c>
      <c r="E116" s="170" t="s">
        <v>1</v>
      </c>
      <c r="F116" s="170" t="s">
        <v>2</v>
      </c>
      <c r="G116" s="73" t="s">
        <v>3</v>
      </c>
      <c r="H116" s="122" t="s">
        <v>8</v>
      </c>
      <c r="I116" s="122" t="s">
        <v>4</v>
      </c>
      <c r="J116" s="123" t="s">
        <v>120</v>
      </c>
      <c r="K116" s="172" t="s">
        <v>5</v>
      </c>
    </row>
    <row r="117" spans="1:19" s="58" customFormat="1" x14ac:dyDescent="0.35">
      <c r="A117" s="83">
        <v>1</v>
      </c>
      <c r="B117" s="34" t="s">
        <v>334</v>
      </c>
      <c r="C117" s="35">
        <v>0</v>
      </c>
      <c r="D117" s="35">
        <v>0</v>
      </c>
      <c r="E117" s="35">
        <f>D117-C117</f>
        <v>0</v>
      </c>
      <c r="F117" s="35"/>
      <c r="G117" s="36"/>
      <c r="H117" s="124"/>
      <c r="I117" s="124"/>
      <c r="J117" s="125"/>
      <c r="K117" s="85"/>
      <c r="M117" s="59"/>
      <c r="R117" s="111"/>
      <c r="S117" s="111"/>
    </row>
    <row r="118" spans="1:19" x14ac:dyDescent="0.35">
      <c r="A118" s="83">
        <f>A117+1</f>
        <v>2</v>
      </c>
      <c r="B118" s="34" t="s">
        <v>334</v>
      </c>
      <c r="C118" s="35"/>
      <c r="D118" s="35"/>
      <c r="E118" s="35">
        <f t="shared" ref="E118:E147" si="9">D118-C118</f>
        <v>0</v>
      </c>
      <c r="F118" s="35"/>
      <c r="G118" s="36"/>
      <c r="H118" s="116"/>
      <c r="I118" s="126"/>
      <c r="J118" s="127"/>
      <c r="K118" s="98"/>
    </row>
    <row r="119" spans="1:19" x14ac:dyDescent="0.25">
      <c r="A119" s="83">
        <f t="shared" ref="A119:A147" si="10">A118+1</f>
        <v>3</v>
      </c>
      <c r="B119" s="34" t="s">
        <v>334</v>
      </c>
      <c r="C119" s="35"/>
      <c r="D119" s="35"/>
      <c r="E119" s="35">
        <f t="shared" si="9"/>
        <v>0</v>
      </c>
      <c r="F119" s="35"/>
      <c r="G119" s="36"/>
      <c r="H119" s="124"/>
      <c r="I119" s="124"/>
      <c r="J119" s="125"/>
      <c r="K119" s="85"/>
    </row>
    <row r="120" spans="1:19" x14ac:dyDescent="0.25">
      <c r="A120" s="83">
        <f t="shared" si="10"/>
        <v>4</v>
      </c>
      <c r="B120" s="34" t="s">
        <v>334</v>
      </c>
      <c r="C120" s="35"/>
      <c r="D120" s="35"/>
      <c r="E120" s="35">
        <f t="shared" si="9"/>
        <v>0</v>
      </c>
      <c r="F120" s="35"/>
      <c r="G120" s="36"/>
      <c r="H120" s="124"/>
      <c r="I120" s="124"/>
      <c r="J120" s="125"/>
      <c r="K120" s="85"/>
    </row>
    <row r="121" spans="1:19" x14ac:dyDescent="0.25">
      <c r="A121" s="83">
        <f t="shared" si="10"/>
        <v>5</v>
      </c>
      <c r="B121" s="34" t="s">
        <v>334</v>
      </c>
      <c r="C121" s="35">
        <v>2956</v>
      </c>
      <c r="D121" s="35">
        <v>3001</v>
      </c>
      <c r="E121" s="35">
        <f t="shared" si="9"/>
        <v>45</v>
      </c>
      <c r="F121" s="35">
        <v>3</v>
      </c>
      <c r="G121" s="36"/>
      <c r="H121" s="124"/>
      <c r="I121" s="124"/>
      <c r="J121" s="125"/>
      <c r="K121" s="85" t="s">
        <v>366</v>
      </c>
    </row>
    <row r="122" spans="1:19" x14ac:dyDescent="0.35">
      <c r="A122" s="83">
        <f t="shared" si="10"/>
        <v>6</v>
      </c>
      <c r="B122" s="34" t="s">
        <v>334</v>
      </c>
      <c r="C122" s="35">
        <v>3001</v>
      </c>
      <c r="D122" s="35">
        <v>3028</v>
      </c>
      <c r="E122" s="35">
        <f t="shared" si="9"/>
        <v>27</v>
      </c>
      <c r="F122" s="42">
        <v>2</v>
      </c>
      <c r="G122" s="36"/>
      <c r="H122" s="124"/>
      <c r="I122" s="124"/>
      <c r="J122" s="125"/>
      <c r="K122" s="173" t="s">
        <v>191</v>
      </c>
    </row>
    <row r="123" spans="1:19" x14ac:dyDescent="0.35">
      <c r="A123" s="83">
        <f t="shared" si="10"/>
        <v>7</v>
      </c>
      <c r="B123" s="34" t="s">
        <v>334</v>
      </c>
      <c r="C123" s="35">
        <v>3028</v>
      </c>
      <c r="D123" s="35">
        <v>3056</v>
      </c>
      <c r="E123" s="35">
        <f t="shared" si="9"/>
        <v>28</v>
      </c>
      <c r="F123" s="42">
        <v>2</v>
      </c>
      <c r="G123" s="36"/>
      <c r="H123" s="124"/>
      <c r="I123" s="124"/>
      <c r="J123" s="125"/>
      <c r="K123" s="173" t="s">
        <v>379</v>
      </c>
    </row>
    <row r="124" spans="1:19" x14ac:dyDescent="0.35">
      <c r="A124" s="83">
        <f t="shared" si="10"/>
        <v>8</v>
      </c>
      <c r="B124" s="34" t="s">
        <v>334</v>
      </c>
      <c r="C124" s="35">
        <v>0</v>
      </c>
      <c r="D124" s="35">
        <v>0</v>
      </c>
      <c r="E124" s="35">
        <f t="shared" si="9"/>
        <v>0</v>
      </c>
      <c r="F124" s="42"/>
      <c r="G124" s="36"/>
      <c r="H124" s="124"/>
      <c r="I124" s="124"/>
      <c r="J124" s="125"/>
      <c r="K124" s="85"/>
    </row>
    <row r="125" spans="1:19" x14ac:dyDescent="0.35">
      <c r="A125" s="83">
        <f t="shared" si="10"/>
        <v>9</v>
      </c>
      <c r="B125" s="34" t="s">
        <v>334</v>
      </c>
      <c r="C125" s="35">
        <v>0</v>
      </c>
      <c r="D125" s="35">
        <v>0</v>
      </c>
      <c r="E125" s="35">
        <f t="shared" si="9"/>
        <v>0</v>
      </c>
      <c r="F125" s="42"/>
      <c r="G125" s="36"/>
      <c r="H125" s="124"/>
      <c r="I125" s="128"/>
      <c r="J125" s="129"/>
      <c r="K125" s="85"/>
    </row>
    <row r="126" spans="1:19" ht="22.5" customHeight="1" x14ac:dyDescent="0.35">
      <c r="A126" s="83">
        <f t="shared" si="10"/>
        <v>10</v>
      </c>
      <c r="B126" s="34" t="s">
        <v>334</v>
      </c>
      <c r="C126" s="36">
        <f>D123</f>
        <v>3056</v>
      </c>
      <c r="D126" s="36">
        <v>3083</v>
      </c>
      <c r="E126" s="35">
        <f t="shared" si="9"/>
        <v>27</v>
      </c>
      <c r="F126" s="39">
        <v>2</v>
      </c>
      <c r="G126" s="35"/>
      <c r="H126" s="124"/>
      <c r="I126" s="124"/>
      <c r="J126" s="125"/>
      <c r="K126" s="85" t="s">
        <v>191</v>
      </c>
    </row>
    <row r="127" spans="1:19" x14ac:dyDescent="0.35">
      <c r="A127" s="83">
        <f t="shared" si="10"/>
        <v>11</v>
      </c>
      <c r="B127" s="34" t="s">
        <v>334</v>
      </c>
      <c r="C127" s="39">
        <f>D126</f>
        <v>3083</v>
      </c>
      <c r="D127" s="36">
        <v>3124</v>
      </c>
      <c r="E127" s="35">
        <f t="shared" si="9"/>
        <v>41</v>
      </c>
      <c r="F127" s="39">
        <v>3</v>
      </c>
      <c r="G127" s="35" t="s">
        <v>52</v>
      </c>
      <c r="H127" s="35">
        <v>10000</v>
      </c>
      <c r="I127" s="124">
        <v>93.17</v>
      </c>
      <c r="J127" s="125">
        <v>3083</v>
      </c>
      <c r="K127" s="85"/>
    </row>
    <row r="128" spans="1:19" x14ac:dyDescent="0.35">
      <c r="A128" s="83">
        <f t="shared" si="10"/>
        <v>12</v>
      </c>
      <c r="B128" s="34" t="s">
        <v>334</v>
      </c>
      <c r="C128" s="39">
        <v>0</v>
      </c>
      <c r="D128" s="36">
        <v>0</v>
      </c>
      <c r="E128" s="35">
        <f t="shared" si="9"/>
        <v>0</v>
      </c>
      <c r="F128" s="39"/>
      <c r="G128" s="35"/>
      <c r="H128" s="124"/>
      <c r="I128" s="124"/>
      <c r="J128" s="125"/>
      <c r="K128" s="85"/>
    </row>
    <row r="129" spans="1:11" x14ac:dyDescent="0.35">
      <c r="A129" s="83">
        <f t="shared" si="10"/>
        <v>13</v>
      </c>
      <c r="B129" s="34" t="s">
        <v>334</v>
      </c>
      <c r="C129" s="39">
        <v>3124</v>
      </c>
      <c r="D129" s="36">
        <v>3153</v>
      </c>
      <c r="E129" s="35">
        <f t="shared" si="9"/>
        <v>29</v>
      </c>
      <c r="F129" s="39">
        <v>2</v>
      </c>
      <c r="G129" s="35"/>
      <c r="H129" s="124"/>
      <c r="I129" s="124"/>
      <c r="J129" s="125"/>
      <c r="K129" s="85" t="s">
        <v>379</v>
      </c>
    </row>
    <row r="130" spans="1:11" x14ac:dyDescent="0.35">
      <c r="A130" s="83">
        <f t="shared" si="10"/>
        <v>14</v>
      </c>
      <c r="B130" s="34" t="s">
        <v>334</v>
      </c>
      <c r="C130" s="39">
        <f>D129</f>
        <v>3153</v>
      </c>
      <c r="D130" s="36">
        <v>3167</v>
      </c>
      <c r="E130" s="35">
        <f t="shared" si="9"/>
        <v>14</v>
      </c>
      <c r="F130" s="39">
        <v>1</v>
      </c>
      <c r="G130" s="35"/>
      <c r="H130" s="124"/>
      <c r="I130" s="124"/>
      <c r="J130" s="125"/>
      <c r="K130" s="174" t="s">
        <v>379</v>
      </c>
    </row>
    <row r="131" spans="1:11" x14ac:dyDescent="0.35">
      <c r="A131" s="83">
        <f t="shared" si="10"/>
        <v>15</v>
      </c>
      <c r="B131" s="34" t="s">
        <v>334</v>
      </c>
      <c r="C131" s="39">
        <v>0</v>
      </c>
      <c r="D131" s="36">
        <v>0</v>
      </c>
      <c r="E131" s="35">
        <f t="shared" si="9"/>
        <v>0</v>
      </c>
      <c r="F131" s="39">
        <v>0</v>
      </c>
      <c r="G131" s="35"/>
      <c r="H131" s="124"/>
      <c r="I131" s="124"/>
      <c r="J131" s="125"/>
      <c r="K131" s="85"/>
    </row>
    <row r="132" spans="1:11" x14ac:dyDescent="0.35">
      <c r="A132" s="83">
        <f t="shared" si="10"/>
        <v>16</v>
      </c>
      <c r="B132" s="34" t="s">
        <v>334</v>
      </c>
      <c r="C132" s="39">
        <f>D130</f>
        <v>3167</v>
      </c>
      <c r="D132" s="36">
        <v>3224</v>
      </c>
      <c r="E132" s="35">
        <f t="shared" si="9"/>
        <v>57</v>
      </c>
      <c r="F132" s="39">
        <v>4</v>
      </c>
      <c r="G132" s="35"/>
      <c r="H132" s="124"/>
      <c r="I132" s="124"/>
      <c r="J132" s="125"/>
      <c r="K132" s="85" t="s">
        <v>281</v>
      </c>
    </row>
    <row r="133" spans="1:11" x14ac:dyDescent="0.35">
      <c r="A133" s="83">
        <f t="shared" si="10"/>
        <v>17</v>
      </c>
      <c r="B133" s="34" t="s">
        <v>334</v>
      </c>
      <c r="C133" s="39">
        <f>D132</f>
        <v>3224</v>
      </c>
      <c r="D133" s="36">
        <v>3253</v>
      </c>
      <c r="E133" s="35">
        <f t="shared" si="9"/>
        <v>29</v>
      </c>
      <c r="F133" s="39">
        <v>2</v>
      </c>
      <c r="G133" s="35"/>
      <c r="H133" s="124"/>
      <c r="I133" s="124"/>
      <c r="J133" s="125"/>
      <c r="K133" s="98" t="s">
        <v>308</v>
      </c>
    </row>
    <row r="134" spans="1:11" x14ac:dyDescent="0.35">
      <c r="A134" s="83">
        <f t="shared" si="10"/>
        <v>18</v>
      </c>
      <c r="B134" s="34" t="s">
        <v>334</v>
      </c>
      <c r="C134" s="39">
        <f>D133</f>
        <v>3253</v>
      </c>
      <c r="D134" s="36">
        <v>3322</v>
      </c>
      <c r="E134" s="35">
        <f t="shared" si="9"/>
        <v>69</v>
      </c>
      <c r="F134" s="39">
        <v>5</v>
      </c>
      <c r="G134" s="35"/>
      <c r="H134" s="124"/>
      <c r="I134" s="124"/>
      <c r="J134" s="125"/>
      <c r="K134" s="85" t="s">
        <v>453</v>
      </c>
    </row>
    <row r="135" spans="1:11" x14ac:dyDescent="0.35">
      <c r="A135" s="83">
        <f t="shared" si="10"/>
        <v>19</v>
      </c>
      <c r="B135" s="34" t="s">
        <v>334</v>
      </c>
      <c r="C135" s="39">
        <v>0</v>
      </c>
      <c r="D135" s="36">
        <v>0</v>
      </c>
      <c r="E135" s="35">
        <f t="shared" si="9"/>
        <v>0</v>
      </c>
      <c r="F135" s="39"/>
      <c r="G135" s="35"/>
      <c r="H135" s="124"/>
      <c r="I135" s="124"/>
      <c r="J135" s="125"/>
      <c r="K135" s="85"/>
    </row>
    <row r="136" spans="1:11" x14ac:dyDescent="0.35">
      <c r="A136" s="83">
        <f t="shared" si="10"/>
        <v>20</v>
      </c>
      <c r="B136" s="34" t="s">
        <v>334</v>
      </c>
      <c r="C136" s="39">
        <v>0</v>
      </c>
      <c r="D136" s="36">
        <v>0</v>
      </c>
      <c r="E136" s="35">
        <f t="shared" si="9"/>
        <v>0</v>
      </c>
      <c r="F136" s="39"/>
      <c r="G136" s="35"/>
      <c r="H136" s="124"/>
      <c r="I136" s="124"/>
      <c r="J136" s="125"/>
      <c r="K136" s="85"/>
    </row>
    <row r="137" spans="1:11" x14ac:dyDescent="0.35">
      <c r="A137" s="83">
        <f t="shared" si="10"/>
        <v>21</v>
      </c>
      <c r="B137" s="34" t="s">
        <v>334</v>
      </c>
      <c r="C137" s="39">
        <f>D134</f>
        <v>3322</v>
      </c>
      <c r="D137" s="39">
        <v>3336</v>
      </c>
      <c r="E137" s="35">
        <f t="shared" si="9"/>
        <v>14</v>
      </c>
      <c r="F137" s="39">
        <v>1</v>
      </c>
      <c r="G137" s="35"/>
      <c r="H137" s="124"/>
      <c r="I137" s="124"/>
      <c r="J137" s="125"/>
      <c r="K137" s="85" t="s">
        <v>217</v>
      </c>
    </row>
    <row r="138" spans="1:11" x14ac:dyDescent="0.35">
      <c r="A138" s="83">
        <f t="shared" si="10"/>
        <v>22</v>
      </c>
      <c r="B138" s="34" t="s">
        <v>334</v>
      </c>
      <c r="C138" s="39">
        <v>0</v>
      </c>
      <c r="D138" s="39">
        <v>0</v>
      </c>
      <c r="E138" s="35">
        <f t="shared" si="9"/>
        <v>0</v>
      </c>
      <c r="F138" s="39">
        <v>0</v>
      </c>
      <c r="G138" s="35"/>
      <c r="H138" s="124"/>
      <c r="I138" s="124"/>
      <c r="J138" s="125"/>
      <c r="K138" s="85" t="s">
        <v>52</v>
      </c>
    </row>
    <row r="139" spans="1:11" x14ac:dyDescent="0.35">
      <c r="A139" s="83">
        <f t="shared" si="10"/>
        <v>23</v>
      </c>
      <c r="B139" s="34" t="s">
        <v>334</v>
      </c>
      <c r="C139" s="39">
        <f>D137</f>
        <v>3336</v>
      </c>
      <c r="D139" s="39">
        <v>3379</v>
      </c>
      <c r="E139" s="35">
        <f t="shared" si="9"/>
        <v>43</v>
      </c>
      <c r="F139" s="39">
        <v>3</v>
      </c>
      <c r="G139" s="35"/>
      <c r="H139" s="124"/>
      <c r="I139" s="124"/>
      <c r="J139" s="125"/>
      <c r="K139" s="85" t="s">
        <v>225</v>
      </c>
    </row>
    <row r="140" spans="1:11" x14ac:dyDescent="0.35">
      <c r="A140" s="83">
        <f t="shared" si="10"/>
        <v>24</v>
      </c>
      <c r="B140" s="34" t="s">
        <v>334</v>
      </c>
      <c r="C140" s="39">
        <f>D139</f>
        <v>3379</v>
      </c>
      <c r="D140" s="36">
        <v>3394</v>
      </c>
      <c r="E140" s="35">
        <f>D140-C140</f>
        <v>15</v>
      </c>
      <c r="F140" s="39">
        <v>1</v>
      </c>
      <c r="G140" s="35"/>
      <c r="H140" s="124"/>
      <c r="I140" s="124"/>
      <c r="J140" s="125"/>
      <c r="K140" s="85" t="s">
        <v>217</v>
      </c>
    </row>
    <row r="141" spans="1:11" x14ac:dyDescent="0.35">
      <c r="A141" s="83">
        <f t="shared" si="10"/>
        <v>25</v>
      </c>
      <c r="B141" s="34" t="s">
        <v>334</v>
      </c>
      <c r="C141" s="39">
        <f>D140</f>
        <v>3394</v>
      </c>
      <c r="D141" s="36">
        <v>3426</v>
      </c>
      <c r="E141" s="35">
        <f>D141-C141</f>
        <v>32</v>
      </c>
      <c r="F141" s="39">
        <v>2</v>
      </c>
      <c r="G141" s="35"/>
      <c r="H141" s="124">
        <v>10000</v>
      </c>
      <c r="I141" s="124">
        <v>100</v>
      </c>
      <c r="J141" s="125">
        <v>3394</v>
      </c>
      <c r="K141" s="85" t="s">
        <v>507</v>
      </c>
    </row>
    <row r="142" spans="1:11" x14ac:dyDescent="0.25">
      <c r="A142" s="83">
        <f t="shared" si="10"/>
        <v>26</v>
      </c>
      <c r="B142" s="34" t="s">
        <v>334</v>
      </c>
      <c r="C142" s="36">
        <f>D141</f>
        <v>3426</v>
      </c>
      <c r="D142" s="36">
        <v>3575</v>
      </c>
      <c r="E142" s="35">
        <f>D142-C142</f>
        <v>149</v>
      </c>
      <c r="F142" s="36">
        <v>8</v>
      </c>
      <c r="G142" s="35"/>
      <c r="H142" s="124"/>
      <c r="I142" s="124"/>
      <c r="J142" s="125"/>
      <c r="K142" s="46" t="s">
        <v>509</v>
      </c>
    </row>
    <row r="143" spans="1:11" x14ac:dyDescent="0.35">
      <c r="A143" s="83">
        <f t="shared" si="10"/>
        <v>27</v>
      </c>
      <c r="B143" s="34" t="s">
        <v>334</v>
      </c>
      <c r="C143" s="39">
        <v>3575</v>
      </c>
      <c r="D143" s="36">
        <v>3631</v>
      </c>
      <c r="E143" s="35">
        <f t="shared" si="9"/>
        <v>56</v>
      </c>
      <c r="F143" s="39">
        <v>3</v>
      </c>
      <c r="G143" s="35"/>
      <c r="H143" s="124"/>
      <c r="I143" s="124"/>
      <c r="J143" s="125"/>
      <c r="K143" s="85" t="s">
        <v>198</v>
      </c>
    </row>
    <row r="144" spans="1:11" x14ac:dyDescent="0.35">
      <c r="A144" s="83">
        <f t="shared" si="10"/>
        <v>28</v>
      </c>
      <c r="B144" s="34" t="s">
        <v>334</v>
      </c>
      <c r="C144" s="39">
        <f>D143</f>
        <v>3631</v>
      </c>
      <c r="D144" s="36">
        <v>3674</v>
      </c>
      <c r="E144" s="35">
        <f t="shared" si="9"/>
        <v>43</v>
      </c>
      <c r="F144" s="39">
        <v>3</v>
      </c>
      <c r="G144" s="35"/>
      <c r="H144" s="124"/>
      <c r="I144" s="124"/>
      <c r="J144" s="125"/>
      <c r="K144" s="85" t="s">
        <v>508</v>
      </c>
    </row>
    <row r="145" spans="1:19" x14ac:dyDescent="0.35">
      <c r="A145" s="83">
        <f t="shared" si="10"/>
        <v>29</v>
      </c>
      <c r="B145" s="34" t="s">
        <v>334</v>
      </c>
      <c r="C145" s="39"/>
      <c r="D145" s="36"/>
      <c r="E145" s="35">
        <f t="shared" si="9"/>
        <v>0</v>
      </c>
      <c r="F145" s="39"/>
      <c r="G145" s="35"/>
      <c r="H145" s="124"/>
      <c r="I145" s="124"/>
      <c r="J145" s="125"/>
      <c r="K145" s="85"/>
    </row>
    <row r="146" spans="1:19" x14ac:dyDescent="0.35">
      <c r="A146" s="83">
        <f t="shared" si="10"/>
        <v>30</v>
      </c>
      <c r="B146" s="34" t="s">
        <v>334</v>
      </c>
      <c r="C146" s="39"/>
      <c r="D146" s="36"/>
      <c r="E146" s="35">
        <f t="shared" si="9"/>
        <v>0</v>
      </c>
      <c r="F146" s="39"/>
      <c r="G146" s="35"/>
      <c r="H146" s="124"/>
      <c r="I146" s="124"/>
      <c r="J146" s="125"/>
      <c r="K146" s="85"/>
    </row>
    <row r="147" spans="1:19" x14ac:dyDescent="0.35">
      <c r="A147" s="83">
        <f t="shared" si="10"/>
        <v>31</v>
      </c>
      <c r="B147" s="34" t="s">
        <v>334</v>
      </c>
      <c r="C147" s="39"/>
      <c r="D147" s="36"/>
      <c r="E147" s="35">
        <f t="shared" si="9"/>
        <v>0</v>
      </c>
      <c r="F147" s="39"/>
      <c r="G147" s="35"/>
      <c r="H147" s="124"/>
      <c r="I147" s="124"/>
      <c r="J147" s="125"/>
      <c r="K147" s="85"/>
    </row>
    <row r="148" spans="1:19" x14ac:dyDescent="0.35">
      <c r="A148" s="83"/>
      <c r="B148" s="50" t="s">
        <v>9</v>
      </c>
      <c r="C148" s="39" t="s">
        <v>52</v>
      </c>
      <c r="D148" s="39"/>
      <c r="E148" s="50">
        <f>SUM(E117:E147)</f>
        <v>718</v>
      </c>
      <c r="F148" s="50">
        <f>SUM(F117:F147)</f>
        <v>47</v>
      </c>
      <c r="G148" s="50">
        <f>SUM(G117:G147)</f>
        <v>0</v>
      </c>
      <c r="H148" s="130">
        <f>SUM(H117:H147)</f>
        <v>20000</v>
      </c>
      <c r="I148" s="130">
        <f>SUM(I118:I147)</f>
        <v>193.17000000000002</v>
      </c>
      <c r="J148" s="131"/>
      <c r="K148" s="85"/>
    </row>
    <row r="149" spans="1:19" x14ac:dyDescent="0.25">
      <c r="A149" s="83"/>
      <c r="B149" s="36"/>
      <c r="C149" s="36"/>
      <c r="D149" s="36"/>
      <c r="E149" s="36"/>
      <c r="F149" s="36" t="s">
        <v>52</v>
      </c>
      <c r="G149" s="36"/>
      <c r="H149" s="124" t="s">
        <v>52</v>
      </c>
      <c r="I149" s="124"/>
      <c r="J149" s="125"/>
      <c r="K149" s="98"/>
    </row>
    <row r="150" spans="1:19" x14ac:dyDescent="0.25">
      <c r="A150" s="83"/>
      <c r="B150" s="36"/>
      <c r="C150" s="36"/>
      <c r="D150" s="36"/>
      <c r="E150" s="36" t="s">
        <v>52</v>
      </c>
      <c r="F150" s="36" t="s">
        <v>52</v>
      </c>
      <c r="G150" s="81" t="s">
        <v>10</v>
      </c>
      <c r="H150" s="132">
        <f>+E148/I148</f>
        <v>3.7169332712118854</v>
      </c>
      <c r="I150" s="132" t="s">
        <v>11</v>
      </c>
      <c r="J150" s="133"/>
      <c r="K150" s="98"/>
    </row>
    <row r="151" spans="1:19" ht="21.75" thickBot="1" x14ac:dyDescent="0.3">
      <c r="A151" s="91"/>
      <c r="B151" s="114"/>
      <c r="C151" s="114"/>
      <c r="D151" s="114"/>
      <c r="E151" s="114" t="s">
        <v>52</v>
      </c>
      <c r="F151" s="114"/>
      <c r="G151" s="114"/>
      <c r="H151" s="134"/>
      <c r="I151" s="134"/>
      <c r="J151" s="135"/>
      <c r="K151" s="175"/>
    </row>
    <row r="152" spans="1:19" ht="21.75" thickBot="1" x14ac:dyDescent="0.3"/>
    <row r="153" spans="1:19" x14ac:dyDescent="0.35">
      <c r="A153" s="262" t="s">
        <v>77</v>
      </c>
      <c r="B153" s="263"/>
      <c r="C153" s="250" t="s">
        <v>86</v>
      </c>
      <c r="D153" s="250"/>
      <c r="E153" s="250"/>
      <c r="F153" s="250"/>
      <c r="G153" s="250"/>
      <c r="H153" s="250"/>
      <c r="I153" s="250"/>
      <c r="J153" s="264"/>
      <c r="K153" s="251"/>
    </row>
    <row r="154" spans="1:19" ht="63" x14ac:dyDescent="0.25">
      <c r="A154" s="252" t="s">
        <v>0</v>
      </c>
      <c r="B154" s="253"/>
      <c r="C154" s="170" t="s">
        <v>6</v>
      </c>
      <c r="D154" s="170" t="s">
        <v>7</v>
      </c>
      <c r="E154" s="170" t="s">
        <v>1</v>
      </c>
      <c r="F154" s="170" t="s">
        <v>2</v>
      </c>
      <c r="G154" s="73" t="s">
        <v>3</v>
      </c>
      <c r="H154" s="122" t="s">
        <v>8</v>
      </c>
      <c r="I154" s="122" t="s">
        <v>4</v>
      </c>
      <c r="J154" s="123" t="s">
        <v>120</v>
      </c>
      <c r="K154" s="172" t="s">
        <v>5</v>
      </c>
    </row>
    <row r="155" spans="1:19" s="58" customFormat="1" x14ac:dyDescent="0.35">
      <c r="A155" s="83">
        <v>1</v>
      </c>
      <c r="B155" s="34" t="s">
        <v>334</v>
      </c>
      <c r="C155" s="35">
        <v>0</v>
      </c>
      <c r="D155" s="35">
        <v>0</v>
      </c>
      <c r="E155" s="35">
        <f>D155-C155</f>
        <v>0</v>
      </c>
      <c r="F155" s="35"/>
      <c r="G155" s="36"/>
      <c r="H155" s="124"/>
      <c r="I155" s="124"/>
      <c r="J155" s="125"/>
      <c r="K155" s="85"/>
      <c r="M155" s="59"/>
      <c r="R155" s="111"/>
      <c r="S155" s="111"/>
    </row>
    <row r="156" spans="1:19" x14ac:dyDescent="0.35">
      <c r="A156" s="83">
        <f>A155+1</f>
        <v>2</v>
      </c>
      <c r="B156" s="34" t="s">
        <v>334</v>
      </c>
      <c r="C156" s="35"/>
      <c r="D156" s="35"/>
      <c r="E156" s="35">
        <f t="shared" ref="E156:E185" si="11">D156-C156</f>
        <v>0</v>
      </c>
      <c r="F156" s="35"/>
      <c r="G156" s="36"/>
      <c r="H156" s="116"/>
      <c r="I156" s="126"/>
      <c r="J156" s="127"/>
      <c r="K156" s="98"/>
    </row>
    <row r="157" spans="1:19" x14ac:dyDescent="0.25">
      <c r="A157" s="83">
        <f t="shared" ref="A157:A185" si="12">A156+1</f>
        <v>3</v>
      </c>
      <c r="B157" s="34" t="s">
        <v>334</v>
      </c>
      <c r="C157" s="35"/>
      <c r="D157" s="35"/>
      <c r="E157" s="35">
        <f t="shared" si="11"/>
        <v>0</v>
      </c>
      <c r="F157" s="35"/>
      <c r="G157" s="36"/>
      <c r="H157" s="124"/>
      <c r="I157" s="124"/>
      <c r="J157" s="125"/>
      <c r="K157" s="85"/>
    </row>
    <row r="158" spans="1:19" x14ac:dyDescent="0.25">
      <c r="A158" s="83">
        <f t="shared" si="12"/>
        <v>4</v>
      </c>
      <c r="B158" s="34" t="s">
        <v>334</v>
      </c>
      <c r="C158" s="35">
        <v>43474</v>
      </c>
      <c r="D158" s="35">
        <v>43555</v>
      </c>
      <c r="E158" s="35">
        <f t="shared" si="11"/>
        <v>81</v>
      </c>
      <c r="F158" s="35">
        <v>4</v>
      </c>
      <c r="G158" s="36"/>
      <c r="H158" s="124">
        <v>10000</v>
      </c>
      <c r="I158" s="124">
        <v>93.17</v>
      </c>
      <c r="J158" s="125">
        <v>43486</v>
      </c>
      <c r="K158" s="85" t="s">
        <v>180</v>
      </c>
    </row>
    <row r="159" spans="1:19" x14ac:dyDescent="0.25">
      <c r="A159" s="83">
        <f t="shared" si="12"/>
        <v>5</v>
      </c>
      <c r="B159" s="34" t="s">
        <v>334</v>
      </c>
      <c r="C159" s="35">
        <f>D158</f>
        <v>43555</v>
      </c>
      <c r="D159" s="35">
        <v>43618</v>
      </c>
      <c r="E159" s="35">
        <f t="shared" si="11"/>
        <v>63</v>
      </c>
      <c r="F159" s="35">
        <v>3</v>
      </c>
      <c r="G159" s="36"/>
      <c r="H159" s="124"/>
      <c r="I159" s="124"/>
      <c r="J159" s="125"/>
      <c r="K159" s="85" t="s">
        <v>183</v>
      </c>
    </row>
    <row r="160" spans="1:19" x14ac:dyDescent="0.35">
      <c r="A160" s="83">
        <f t="shared" si="12"/>
        <v>6</v>
      </c>
      <c r="B160" s="34" t="s">
        <v>334</v>
      </c>
      <c r="C160" s="35">
        <f>D159</f>
        <v>43618</v>
      </c>
      <c r="D160" s="35">
        <v>43682</v>
      </c>
      <c r="E160" s="35">
        <f t="shared" si="11"/>
        <v>64</v>
      </c>
      <c r="F160" s="42">
        <v>3</v>
      </c>
      <c r="G160" s="36"/>
      <c r="H160" s="124">
        <v>10000</v>
      </c>
      <c r="I160" s="124">
        <v>93.17</v>
      </c>
      <c r="J160" s="125">
        <v>43716</v>
      </c>
      <c r="K160" s="173" t="s">
        <v>183</v>
      </c>
    </row>
    <row r="161" spans="1:11" x14ac:dyDescent="0.35">
      <c r="A161" s="83">
        <f t="shared" si="12"/>
        <v>7</v>
      </c>
      <c r="B161" s="34" t="s">
        <v>334</v>
      </c>
      <c r="C161" s="35">
        <f>D160</f>
        <v>43682</v>
      </c>
      <c r="D161" s="35">
        <v>43766</v>
      </c>
      <c r="E161" s="35">
        <f t="shared" si="11"/>
        <v>84</v>
      </c>
      <c r="F161" s="42">
        <v>4</v>
      </c>
      <c r="G161" s="36"/>
      <c r="H161" s="124"/>
      <c r="I161" s="124"/>
      <c r="J161" s="125"/>
      <c r="K161" s="201" t="s">
        <v>180</v>
      </c>
    </row>
    <row r="162" spans="1:11" x14ac:dyDescent="0.35">
      <c r="A162" s="83">
        <f t="shared" si="12"/>
        <v>8</v>
      </c>
      <c r="B162" s="34" t="s">
        <v>334</v>
      </c>
      <c r="C162" s="35">
        <v>0</v>
      </c>
      <c r="D162" s="35">
        <v>0</v>
      </c>
      <c r="E162" s="35">
        <f t="shared" si="11"/>
        <v>0</v>
      </c>
      <c r="F162" s="42"/>
      <c r="G162" s="36"/>
      <c r="H162" s="124"/>
      <c r="I162" s="124"/>
      <c r="J162" s="125"/>
      <c r="K162" s="85" t="s">
        <v>52</v>
      </c>
    </row>
    <row r="163" spans="1:11" x14ac:dyDescent="0.35">
      <c r="A163" s="83">
        <f t="shared" si="12"/>
        <v>9</v>
      </c>
      <c r="B163" s="34" t="s">
        <v>334</v>
      </c>
      <c r="C163" s="35">
        <f>D161</f>
        <v>43766</v>
      </c>
      <c r="D163" s="35">
        <v>43810</v>
      </c>
      <c r="E163" s="35">
        <f t="shared" si="11"/>
        <v>44</v>
      </c>
      <c r="F163" s="42">
        <v>2</v>
      </c>
      <c r="G163" s="36"/>
      <c r="H163" s="124"/>
      <c r="I163" s="128"/>
      <c r="J163" s="129"/>
      <c r="K163" s="173" t="s">
        <v>393</v>
      </c>
    </row>
    <row r="164" spans="1:11" ht="22.5" customHeight="1" x14ac:dyDescent="0.35">
      <c r="A164" s="83">
        <f t="shared" si="12"/>
        <v>10</v>
      </c>
      <c r="B164" s="34" t="s">
        <v>334</v>
      </c>
      <c r="C164" s="35">
        <f>D163</f>
        <v>43810</v>
      </c>
      <c r="D164" s="36">
        <v>43873</v>
      </c>
      <c r="E164" s="35">
        <f t="shared" si="11"/>
        <v>63</v>
      </c>
      <c r="F164" s="39">
        <v>3</v>
      </c>
      <c r="G164" s="35"/>
      <c r="H164" s="124"/>
      <c r="I164" s="124"/>
      <c r="J164" s="125"/>
      <c r="K164" s="85" t="s">
        <v>183</v>
      </c>
    </row>
    <row r="165" spans="1:11" x14ac:dyDescent="0.35">
      <c r="A165" s="83">
        <f t="shared" si="12"/>
        <v>11</v>
      </c>
      <c r="B165" s="34" t="s">
        <v>334</v>
      </c>
      <c r="C165" s="35">
        <f>D164</f>
        <v>43873</v>
      </c>
      <c r="D165" s="35">
        <v>43958</v>
      </c>
      <c r="E165" s="35">
        <f t="shared" si="11"/>
        <v>85</v>
      </c>
      <c r="F165" s="39">
        <v>4</v>
      </c>
      <c r="G165" s="35"/>
      <c r="H165" s="124"/>
      <c r="I165" s="124"/>
      <c r="J165" s="125"/>
      <c r="K165" s="85" t="s">
        <v>180</v>
      </c>
    </row>
    <row r="166" spans="1:11" x14ac:dyDescent="0.35">
      <c r="A166" s="83">
        <f t="shared" si="12"/>
        <v>12</v>
      </c>
      <c r="B166" s="34" t="s">
        <v>334</v>
      </c>
      <c r="C166" s="35">
        <f>43958</f>
        <v>43958</v>
      </c>
      <c r="D166" s="36">
        <v>44021</v>
      </c>
      <c r="E166" s="35">
        <f t="shared" si="11"/>
        <v>63</v>
      </c>
      <c r="F166" s="39">
        <v>3</v>
      </c>
      <c r="G166" s="35"/>
      <c r="H166" s="124"/>
      <c r="I166" s="124"/>
      <c r="J166" s="125"/>
      <c r="K166" s="85" t="s">
        <v>183</v>
      </c>
    </row>
    <row r="167" spans="1:11" x14ac:dyDescent="0.35">
      <c r="A167" s="83">
        <f t="shared" si="12"/>
        <v>13</v>
      </c>
      <c r="B167" s="34" t="s">
        <v>334</v>
      </c>
      <c r="C167" s="35">
        <f>D166</f>
        <v>44021</v>
      </c>
      <c r="D167" s="36">
        <v>44104</v>
      </c>
      <c r="E167" s="35">
        <f t="shared" si="11"/>
        <v>83</v>
      </c>
      <c r="F167" s="39">
        <v>4</v>
      </c>
      <c r="G167" s="35"/>
      <c r="H167" s="124"/>
      <c r="I167" s="124"/>
      <c r="J167" s="125"/>
      <c r="K167" s="85" t="s">
        <v>180</v>
      </c>
    </row>
    <row r="168" spans="1:11" x14ac:dyDescent="0.35">
      <c r="A168" s="83">
        <f t="shared" si="12"/>
        <v>14</v>
      </c>
      <c r="B168" s="34" t="s">
        <v>334</v>
      </c>
      <c r="C168" s="35">
        <f>D167</f>
        <v>44104</v>
      </c>
      <c r="D168" s="36">
        <v>44169</v>
      </c>
      <c r="E168" s="35">
        <f t="shared" si="11"/>
        <v>65</v>
      </c>
      <c r="F168" s="39">
        <v>3</v>
      </c>
      <c r="G168" s="35"/>
      <c r="H168" s="124"/>
      <c r="I168" s="124"/>
      <c r="J168" s="125"/>
      <c r="K168" s="174" t="s">
        <v>183</v>
      </c>
    </row>
    <row r="169" spans="1:11" x14ac:dyDescent="0.35">
      <c r="A169" s="83">
        <f t="shared" si="12"/>
        <v>15</v>
      </c>
      <c r="B169" s="34" t="s">
        <v>334</v>
      </c>
      <c r="C169" s="35">
        <v>0</v>
      </c>
      <c r="D169" s="36"/>
      <c r="E169" s="35">
        <f t="shared" si="11"/>
        <v>0</v>
      </c>
      <c r="F169" s="39"/>
      <c r="G169" s="35"/>
      <c r="H169" s="124"/>
      <c r="I169" s="124"/>
      <c r="J169" s="125"/>
      <c r="K169" s="85"/>
    </row>
    <row r="170" spans="1:11" x14ac:dyDescent="0.35">
      <c r="A170" s="83">
        <f t="shared" si="12"/>
        <v>16</v>
      </c>
      <c r="B170" s="34" t="s">
        <v>334</v>
      </c>
      <c r="C170" s="35">
        <v>0</v>
      </c>
      <c r="D170" s="36"/>
      <c r="E170" s="35">
        <f t="shared" si="11"/>
        <v>0</v>
      </c>
      <c r="F170" s="39"/>
      <c r="G170" s="35"/>
      <c r="H170" s="124"/>
      <c r="I170" s="124"/>
      <c r="J170" s="125"/>
      <c r="K170" s="85"/>
    </row>
    <row r="171" spans="1:11" x14ac:dyDescent="0.35">
      <c r="A171" s="83">
        <f t="shared" si="12"/>
        <v>17</v>
      </c>
      <c r="B171" s="34" t="s">
        <v>334</v>
      </c>
      <c r="C171" s="35">
        <v>0</v>
      </c>
      <c r="D171" s="36"/>
      <c r="E171" s="35">
        <f t="shared" si="11"/>
        <v>0</v>
      </c>
      <c r="F171" s="39"/>
      <c r="G171" s="35"/>
      <c r="H171" s="124"/>
      <c r="I171" s="124"/>
      <c r="J171" s="125"/>
      <c r="K171" s="98"/>
    </row>
    <row r="172" spans="1:11" x14ac:dyDescent="0.35">
      <c r="A172" s="83">
        <f t="shared" si="12"/>
        <v>18</v>
      </c>
      <c r="B172" s="34" t="s">
        <v>334</v>
      </c>
      <c r="C172" s="35">
        <v>0</v>
      </c>
      <c r="D172" s="36"/>
      <c r="E172" s="35">
        <f t="shared" si="11"/>
        <v>0</v>
      </c>
      <c r="F172" s="39"/>
      <c r="G172" s="35"/>
      <c r="H172" s="124"/>
      <c r="I172" s="124"/>
      <c r="J172" s="125"/>
      <c r="K172" s="98"/>
    </row>
    <row r="173" spans="1:11" x14ac:dyDescent="0.35">
      <c r="A173" s="83">
        <f t="shared" si="12"/>
        <v>19</v>
      </c>
      <c r="B173" s="34" t="s">
        <v>334</v>
      </c>
      <c r="C173" s="35">
        <v>0</v>
      </c>
      <c r="D173" s="36"/>
      <c r="E173" s="35">
        <f t="shared" si="11"/>
        <v>0</v>
      </c>
      <c r="F173" s="39"/>
      <c r="G173" s="35"/>
      <c r="H173" s="124"/>
      <c r="I173" s="124"/>
      <c r="J173" s="125"/>
      <c r="K173" s="176"/>
    </row>
    <row r="174" spans="1:11" x14ac:dyDescent="0.35">
      <c r="A174" s="83">
        <f t="shared" si="12"/>
        <v>20</v>
      </c>
      <c r="B174" s="34" t="s">
        <v>334</v>
      </c>
      <c r="C174" s="35">
        <v>0</v>
      </c>
      <c r="D174" s="36"/>
      <c r="E174" s="35">
        <f t="shared" si="11"/>
        <v>0</v>
      </c>
      <c r="F174" s="39"/>
      <c r="G174" s="35"/>
      <c r="H174" s="124"/>
      <c r="I174" s="124"/>
      <c r="J174" s="125"/>
      <c r="K174" s="85"/>
    </row>
    <row r="175" spans="1:11" x14ac:dyDescent="0.35">
      <c r="A175" s="83">
        <f t="shared" si="12"/>
        <v>21</v>
      </c>
      <c r="B175" s="34" t="s">
        <v>334</v>
      </c>
      <c r="C175" s="35">
        <v>0</v>
      </c>
      <c r="D175" s="39"/>
      <c r="E175" s="35">
        <f t="shared" si="11"/>
        <v>0</v>
      </c>
      <c r="F175" s="39"/>
      <c r="G175" s="35"/>
      <c r="H175" s="124"/>
      <c r="I175" s="124"/>
      <c r="J175" s="125"/>
      <c r="K175" s="85"/>
    </row>
    <row r="176" spans="1:11" x14ac:dyDescent="0.35">
      <c r="A176" s="83">
        <f t="shared" si="12"/>
        <v>22</v>
      </c>
      <c r="B176" s="34" t="s">
        <v>334</v>
      </c>
      <c r="C176" s="35">
        <f>D168</f>
        <v>44169</v>
      </c>
      <c r="D176" s="39">
        <v>44256</v>
      </c>
      <c r="E176" s="35">
        <f t="shared" si="11"/>
        <v>87</v>
      </c>
      <c r="F176" s="39">
        <v>4</v>
      </c>
      <c r="G176" s="35"/>
      <c r="H176" s="124"/>
      <c r="I176" s="124"/>
      <c r="J176" s="125"/>
      <c r="K176" s="85" t="s">
        <v>180</v>
      </c>
    </row>
    <row r="177" spans="1:19" x14ac:dyDescent="0.35">
      <c r="A177" s="83">
        <f t="shared" si="12"/>
        <v>23</v>
      </c>
      <c r="B177" s="34" t="s">
        <v>334</v>
      </c>
      <c r="C177" s="35">
        <f>D176</f>
        <v>44256</v>
      </c>
      <c r="D177" s="36">
        <v>44341</v>
      </c>
      <c r="E177" s="35">
        <f t="shared" si="11"/>
        <v>85</v>
      </c>
      <c r="F177" s="39">
        <v>4</v>
      </c>
      <c r="G177" s="35"/>
      <c r="H177" s="124"/>
      <c r="I177" s="124"/>
      <c r="J177" s="125"/>
      <c r="K177" s="85" t="s">
        <v>180</v>
      </c>
    </row>
    <row r="178" spans="1:19" x14ac:dyDescent="0.35">
      <c r="A178" s="83">
        <f t="shared" si="12"/>
        <v>24</v>
      </c>
      <c r="B178" s="34" t="s">
        <v>334</v>
      </c>
      <c r="C178" s="35">
        <f>D177</f>
        <v>44341</v>
      </c>
      <c r="D178" s="36">
        <v>44406</v>
      </c>
      <c r="E178" s="35">
        <f t="shared" si="11"/>
        <v>65</v>
      </c>
      <c r="F178" s="39">
        <v>3</v>
      </c>
      <c r="G178" s="35"/>
      <c r="H178" s="124"/>
      <c r="I178" s="124"/>
      <c r="J178" s="125"/>
      <c r="K178" s="85" t="s">
        <v>183</v>
      </c>
    </row>
    <row r="179" spans="1:19" x14ac:dyDescent="0.35">
      <c r="A179" s="83">
        <f t="shared" si="12"/>
        <v>25</v>
      </c>
      <c r="B179" s="34" t="s">
        <v>334</v>
      </c>
      <c r="C179" s="35">
        <f>D178</f>
        <v>44406</v>
      </c>
      <c r="D179" s="36">
        <v>44492</v>
      </c>
      <c r="E179" s="35">
        <f t="shared" si="11"/>
        <v>86</v>
      </c>
      <c r="F179" s="39">
        <v>4</v>
      </c>
      <c r="G179" s="35"/>
      <c r="H179" s="124"/>
      <c r="I179" s="124"/>
      <c r="J179" s="125"/>
      <c r="K179" s="85" t="s">
        <v>485</v>
      </c>
    </row>
    <row r="180" spans="1:19" x14ac:dyDescent="0.35">
      <c r="A180" s="83">
        <f t="shared" si="12"/>
        <v>26</v>
      </c>
      <c r="B180" s="34" t="s">
        <v>334</v>
      </c>
      <c r="C180" s="35">
        <f>D179</f>
        <v>44492</v>
      </c>
      <c r="D180" s="36">
        <v>44580</v>
      </c>
      <c r="E180" s="35">
        <f t="shared" si="11"/>
        <v>88</v>
      </c>
      <c r="F180" s="39">
        <v>4</v>
      </c>
      <c r="G180" s="35"/>
      <c r="H180" s="124">
        <v>10000</v>
      </c>
      <c r="I180" s="124">
        <v>100</v>
      </c>
      <c r="J180" s="125">
        <v>44506</v>
      </c>
      <c r="K180" s="85" t="s">
        <v>180</v>
      </c>
    </row>
    <row r="181" spans="1:19" x14ac:dyDescent="0.35">
      <c r="A181" s="83">
        <f t="shared" si="12"/>
        <v>27</v>
      </c>
      <c r="B181" s="34" t="s">
        <v>334</v>
      </c>
      <c r="C181" s="35">
        <v>44580</v>
      </c>
      <c r="D181" s="36">
        <v>44683</v>
      </c>
      <c r="E181" s="35">
        <f t="shared" si="11"/>
        <v>103</v>
      </c>
      <c r="F181" s="39">
        <v>5</v>
      </c>
      <c r="G181" s="35"/>
      <c r="H181" s="124"/>
      <c r="I181" s="124"/>
      <c r="J181" s="125"/>
      <c r="K181" s="85" t="s">
        <v>511</v>
      </c>
    </row>
    <row r="182" spans="1:19" x14ac:dyDescent="0.35">
      <c r="A182" s="83">
        <f t="shared" si="12"/>
        <v>28</v>
      </c>
      <c r="B182" s="34" t="s">
        <v>334</v>
      </c>
      <c r="C182" s="35">
        <v>44683</v>
      </c>
      <c r="D182" s="36">
        <v>44770</v>
      </c>
      <c r="E182" s="35">
        <f t="shared" si="11"/>
        <v>87</v>
      </c>
      <c r="F182" s="39">
        <v>4</v>
      </c>
      <c r="G182" s="35"/>
      <c r="H182" s="124"/>
      <c r="I182" s="124"/>
      <c r="J182" s="125"/>
      <c r="K182" s="85" t="s">
        <v>180</v>
      </c>
    </row>
    <row r="183" spans="1:19" x14ac:dyDescent="0.35">
      <c r="A183" s="83">
        <f t="shared" si="12"/>
        <v>29</v>
      </c>
      <c r="B183" s="34" t="s">
        <v>334</v>
      </c>
      <c r="C183" s="35">
        <v>0</v>
      </c>
      <c r="D183" s="36">
        <v>0</v>
      </c>
      <c r="E183" s="35">
        <f t="shared" si="11"/>
        <v>0</v>
      </c>
      <c r="F183" s="39"/>
      <c r="G183" s="35"/>
      <c r="H183" s="124"/>
      <c r="I183" s="124"/>
      <c r="J183" s="125"/>
      <c r="K183" s="85">
        <v>0</v>
      </c>
    </row>
    <row r="184" spans="1:19" x14ac:dyDescent="0.35">
      <c r="A184" s="83">
        <f t="shared" si="12"/>
        <v>30</v>
      </c>
      <c r="B184" s="34" t="s">
        <v>334</v>
      </c>
      <c r="C184" s="35">
        <f>D182</f>
        <v>44770</v>
      </c>
      <c r="D184" s="36">
        <v>44834</v>
      </c>
      <c r="E184" s="35">
        <f t="shared" si="11"/>
        <v>64</v>
      </c>
      <c r="F184" s="39">
        <v>3</v>
      </c>
      <c r="G184" s="35"/>
      <c r="H184" s="124">
        <v>10000</v>
      </c>
      <c r="I184" s="124">
        <v>100.5</v>
      </c>
      <c r="J184" s="125">
        <v>44848</v>
      </c>
      <c r="K184" s="85" t="s">
        <v>183</v>
      </c>
    </row>
    <row r="185" spans="1:19" x14ac:dyDescent="0.35">
      <c r="A185" s="83">
        <f t="shared" si="12"/>
        <v>31</v>
      </c>
      <c r="B185" s="34" t="s">
        <v>334</v>
      </c>
      <c r="C185" s="35">
        <f>D184</f>
        <v>44834</v>
      </c>
      <c r="D185" s="36">
        <v>44921</v>
      </c>
      <c r="E185" s="35">
        <f t="shared" si="11"/>
        <v>87</v>
      </c>
      <c r="F185" s="39">
        <v>4</v>
      </c>
      <c r="G185" s="35"/>
      <c r="H185" s="124"/>
      <c r="I185" s="124"/>
      <c r="J185" s="125"/>
      <c r="K185" s="85" t="s">
        <v>180</v>
      </c>
    </row>
    <row r="186" spans="1:19" x14ac:dyDescent="0.35">
      <c r="A186" s="83"/>
      <c r="B186" s="50" t="s">
        <v>9</v>
      </c>
      <c r="C186" s="39" t="s">
        <v>52</v>
      </c>
      <c r="D186" s="39"/>
      <c r="E186" s="50">
        <f>SUM(E155:E185)</f>
        <v>1447</v>
      </c>
      <c r="F186" s="50">
        <f>SUM(F155:F185)</f>
        <v>68</v>
      </c>
      <c r="G186" s="50">
        <f>SUM(G155:G185)</f>
        <v>0</v>
      </c>
      <c r="H186" s="130">
        <f>SUM(H155:H185)</f>
        <v>40000</v>
      </c>
      <c r="I186" s="130">
        <f>SUM(I156:I185)</f>
        <v>386.84000000000003</v>
      </c>
      <c r="J186" s="131"/>
      <c r="K186" s="85"/>
    </row>
    <row r="187" spans="1:19" x14ac:dyDescent="0.25">
      <c r="A187" s="83"/>
      <c r="B187" s="36"/>
      <c r="C187" s="36"/>
      <c r="D187" s="36"/>
      <c r="E187" s="36"/>
      <c r="F187" s="36" t="s">
        <v>52</v>
      </c>
      <c r="G187" s="36"/>
      <c r="H187" s="124" t="s">
        <v>52</v>
      </c>
      <c r="I187" s="124"/>
      <c r="J187" s="125"/>
      <c r="K187" s="98"/>
    </row>
    <row r="188" spans="1:19" x14ac:dyDescent="0.25">
      <c r="A188" s="83"/>
      <c r="B188" s="36"/>
      <c r="C188" s="36"/>
      <c r="D188" s="36"/>
      <c r="E188" s="36" t="s">
        <v>52</v>
      </c>
      <c r="F188" s="36" t="s">
        <v>52</v>
      </c>
      <c r="G188" s="81" t="s">
        <v>10</v>
      </c>
      <c r="H188" s="132">
        <f>+E186/I186</f>
        <v>3.7405645745010854</v>
      </c>
      <c r="I188" s="132" t="s">
        <v>11</v>
      </c>
      <c r="J188" s="133"/>
      <c r="K188" s="98"/>
    </row>
    <row r="189" spans="1:19" ht="21.75" thickBot="1" x14ac:dyDescent="0.3">
      <c r="A189" s="91"/>
      <c r="B189" s="114"/>
      <c r="C189" s="114"/>
      <c r="D189" s="114"/>
      <c r="E189" s="114" t="s">
        <v>52</v>
      </c>
      <c r="F189" s="114"/>
      <c r="G189" s="114"/>
      <c r="H189" s="134"/>
      <c r="I189" s="134"/>
      <c r="J189" s="135"/>
      <c r="K189" s="175"/>
    </row>
    <row r="190" spans="1:19" ht="21.75" thickBot="1" x14ac:dyDescent="0.3">
      <c r="A190" s="99"/>
      <c r="B190" s="115"/>
      <c r="C190" s="115"/>
      <c r="D190" s="115"/>
      <c r="E190" s="115"/>
      <c r="F190" s="115"/>
      <c r="G190" s="115"/>
      <c r="H190" s="138"/>
      <c r="I190" s="138"/>
      <c r="J190" s="139"/>
      <c r="K190" s="177"/>
    </row>
    <row r="191" spans="1:19" x14ac:dyDescent="0.35">
      <c r="A191" s="262" t="s">
        <v>78</v>
      </c>
      <c r="B191" s="263"/>
      <c r="C191" s="250" t="s">
        <v>53</v>
      </c>
      <c r="D191" s="250"/>
      <c r="E191" s="250"/>
      <c r="F191" s="250"/>
      <c r="G191" s="250"/>
      <c r="H191" s="250"/>
      <c r="I191" s="250"/>
      <c r="J191" s="264"/>
      <c r="K191" s="251"/>
    </row>
    <row r="192" spans="1:19" s="58" customFormat="1" ht="63" x14ac:dyDescent="0.35">
      <c r="A192" s="252" t="s">
        <v>0</v>
      </c>
      <c r="B192" s="253"/>
      <c r="C192" s="170" t="s">
        <v>6</v>
      </c>
      <c r="D192" s="170" t="s">
        <v>7</v>
      </c>
      <c r="E192" s="170" t="s">
        <v>1</v>
      </c>
      <c r="F192" s="170" t="s">
        <v>2</v>
      </c>
      <c r="G192" s="73" t="s">
        <v>3</v>
      </c>
      <c r="H192" s="122" t="s">
        <v>8</v>
      </c>
      <c r="I192" s="122" t="s">
        <v>4</v>
      </c>
      <c r="J192" s="123" t="s">
        <v>120</v>
      </c>
      <c r="K192" s="172" t="s">
        <v>5</v>
      </c>
      <c r="M192" s="59"/>
      <c r="R192" s="111"/>
      <c r="S192" s="111"/>
    </row>
    <row r="193" spans="1:14" x14ac:dyDescent="0.25">
      <c r="A193" s="83">
        <v>1</v>
      </c>
      <c r="B193" s="34" t="s">
        <v>334</v>
      </c>
      <c r="C193" s="35">
        <v>272858</v>
      </c>
      <c r="D193" s="35">
        <v>272878</v>
      </c>
      <c r="E193" s="35">
        <f>D193-C193</f>
        <v>20</v>
      </c>
      <c r="F193" s="35">
        <v>2</v>
      </c>
      <c r="G193" s="36">
        <v>4</v>
      </c>
      <c r="H193" s="124"/>
      <c r="I193" s="124"/>
      <c r="J193" s="125"/>
      <c r="K193" s="85" t="s">
        <v>335</v>
      </c>
    </row>
    <row r="194" spans="1:14" x14ac:dyDescent="0.35">
      <c r="A194" s="83">
        <f>A193+1</f>
        <v>2</v>
      </c>
      <c r="B194" s="34" t="s">
        <v>334</v>
      </c>
      <c r="C194" s="35"/>
      <c r="D194" s="35"/>
      <c r="E194" s="35">
        <f t="shared" ref="E194:E223" si="13">D194-C194</f>
        <v>0</v>
      </c>
      <c r="F194" s="35"/>
      <c r="G194" s="36"/>
      <c r="H194" s="116"/>
      <c r="I194" s="126"/>
      <c r="J194" s="127"/>
      <c r="K194" s="98"/>
    </row>
    <row r="195" spans="1:14" x14ac:dyDescent="0.25">
      <c r="A195" s="83">
        <f t="shared" ref="A195:A223" si="14">A194+1</f>
        <v>3</v>
      </c>
      <c r="B195" s="34" t="s">
        <v>334</v>
      </c>
      <c r="C195" s="35"/>
      <c r="D195" s="35"/>
      <c r="E195" s="35">
        <f t="shared" si="13"/>
        <v>0</v>
      </c>
      <c r="F195" s="35"/>
      <c r="G195" s="36"/>
      <c r="H195" s="124"/>
      <c r="I195" s="124"/>
      <c r="J195" s="125"/>
      <c r="K195" s="85"/>
    </row>
    <row r="196" spans="1:14" x14ac:dyDescent="0.25">
      <c r="A196" s="83">
        <f t="shared" si="14"/>
        <v>4</v>
      </c>
      <c r="B196" s="34" t="s">
        <v>334</v>
      </c>
      <c r="C196" s="35"/>
      <c r="D196" s="35"/>
      <c r="E196" s="35">
        <f t="shared" si="13"/>
        <v>0</v>
      </c>
      <c r="F196" s="35"/>
      <c r="G196" s="36"/>
      <c r="H196" s="124"/>
      <c r="I196" s="124"/>
      <c r="J196" s="125"/>
      <c r="K196" s="85"/>
    </row>
    <row r="197" spans="1:14" x14ac:dyDescent="0.25">
      <c r="A197" s="83">
        <f t="shared" si="14"/>
        <v>5</v>
      </c>
      <c r="B197" s="34" t="s">
        <v>334</v>
      </c>
      <c r="C197" s="35">
        <v>0</v>
      </c>
      <c r="D197" s="35"/>
      <c r="E197" s="35">
        <f t="shared" si="13"/>
        <v>0</v>
      </c>
      <c r="F197" s="35"/>
      <c r="G197" s="36"/>
      <c r="H197" s="124"/>
      <c r="I197" s="124"/>
      <c r="J197" s="125"/>
      <c r="K197" s="85" t="s">
        <v>345</v>
      </c>
    </row>
    <row r="198" spans="1:14" x14ac:dyDescent="0.35">
      <c r="A198" s="83">
        <f t="shared" si="14"/>
        <v>6</v>
      </c>
      <c r="B198" s="34" t="s">
        <v>334</v>
      </c>
      <c r="C198" s="35"/>
      <c r="D198" s="35"/>
      <c r="E198" s="35">
        <f t="shared" si="13"/>
        <v>0</v>
      </c>
      <c r="F198" s="42"/>
      <c r="G198" s="36"/>
      <c r="H198" s="124"/>
      <c r="I198" s="124"/>
      <c r="J198" s="125"/>
      <c r="K198" s="173"/>
    </row>
    <row r="199" spans="1:14" x14ac:dyDescent="0.35">
      <c r="A199" s="83">
        <f t="shared" si="14"/>
        <v>7</v>
      </c>
      <c r="B199" s="34" t="s">
        <v>334</v>
      </c>
      <c r="C199" s="35"/>
      <c r="D199" s="35"/>
      <c r="E199" s="35">
        <f t="shared" si="13"/>
        <v>0</v>
      </c>
      <c r="F199" s="42"/>
      <c r="G199" s="36"/>
      <c r="H199" s="124"/>
      <c r="I199" s="124"/>
      <c r="J199" s="125"/>
      <c r="K199" s="173"/>
    </row>
    <row r="200" spans="1:14" x14ac:dyDescent="0.35">
      <c r="A200" s="83">
        <f t="shared" si="14"/>
        <v>8</v>
      </c>
      <c r="B200" s="34" t="s">
        <v>334</v>
      </c>
      <c r="C200" s="35"/>
      <c r="D200" s="35"/>
      <c r="E200" s="35">
        <f t="shared" si="13"/>
        <v>0</v>
      </c>
      <c r="F200" s="42"/>
      <c r="G200" s="36"/>
      <c r="H200" s="124"/>
      <c r="I200" s="124"/>
      <c r="J200" s="125"/>
      <c r="K200" s="85"/>
    </row>
    <row r="201" spans="1:14" ht="22.5" customHeight="1" x14ac:dyDescent="0.35">
      <c r="A201" s="83">
        <f t="shared" si="14"/>
        <v>9</v>
      </c>
      <c r="B201" s="34" t="s">
        <v>334</v>
      </c>
      <c r="C201" s="35"/>
      <c r="D201" s="35"/>
      <c r="E201" s="35">
        <f t="shared" si="13"/>
        <v>0</v>
      </c>
      <c r="F201" s="42"/>
      <c r="G201" s="36"/>
      <c r="H201" s="124"/>
      <c r="I201" s="128"/>
      <c r="J201" s="129"/>
      <c r="K201" s="85"/>
    </row>
    <row r="202" spans="1:14" x14ac:dyDescent="0.35">
      <c r="A202" s="83">
        <f t="shared" si="14"/>
        <v>10</v>
      </c>
      <c r="B202" s="34" t="s">
        <v>334</v>
      </c>
      <c r="C202" s="36"/>
      <c r="D202" s="36"/>
      <c r="E202" s="35">
        <f t="shared" si="13"/>
        <v>0</v>
      </c>
      <c r="F202" s="39"/>
      <c r="G202" s="35"/>
      <c r="H202" s="124"/>
      <c r="I202" s="124"/>
      <c r="J202" s="125"/>
      <c r="K202" s="85"/>
    </row>
    <row r="203" spans="1:14" x14ac:dyDescent="0.35">
      <c r="A203" s="83">
        <f t="shared" si="14"/>
        <v>11</v>
      </c>
      <c r="B203" s="34" t="s">
        <v>334</v>
      </c>
      <c r="C203" s="39">
        <v>273016</v>
      </c>
      <c r="D203" s="36">
        <v>273049</v>
      </c>
      <c r="E203" s="35">
        <f t="shared" si="13"/>
        <v>33</v>
      </c>
      <c r="F203" s="39">
        <v>3</v>
      </c>
      <c r="G203" s="35"/>
      <c r="H203" s="124">
        <v>10000</v>
      </c>
      <c r="I203" s="124">
        <v>93.17</v>
      </c>
      <c r="J203" s="125">
        <v>273015</v>
      </c>
      <c r="K203" s="85" t="s">
        <v>422</v>
      </c>
    </row>
    <row r="204" spans="1:14" x14ac:dyDescent="0.35">
      <c r="A204" s="83">
        <f t="shared" si="14"/>
        <v>12</v>
      </c>
      <c r="B204" s="34" t="s">
        <v>334</v>
      </c>
      <c r="C204" s="39">
        <f>D203</f>
        <v>273049</v>
      </c>
      <c r="D204" s="36">
        <v>273096</v>
      </c>
      <c r="E204" s="35">
        <f t="shared" si="13"/>
        <v>47</v>
      </c>
      <c r="F204" s="39">
        <v>3</v>
      </c>
      <c r="G204" s="35"/>
      <c r="H204" s="124"/>
      <c r="I204" s="124"/>
      <c r="J204" s="125" t="s">
        <v>52</v>
      </c>
      <c r="K204" s="85" t="s">
        <v>254</v>
      </c>
    </row>
    <row r="205" spans="1:14" x14ac:dyDescent="0.35">
      <c r="A205" s="83">
        <f t="shared" si="14"/>
        <v>13</v>
      </c>
      <c r="B205" s="34" t="s">
        <v>334</v>
      </c>
      <c r="C205" s="39">
        <f>D204</f>
        <v>273096</v>
      </c>
      <c r="D205" s="36">
        <v>273124</v>
      </c>
      <c r="E205" s="35">
        <f t="shared" si="13"/>
        <v>28</v>
      </c>
      <c r="F205" s="39">
        <v>2</v>
      </c>
      <c r="G205" s="35"/>
      <c r="H205" s="124"/>
      <c r="I205" s="124"/>
      <c r="J205" s="125"/>
      <c r="K205" s="85" t="s">
        <v>139</v>
      </c>
    </row>
    <row r="206" spans="1:14" x14ac:dyDescent="0.35">
      <c r="A206" s="83">
        <f t="shared" si="14"/>
        <v>14</v>
      </c>
      <c r="B206" s="34" t="s">
        <v>334</v>
      </c>
      <c r="C206" s="39">
        <f>D205</f>
        <v>273124</v>
      </c>
      <c r="D206" s="36">
        <v>273168</v>
      </c>
      <c r="E206" s="35">
        <f t="shared" si="13"/>
        <v>44</v>
      </c>
      <c r="F206" s="39">
        <v>3</v>
      </c>
      <c r="G206" s="35"/>
      <c r="H206" s="124"/>
      <c r="I206" s="124"/>
      <c r="J206" s="125"/>
      <c r="K206" s="174" t="s">
        <v>266</v>
      </c>
    </row>
    <row r="207" spans="1:14" x14ac:dyDescent="0.35">
      <c r="A207" s="83">
        <f t="shared" si="14"/>
        <v>15</v>
      </c>
      <c r="B207" s="34" t="s">
        <v>334</v>
      </c>
      <c r="C207" s="39">
        <v>0</v>
      </c>
      <c r="D207" s="36"/>
      <c r="E207" s="35">
        <f t="shared" si="13"/>
        <v>0</v>
      </c>
      <c r="F207" s="39"/>
      <c r="G207" s="35"/>
      <c r="H207" s="124"/>
      <c r="I207" s="124"/>
      <c r="J207" s="125"/>
      <c r="K207" s="85"/>
    </row>
    <row r="208" spans="1:14" x14ac:dyDescent="0.35">
      <c r="A208" s="83">
        <f t="shared" si="14"/>
        <v>16</v>
      </c>
      <c r="B208" s="34" t="s">
        <v>334</v>
      </c>
      <c r="C208" s="39">
        <v>0</v>
      </c>
      <c r="D208" s="36"/>
      <c r="E208" s="35">
        <f t="shared" si="13"/>
        <v>0</v>
      </c>
      <c r="F208" s="39"/>
      <c r="G208" s="35"/>
      <c r="H208" s="124"/>
      <c r="I208" s="124"/>
      <c r="J208" s="125"/>
      <c r="K208" s="85"/>
      <c r="N208" s="29" t="s">
        <v>52</v>
      </c>
    </row>
    <row r="209" spans="1:11" x14ac:dyDescent="0.35">
      <c r="A209" s="83">
        <f t="shared" si="14"/>
        <v>17</v>
      </c>
      <c r="B209" s="34" t="s">
        <v>334</v>
      </c>
      <c r="C209" s="39">
        <v>0</v>
      </c>
      <c r="D209" s="36"/>
      <c r="E209" s="35">
        <f t="shared" si="13"/>
        <v>0</v>
      </c>
      <c r="F209" s="39"/>
      <c r="G209" s="35"/>
      <c r="H209" s="124"/>
      <c r="I209" s="124"/>
      <c r="J209" s="125"/>
      <c r="K209" s="98"/>
    </row>
    <row r="210" spans="1:11" x14ac:dyDescent="0.35">
      <c r="A210" s="83">
        <f t="shared" si="14"/>
        <v>18</v>
      </c>
      <c r="B210" s="34" t="s">
        <v>334</v>
      </c>
      <c r="C210" s="39">
        <v>0</v>
      </c>
      <c r="D210" s="36"/>
      <c r="E210" s="35">
        <f t="shared" si="13"/>
        <v>0</v>
      </c>
      <c r="F210" s="39"/>
      <c r="G210" s="35"/>
      <c r="H210" s="124"/>
      <c r="I210" s="124"/>
      <c r="J210" s="125"/>
      <c r="K210" s="85"/>
    </row>
    <row r="211" spans="1:11" x14ac:dyDescent="0.35">
      <c r="A211" s="83">
        <f t="shared" si="14"/>
        <v>19</v>
      </c>
      <c r="B211" s="34" t="s">
        <v>334</v>
      </c>
      <c r="C211" s="39">
        <v>0</v>
      </c>
      <c r="D211" s="36"/>
      <c r="E211" s="35">
        <f t="shared" si="13"/>
        <v>0</v>
      </c>
      <c r="F211" s="39"/>
      <c r="G211" s="35"/>
      <c r="H211" s="124"/>
      <c r="I211" s="124"/>
      <c r="J211" s="125"/>
      <c r="K211" s="85"/>
    </row>
    <row r="212" spans="1:11" x14ac:dyDescent="0.35">
      <c r="A212" s="83">
        <f t="shared" si="14"/>
        <v>20</v>
      </c>
      <c r="B212" s="34" t="s">
        <v>334</v>
      </c>
      <c r="C212" s="39">
        <v>0</v>
      </c>
      <c r="D212" s="36"/>
      <c r="E212" s="35">
        <f t="shared" si="13"/>
        <v>0</v>
      </c>
      <c r="F212" s="39"/>
      <c r="G212" s="35"/>
      <c r="H212" s="124"/>
      <c r="I212" s="124"/>
      <c r="J212" s="125"/>
      <c r="K212" s="85"/>
    </row>
    <row r="213" spans="1:11" x14ac:dyDescent="0.35">
      <c r="A213" s="83">
        <f t="shared" si="14"/>
        <v>21</v>
      </c>
      <c r="B213" s="34" t="s">
        <v>334</v>
      </c>
      <c r="C213" s="39">
        <v>0</v>
      </c>
      <c r="D213" s="39"/>
      <c r="E213" s="35">
        <f t="shared" si="13"/>
        <v>0</v>
      </c>
      <c r="F213" s="39"/>
      <c r="G213" s="35"/>
      <c r="H213" s="124"/>
      <c r="I213" s="124"/>
      <c r="J213" s="125"/>
      <c r="K213" s="85"/>
    </row>
    <row r="214" spans="1:11" x14ac:dyDescent="0.35">
      <c r="A214" s="83">
        <f t="shared" si="14"/>
        <v>22</v>
      </c>
      <c r="B214" s="34" t="s">
        <v>334</v>
      </c>
      <c r="C214" s="39">
        <f>D206</f>
        <v>273168</v>
      </c>
      <c r="D214" s="39">
        <v>273197</v>
      </c>
      <c r="E214" s="35">
        <f t="shared" si="13"/>
        <v>29</v>
      </c>
      <c r="F214" s="39">
        <v>2</v>
      </c>
      <c r="G214" s="35"/>
      <c r="H214" s="124"/>
      <c r="I214" s="124"/>
      <c r="J214" s="125"/>
      <c r="K214" s="85" t="s">
        <v>243</v>
      </c>
    </row>
    <row r="215" spans="1:11" x14ac:dyDescent="0.35">
      <c r="A215" s="83">
        <f t="shared" si="14"/>
        <v>23</v>
      </c>
      <c r="B215" s="34" t="s">
        <v>334</v>
      </c>
      <c r="C215" s="39">
        <f t="shared" ref="C215:C220" si="15">D214</f>
        <v>273197</v>
      </c>
      <c r="D215" s="36">
        <v>273225</v>
      </c>
      <c r="E215" s="35">
        <f t="shared" si="13"/>
        <v>28</v>
      </c>
      <c r="F215" s="39">
        <v>2</v>
      </c>
      <c r="G215" s="35"/>
      <c r="H215" s="124"/>
      <c r="I215" s="124"/>
      <c r="J215" s="125"/>
      <c r="K215" s="85" t="s">
        <v>479</v>
      </c>
    </row>
    <row r="216" spans="1:11" x14ac:dyDescent="0.35">
      <c r="A216" s="83">
        <f t="shared" si="14"/>
        <v>24</v>
      </c>
      <c r="B216" s="34" t="s">
        <v>334</v>
      </c>
      <c r="C216" s="39">
        <f t="shared" si="15"/>
        <v>273225</v>
      </c>
      <c r="D216" s="36">
        <v>273258</v>
      </c>
      <c r="E216" s="35">
        <f t="shared" si="13"/>
        <v>33</v>
      </c>
      <c r="F216" s="39">
        <v>2</v>
      </c>
      <c r="G216" s="35"/>
      <c r="H216" s="124"/>
      <c r="I216" s="124"/>
      <c r="J216" s="125"/>
      <c r="K216" s="85" t="s">
        <v>338</v>
      </c>
    </row>
    <row r="217" spans="1:11" x14ac:dyDescent="0.35">
      <c r="A217" s="83">
        <f t="shared" si="14"/>
        <v>25</v>
      </c>
      <c r="B217" s="34" t="s">
        <v>334</v>
      </c>
      <c r="C217" s="39">
        <f t="shared" si="15"/>
        <v>273258</v>
      </c>
      <c r="D217" s="36">
        <v>273303</v>
      </c>
      <c r="E217" s="35">
        <f t="shared" si="13"/>
        <v>45</v>
      </c>
      <c r="F217" s="39">
        <v>3</v>
      </c>
      <c r="G217" s="35"/>
      <c r="H217" s="124"/>
      <c r="I217" s="124"/>
      <c r="J217" s="125"/>
      <c r="K217" s="85" t="s">
        <v>266</v>
      </c>
    </row>
    <row r="218" spans="1:11" x14ac:dyDescent="0.35">
      <c r="A218" s="83">
        <f t="shared" si="14"/>
        <v>26</v>
      </c>
      <c r="B218" s="34" t="s">
        <v>334</v>
      </c>
      <c r="C218" s="39">
        <f t="shared" si="15"/>
        <v>273303</v>
      </c>
      <c r="D218" s="36">
        <v>273330</v>
      </c>
      <c r="E218" s="35">
        <f t="shared" si="13"/>
        <v>27</v>
      </c>
      <c r="F218" s="39">
        <v>2</v>
      </c>
      <c r="G218" s="35"/>
      <c r="H218" s="124"/>
      <c r="I218" s="124"/>
      <c r="J218" s="125"/>
      <c r="K218" s="85" t="s">
        <v>243</v>
      </c>
    </row>
    <row r="219" spans="1:11" x14ac:dyDescent="0.35">
      <c r="A219" s="83">
        <f t="shared" si="14"/>
        <v>27</v>
      </c>
      <c r="B219" s="34" t="s">
        <v>334</v>
      </c>
      <c r="C219" s="39">
        <f t="shared" si="15"/>
        <v>273330</v>
      </c>
      <c r="D219" s="36">
        <v>273361</v>
      </c>
      <c r="E219" s="35">
        <f t="shared" si="13"/>
        <v>31</v>
      </c>
      <c r="F219" s="39">
        <v>2</v>
      </c>
      <c r="G219" s="35"/>
      <c r="H219" s="124"/>
      <c r="I219" s="124"/>
      <c r="J219" s="125"/>
      <c r="K219" s="85" t="s">
        <v>382</v>
      </c>
    </row>
    <row r="220" spans="1:11" x14ac:dyDescent="0.35">
      <c r="A220" s="83">
        <f t="shared" si="14"/>
        <v>28</v>
      </c>
      <c r="B220" s="34" t="s">
        <v>334</v>
      </c>
      <c r="C220" s="39">
        <f t="shared" si="15"/>
        <v>273361</v>
      </c>
      <c r="D220" s="36">
        <v>273419</v>
      </c>
      <c r="E220" s="35">
        <f t="shared" si="13"/>
        <v>58</v>
      </c>
      <c r="F220" s="39">
        <v>4</v>
      </c>
      <c r="G220" s="35"/>
      <c r="H220" s="124"/>
      <c r="I220" s="124"/>
      <c r="J220" s="125"/>
      <c r="K220" s="85" t="s">
        <v>526</v>
      </c>
    </row>
    <row r="221" spans="1:11" x14ac:dyDescent="0.35">
      <c r="A221" s="83">
        <f t="shared" si="14"/>
        <v>29</v>
      </c>
      <c r="B221" s="34" t="s">
        <v>334</v>
      </c>
      <c r="C221" s="39">
        <v>0</v>
      </c>
      <c r="D221" s="36"/>
      <c r="E221" s="35">
        <f t="shared" si="13"/>
        <v>0</v>
      </c>
      <c r="F221" s="39"/>
      <c r="G221" s="35"/>
      <c r="H221" s="124"/>
      <c r="I221" s="124"/>
      <c r="J221" s="125"/>
      <c r="K221" s="85"/>
    </row>
    <row r="222" spans="1:11" x14ac:dyDescent="0.35">
      <c r="A222" s="83">
        <f t="shared" si="14"/>
        <v>30</v>
      </c>
      <c r="B222" s="34" t="s">
        <v>334</v>
      </c>
      <c r="C222" s="39">
        <f>D220</f>
        <v>273419</v>
      </c>
      <c r="D222" s="36">
        <v>273450</v>
      </c>
      <c r="E222" s="35">
        <f t="shared" si="13"/>
        <v>31</v>
      </c>
      <c r="F222" s="39">
        <v>2</v>
      </c>
      <c r="G222" s="35"/>
      <c r="H222" s="124"/>
      <c r="I222" s="124"/>
      <c r="J222" s="125"/>
      <c r="K222" s="85" t="s">
        <v>435</v>
      </c>
    </row>
    <row r="223" spans="1:11" x14ac:dyDescent="0.35">
      <c r="A223" s="83">
        <f t="shared" si="14"/>
        <v>31</v>
      </c>
      <c r="B223" s="34" t="s">
        <v>334</v>
      </c>
      <c r="C223" s="39">
        <f>D222</f>
        <v>273450</v>
      </c>
      <c r="D223" s="36">
        <v>273496</v>
      </c>
      <c r="E223" s="35">
        <f t="shared" si="13"/>
        <v>46</v>
      </c>
      <c r="F223" s="39">
        <v>2</v>
      </c>
      <c r="G223" s="35"/>
      <c r="H223" s="124">
        <v>10000</v>
      </c>
      <c r="I223" s="124">
        <v>100.5</v>
      </c>
      <c r="J223" s="125">
        <v>273462</v>
      </c>
      <c r="K223" s="85" t="s">
        <v>139</v>
      </c>
    </row>
    <row r="224" spans="1:11" x14ac:dyDescent="0.35">
      <c r="A224" s="83"/>
      <c r="B224" s="50" t="s">
        <v>9</v>
      </c>
      <c r="C224" s="39" t="s">
        <v>52</v>
      </c>
      <c r="D224" s="39"/>
      <c r="E224" s="50">
        <f>SUM(E193:E223)</f>
        <v>500</v>
      </c>
      <c r="F224" s="50">
        <f>SUM(F193:F223)</f>
        <v>34</v>
      </c>
      <c r="G224" s="50">
        <f>SUM(G193:G223)</f>
        <v>4</v>
      </c>
      <c r="H224" s="130">
        <f>SUM(H193:H223)</f>
        <v>20000</v>
      </c>
      <c r="I224" s="130">
        <f>SUM(I194:I223)</f>
        <v>193.67000000000002</v>
      </c>
      <c r="J224" s="131"/>
      <c r="K224" s="85"/>
    </row>
    <row r="225" spans="1:19" x14ac:dyDescent="0.25">
      <c r="A225" s="83"/>
      <c r="B225" s="36"/>
      <c r="C225" s="36"/>
      <c r="D225" s="36"/>
      <c r="E225" s="36"/>
      <c r="F225" s="36" t="s">
        <v>52</v>
      </c>
      <c r="G225" s="36"/>
      <c r="H225" s="124" t="s">
        <v>52</v>
      </c>
      <c r="I225" s="124"/>
      <c r="J225" s="125"/>
      <c r="K225" s="98"/>
    </row>
    <row r="226" spans="1:19" ht="21.75" thickBot="1" x14ac:dyDescent="0.3">
      <c r="A226" s="91"/>
      <c r="B226" s="114"/>
      <c r="C226" s="114"/>
      <c r="D226" s="114"/>
      <c r="E226" s="114" t="s">
        <v>52</v>
      </c>
      <c r="F226" s="114" t="s">
        <v>52</v>
      </c>
      <c r="G226" s="109" t="s">
        <v>10</v>
      </c>
      <c r="H226" s="140">
        <f>+E224/I224</f>
        <v>2.5817111581556254</v>
      </c>
      <c r="I226" s="140" t="s">
        <v>11</v>
      </c>
      <c r="J226" s="141"/>
      <c r="K226" s="175"/>
    </row>
    <row r="227" spans="1:19" s="58" customFormat="1" ht="21.75" thickBot="1" x14ac:dyDescent="0.4">
      <c r="A227" s="96"/>
      <c r="B227" s="101"/>
      <c r="C227" s="102"/>
      <c r="D227" s="102"/>
      <c r="E227" s="103"/>
      <c r="F227" s="102"/>
      <c r="G227" s="104"/>
      <c r="H227" s="142"/>
      <c r="I227" s="143"/>
      <c r="J227" s="144"/>
      <c r="K227" s="105"/>
      <c r="L227" s="106"/>
      <c r="M227" s="59"/>
      <c r="R227" s="111"/>
      <c r="S227" s="111"/>
    </row>
    <row r="228" spans="1:19" x14ac:dyDescent="0.35">
      <c r="A228" s="262" t="s">
        <v>79</v>
      </c>
      <c r="B228" s="263"/>
      <c r="C228" s="250" t="s">
        <v>68</v>
      </c>
      <c r="D228" s="250"/>
      <c r="E228" s="250"/>
      <c r="F228" s="250"/>
      <c r="G228" s="250"/>
      <c r="H228" s="250"/>
      <c r="I228" s="250"/>
      <c r="J228" s="264"/>
      <c r="K228" s="251"/>
      <c r="L228" s="96"/>
    </row>
    <row r="229" spans="1:19" ht="63" x14ac:dyDescent="0.25">
      <c r="A229" s="252" t="s">
        <v>0</v>
      </c>
      <c r="B229" s="253"/>
      <c r="C229" s="170" t="s">
        <v>6</v>
      </c>
      <c r="D229" s="170" t="s">
        <v>7</v>
      </c>
      <c r="E229" s="170" t="s">
        <v>1</v>
      </c>
      <c r="F229" s="170" t="s">
        <v>2</v>
      </c>
      <c r="G229" s="73" t="s">
        <v>3</v>
      </c>
      <c r="H229" s="122" t="s">
        <v>8</v>
      </c>
      <c r="I229" s="122" t="s">
        <v>4</v>
      </c>
      <c r="J229" s="123" t="s">
        <v>120</v>
      </c>
      <c r="K229" s="172" t="s">
        <v>5</v>
      </c>
      <c r="L229" s="96"/>
    </row>
    <row r="230" spans="1:19" x14ac:dyDescent="0.25">
      <c r="A230" s="83">
        <v>1</v>
      </c>
      <c r="B230" s="34" t="s">
        <v>334</v>
      </c>
      <c r="C230" s="35">
        <v>0</v>
      </c>
      <c r="D230" s="35">
        <v>0</v>
      </c>
      <c r="E230" s="35">
        <f>D230-C230</f>
        <v>0</v>
      </c>
      <c r="F230" s="35"/>
      <c r="G230" s="36"/>
      <c r="H230" s="124"/>
      <c r="I230" s="124"/>
      <c r="J230" s="125"/>
      <c r="K230" s="85"/>
      <c r="L230" s="96"/>
    </row>
    <row r="231" spans="1:19" x14ac:dyDescent="0.35">
      <c r="A231" s="83">
        <f>A230+1</f>
        <v>2</v>
      </c>
      <c r="B231" s="34" t="s">
        <v>334</v>
      </c>
      <c r="C231" s="35"/>
      <c r="D231" s="35"/>
      <c r="E231" s="35">
        <f t="shared" ref="E231:E260" si="16">D231-C231</f>
        <v>0</v>
      </c>
      <c r="F231" s="35"/>
      <c r="G231" s="36"/>
      <c r="H231" s="116"/>
      <c r="I231" s="126"/>
      <c r="J231" s="127"/>
      <c r="K231" s="98"/>
      <c r="L231" s="96"/>
    </row>
    <row r="232" spans="1:19" x14ac:dyDescent="0.25">
      <c r="A232" s="83">
        <f t="shared" ref="A232:A260" si="17">A231+1</f>
        <v>3</v>
      </c>
      <c r="B232" s="34" t="s">
        <v>334</v>
      </c>
      <c r="C232" s="35"/>
      <c r="D232" s="35"/>
      <c r="E232" s="35">
        <f t="shared" si="16"/>
        <v>0</v>
      </c>
      <c r="F232" s="35"/>
      <c r="G232" s="36"/>
      <c r="H232" s="124"/>
      <c r="I232" s="124"/>
      <c r="J232" s="125"/>
      <c r="K232" s="85"/>
      <c r="L232" s="96"/>
    </row>
    <row r="233" spans="1:19" x14ac:dyDescent="0.25">
      <c r="A233" s="83">
        <f t="shared" si="17"/>
        <v>4</v>
      </c>
      <c r="B233" s="34" t="s">
        <v>334</v>
      </c>
      <c r="C233" s="35">
        <v>2598</v>
      </c>
      <c r="D233" s="35">
        <v>2653</v>
      </c>
      <c r="E233" s="35">
        <f t="shared" si="16"/>
        <v>55</v>
      </c>
      <c r="F233" s="35">
        <v>4</v>
      </c>
      <c r="G233" s="36"/>
      <c r="H233" s="124"/>
      <c r="I233" s="124"/>
      <c r="J233" s="125"/>
      <c r="K233" s="85" t="s">
        <v>360</v>
      </c>
      <c r="L233" s="96"/>
    </row>
    <row r="234" spans="1:19" x14ac:dyDescent="0.25">
      <c r="A234" s="83">
        <f t="shared" si="17"/>
        <v>5</v>
      </c>
      <c r="B234" s="34" t="s">
        <v>334</v>
      </c>
      <c r="C234" s="35">
        <f>D233</f>
        <v>2653</v>
      </c>
      <c r="D234" s="35">
        <v>2689</v>
      </c>
      <c r="E234" s="35">
        <f t="shared" si="16"/>
        <v>36</v>
      </c>
      <c r="F234" s="35">
        <v>3</v>
      </c>
      <c r="G234" s="36"/>
      <c r="H234" s="124"/>
      <c r="I234" s="124"/>
      <c r="J234" s="125"/>
      <c r="K234" s="85" t="s">
        <v>381</v>
      </c>
      <c r="L234" s="96"/>
    </row>
    <row r="235" spans="1:19" x14ac:dyDescent="0.35">
      <c r="A235" s="83">
        <f t="shared" si="17"/>
        <v>6</v>
      </c>
      <c r="B235" s="34" t="s">
        <v>334</v>
      </c>
      <c r="C235" s="35">
        <f>D234</f>
        <v>2689</v>
      </c>
      <c r="D235" s="35">
        <v>2712</v>
      </c>
      <c r="E235" s="35">
        <f t="shared" si="16"/>
        <v>23</v>
      </c>
      <c r="F235" s="42">
        <v>2</v>
      </c>
      <c r="G235" s="36"/>
      <c r="H235" s="124"/>
      <c r="I235" s="124"/>
      <c r="J235" s="125"/>
      <c r="K235" s="173" t="s">
        <v>382</v>
      </c>
      <c r="L235" s="96"/>
    </row>
    <row r="236" spans="1:19" ht="22.5" customHeight="1" x14ac:dyDescent="0.35">
      <c r="A236" s="83">
        <f t="shared" si="17"/>
        <v>7</v>
      </c>
      <c r="B236" s="34" t="s">
        <v>334</v>
      </c>
      <c r="C236" s="35">
        <v>2712</v>
      </c>
      <c r="D236" s="35">
        <v>2778</v>
      </c>
      <c r="E236" s="35">
        <f t="shared" si="16"/>
        <v>66</v>
      </c>
      <c r="F236" s="42">
        <v>5</v>
      </c>
      <c r="G236" s="36"/>
      <c r="H236" s="124"/>
      <c r="I236" s="124"/>
      <c r="J236" s="125"/>
      <c r="K236" s="173" t="s">
        <v>383</v>
      </c>
      <c r="L236" s="96"/>
    </row>
    <row r="237" spans="1:19" x14ac:dyDescent="0.35">
      <c r="A237" s="83">
        <f t="shared" si="17"/>
        <v>8</v>
      </c>
      <c r="B237" s="34" t="s">
        <v>334</v>
      </c>
      <c r="C237" s="35">
        <f t="shared" ref="C237:C243" si="18">D236</f>
        <v>2778</v>
      </c>
      <c r="D237" s="35">
        <v>2789</v>
      </c>
      <c r="E237" s="35">
        <f t="shared" si="16"/>
        <v>11</v>
      </c>
      <c r="F237" s="42">
        <v>1</v>
      </c>
      <c r="G237" s="36"/>
      <c r="H237" s="124"/>
      <c r="I237" s="124"/>
      <c r="J237" s="125"/>
      <c r="K237" s="85" t="s">
        <v>217</v>
      </c>
      <c r="L237" s="96"/>
    </row>
    <row r="238" spans="1:19" x14ac:dyDescent="0.35">
      <c r="A238" s="83">
        <f t="shared" si="17"/>
        <v>9</v>
      </c>
      <c r="B238" s="34" t="s">
        <v>334</v>
      </c>
      <c r="C238" s="35">
        <f t="shared" si="18"/>
        <v>2789</v>
      </c>
      <c r="D238" s="35">
        <v>2815</v>
      </c>
      <c r="E238" s="35">
        <f t="shared" si="16"/>
        <v>26</v>
      </c>
      <c r="F238" s="42">
        <v>2</v>
      </c>
      <c r="G238" s="36"/>
      <c r="H238" s="124"/>
      <c r="I238" s="128"/>
      <c r="J238" s="129"/>
      <c r="K238" s="85" t="s">
        <v>382</v>
      </c>
      <c r="L238" s="96"/>
    </row>
    <row r="239" spans="1:19" x14ac:dyDescent="0.35">
      <c r="A239" s="83">
        <f t="shared" si="17"/>
        <v>10</v>
      </c>
      <c r="B239" s="34" t="s">
        <v>334</v>
      </c>
      <c r="C239" s="36">
        <f t="shared" si="18"/>
        <v>2815</v>
      </c>
      <c r="D239" s="36">
        <v>2851</v>
      </c>
      <c r="E239" s="35">
        <f t="shared" si="16"/>
        <v>36</v>
      </c>
      <c r="F239" s="39">
        <v>3</v>
      </c>
      <c r="G239" s="35"/>
      <c r="H239" s="124"/>
      <c r="I239" s="124"/>
      <c r="J239" s="125"/>
      <c r="K239" s="85" t="s">
        <v>415</v>
      </c>
      <c r="L239" s="96"/>
    </row>
    <row r="240" spans="1:19" x14ac:dyDescent="0.35">
      <c r="A240" s="83">
        <f t="shared" si="17"/>
        <v>11</v>
      </c>
      <c r="B240" s="34" t="s">
        <v>334</v>
      </c>
      <c r="C240" s="39">
        <f t="shared" si="18"/>
        <v>2851</v>
      </c>
      <c r="D240" s="36">
        <v>2877</v>
      </c>
      <c r="E240" s="35">
        <f t="shared" si="16"/>
        <v>26</v>
      </c>
      <c r="F240" s="39">
        <v>2</v>
      </c>
      <c r="G240" s="35"/>
      <c r="H240" s="124"/>
      <c r="I240" s="124"/>
      <c r="J240" s="125"/>
      <c r="K240" s="85" t="s">
        <v>139</v>
      </c>
      <c r="L240" s="96"/>
    </row>
    <row r="241" spans="1:12" x14ac:dyDescent="0.35">
      <c r="A241" s="83">
        <f t="shared" si="17"/>
        <v>12</v>
      </c>
      <c r="B241" s="34" t="s">
        <v>334</v>
      </c>
      <c r="C241" s="39">
        <f t="shared" si="18"/>
        <v>2877</v>
      </c>
      <c r="D241" s="36">
        <v>2903</v>
      </c>
      <c r="E241" s="35">
        <f t="shared" si="16"/>
        <v>26</v>
      </c>
      <c r="F241" s="39">
        <v>2</v>
      </c>
      <c r="G241" s="35"/>
      <c r="H241" s="124"/>
      <c r="I241" s="124"/>
      <c r="J241" s="125"/>
      <c r="K241" s="85" t="s">
        <v>434</v>
      </c>
      <c r="L241" s="96"/>
    </row>
    <row r="242" spans="1:12" x14ac:dyDescent="0.35">
      <c r="A242" s="83">
        <f t="shared" si="17"/>
        <v>13</v>
      </c>
      <c r="B242" s="34" t="s">
        <v>334</v>
      </c>
      <c r="C242" s="39">
        <f t="shared" si="18"/>
        <v>2903</v>
      </c>
      <c r="D242" s="36">
        <v>2929</v>
      </c>
      <c r="E242" s="35">
        <f t="shared" si="16"/>
        <v>26</v>
      </c>
      <c r="F242" s="39">
        <v>2</v>
      </c>
      <c r="G242" s="35"/>
      <c r="H242" s="124"/>
      <c r="I242" s="124"/>
      <c r="J242" s="125"/>
      <c r="K242" s="85" t="s">
        <v>382</v>
      </c>
      <c r="L242" s="96"/>
    </row>
    <row r="243" spans="1:12" x14ac:dyDescent="0.35">
      <c r="A243" s="83">
        <f t="shared" si="17"/>
        <v>14</v>
      </c>
      <c r="B243" s="34" t="s">
        <v>334</v>
      </c>
      <c r="C243" s="39">
        <f t="shared" si="18"/>
        <v>2929</v>
      </c>
      <c r="D243" s="36">
        <v>2965</v>
      </c>
      <c r="E243" s="35">
        <f t="shared" si="16"/>
        <v>36</v>
      </c>
      <c r="F243" s="39">
        <v>4</v>
      </c>
      <c r="G243" s="35"/>
      <c r="H243" s="124"/>
      <c r="I243" s="124"/>
      <c r="J243" s="125"/>
      <c r="K243" s="174" t="s">
        <v>447</v>
      </c>
      <c r="L243" s="96"/>
    </row>
    <row r="244" spans="1:12" x14ac:dyDescent="0.35">
      <c r="A244" s="83">
        <f t="shared" si="17"/>
        <v>15</v>
      </c>
      <c r="B244" s="34" t="s">
        <v>334</v>
      </c>
      <c r="C244" s="39">
        <v>0</v>
      </c>
      <c r="D244" s="36">
        <v>0</v>
      </c>
      <c r="E244" s="35">
        <f t="shared" si="16"/>
        <v>0</v>
      </c>
      <c r="F244" s="39"/>
      <c r="G244" s="35"/>
      <c r="H244" s="124"/>
      <c r="I244" s="124"/>
      <c r="J244" s="125"/>
      <c r="K244" s="85"/>
      <c r="L244" s="96"/>
    </row>
    <row r="245" spans="1:12" x14ac:dyDescent="0.35">
      <c r="A245" s="83">
        <f t="shared" si="17"/>
        <v>16</v>
      </c>
      <c r="B245" s="34" t="s">
        <v>334</v>
      </c>
      <c r="C245" s="39">
        <v>0</v>
      </c>
      <c r="D245" s="36">
        <v>0</v>
      </c>
      <c r="E245" s="35">
        <f t="shared" si="16"/>
        <v>0</v>
      </c>
      <c r="F245" s="39"/>
      <c r="G245" s="35"/>
      <c r="H245" s="124"/>
      <c r="I245" s="124"/>
      <c r="J245" s="125"/>
      <c r="K245" s="85"/>
      <c r="L245" s="96"/>
    </row>
    <row r="246" spans="1:12" x14ac:dyDescent="0.35">
      <c r="A246" s="83">
        <f t="shared" si="17"/>
        <v>17</v>
      </c>
      <c r="B246" s="34" t="s">
        <v>334</v>
      </c>
      <c r="C246" s="39">
        <v>0</v>
      </c>
      <c r="D246" s="36">
        <v>0</v>
      </c>
      <c r="E246" s="35">
        <f t="shared" si="16"/>
        <v>0</v>
      </c>
      <c r="F246" s="39"/>
      <c r="G246" s="35"/>
      <c r="H246" s="124"/>
      <c r="I246" s="124"/>
      <c r="J246" s="125"/>
      <c r="K246" s="98"/>
      <c r="L246" s="96"/>
    </row>
    <row r="247" spans="1:12" x14ac:dyDescent="0.35">
      <c r="A247" s="83">
        <f t="shared" si="17"/>
        <v>18</v>
      </c>
      <c r="B247" s="34" t="s">
        <v>334</v>
      </c>
      <c r="C247" s="39">
        <v>0</v>
      </c>
      <c r="D247" s="36">
        <v>0</v>
      </c>
      <c r="E247" s="35">
        <f t="shared" si="16"/>
        <v>0</v>
      </c>
      <c r="F247" s="39"/>
      <c r="G247" s="35"/>
      <c r="H247" s="124"/>
      <c r="I247" s="124"/>
      <c r="J247" s="125"/>
      <c r="K247" s="85"/>
      <c r="L247" s="96"/>
    </row>
    <row r="248" spans="1:12" x14ac:dyDescent="0.35">
      <c r="A248" s="83">
        <f t="shared" si="17"/>
        <v>19</v>
      </c>
      <c r="B248" s="34" t="s">
        <v>334</v>
      </c>
      <c r="C248" s="39">
        <f>D243</f>
        <v>2965</v>
      </c>
      <c r="D248" s="36">
        <v>2992</v>
      </c>
      <c r="E248" s="35">
        <f t="shared" si="16"/>
        <v>27</v>
      </c>
      <c r="F248" s="39">
        <v>2</v>
      </c>
      <c r="G248" s="35"/>
      <c r="H248" s="124"/>
      <c r="I248" s="124"/>
      <c r="J248" s="125"/>
      <c r="K248" s="85" t="s">
        <v>343</v>
      </c>
      <c r="L248" s="96"/>
    </row>
    <row r="249" spans="1:12" x14ac:dyDescent="0.35">
      <c r="A249" s="83">
        <f t="shared" si="17"/>
        <v>20</v>
      </c>
      <c r="B249" s="34" t="s">
        <v>334</v>
      </c>
      <c r="C249" s="39">
        <v>0</v>
      </c>
      <c r="D249" s="36">
        <v>0</v>
      </c>
      <c r="E249" s="35">
        <f t="shared" si="16"/>
        <v>0</v>
      </c>
      <c r="F249" s="39"/>
      <c r="G249" s="35"/>
      <c r="H249" s="124"/>
      <c r="I249" s="124"/>
      <c r="J249" s="125"/>
      <c r="K249" s="85"/>
      <c r="L249" s="96"/>
    </row>
    <row r="250" spans="1:12" x14ac:dyDescent="0.35">
      <c r="A250" s="83">
        <f t="shared" si="17"/>
        <v>21</v>
      </c>
      <c r="B250" s="34" t="s">
        <v>334</v>
      </c>
      <c r="C250" s="39">
        <v>0</v>
      </c>
      <c r="D250" s="39">
        <v>0</v>
      </c>
      <c r="E250" s="35">
        <f t="shared" si="16"/>
        <v>0</v>
      </c>
      <c r="F250" s="39"/>
      <c r="G250" s="35"/>
      <c r="H250" s="124"/>
      <c r="I250" s="124"/>
      <c r="J250" s="125"/>
      <c r="K250" s="85"/>
      <c r="L250" s="96"/>
    </row>
    <row r="251" spans="1:12" x14ac:dyDescent="0.35">
      <c r="A251" s="83">
        <f t="shared" si="17"/>
        <v>22</v>
      </c>
      <c r="B251" s="34" t="s">
        <v>334</v>
      </c>
      <c r="C251" s="39">
        <f>D248</f>
        <v>2992</v>
      </c>
      <c r="D251" s="39">
        <v>3003</v>
      </c>
      <c r="E251" s="35">
        <f t="shared" si="16"/>
        <v>11</v>
      </c>
      <c r="F251" s="39">
        <v>1</v>
      </c>
      <c r="G251" s="35"/>
      <c r="H251" s="124"/>
      <c r="I251" s="124"/>
      <c r="J251" s="125"/>
      <c r="K251" s="85" t="s">
        <v>95</v>
      </c>
      <c r="L251" s="96"/>
    </row>
    <row r="252" spans="1:12" x14ac:dyDescent="0.35">
      <c r="A252" s="83">
        <f t="shared" si="17"/>
        <v>23</v>
      </c>
      <c r="B252" s="34" t="s">
        <v>334</v>
      </c>
      <c r="C252" s="39">
        <f t="shared" ref="C252:C257" si="19">D251</f>
        <v>3003</v>
      </c>
      <c r="D252" s="36">
        <v>3026</v>
      </c>
      <c r="E252" s="35">
        <f t="shared" si="16"/>
        <v>23</v>
      </c>
      <c r="F252" s="39">
        <v>2</v>
      </c>
      <c r="G252" s="35"/>
      <c r="H252" s="124"/>
      <c r="I252" s="124"/>
      <c r="J252" s="125"/>
      <c r="K252" s="85" t="s">
        <v>139</v>
      </c>
      <c r="L252" s="96"/>
    </row>
    <row r="253" spans="1:12" x14ac:dyDescent="0.35">
      <c r="A253" s="83">
        <f t="shared" si="17"/>
        <v>24</v>
      </c>
      <c r="B253" s="34" t="s">
        <v>334</v>
      </c>
      <c r="C253" s="39">
        <f t="shared" si="19"/>
        <v>3026</v>
      </c>
      <c r="D253" s="36">
        <v>3055</v>
      </c>
      <c r="E253" s="35">
        <f t="shared" si="16"/>
        <v>29</v>
      </c>
      <c r="F253" s="39">
        <v>2</v>
      </c>
      <c r="G253" s="35"/>
      <c r="H253" s="124"/>
      <c r="I253" s="124"/>
      <c r="J253" s="125"/>
      <c r="K253" s="85" t="s">
        <v>139</v>
      </c>
      <c r="L253" s="96"/>
    </row>
    <row r="254" spans="1:12" x14ac:dyDescent="0.35">
      <c r="A254" s="83">
        <f t="shared" si="17"/>
        <v>25</v>
      </c>
      <c r="B254" s="34" t="s">
        <v>334</v>
      </c>
      <c r="C254" s="39">
        <f t="shared" si="19"/>
        <v>3055</v>
      </c>
      <c r="D254" s="36">
        <v>3100</v>
      </c>
      <c r="E254" s="35">
        <f t="shared" si="16"/>
        <v>45</v>
      </c>
      <c r="F254" s="39">
        <v>4</v>
      </c>
      <c r="G254" s="35"/>
      <c r="H254" s="124">
        <v>10000</v>
      </c>
      <c r="I254" s="124">
        <v>100</v>
      </c>
      <c r="J254" s="125">
        <v>3066</v>
      </c>
      <c r="K254" s="85" t="s">
        <v>488</v>
      </c>
      <c r="L254" s="96"/>
    </row>
    <row r="255" spans="1:12" x14ac:dyDescent="0.35">
      <c r="A255" s="83">
        <f t="shared" si="17"/>
        <v>26</v>
      </c>
      <c r="B255" s="34" t="s">
        <v>334</v>
      </c>
      <c r="C255" s="39">
        <f t="shared" si="19"/>
        <v>3100</v>
      </c>
      <c r="D255" s="36">
        <v>3137</v>
      </c>
      <c r="E255" s="35">
        <f t="shared" si="16"/>
        <v>37</v>
      </c>
      <c r="F255" s="39">
        <v>3</v>
      </c>
      <c r="G255" s="35"/>
      <c r="H255" s="124"/>
      <c r="I255" s="124"/>
      <c r="J255" s="125"/>
      <c r="K255" s="85" t="s">
        <v>450</v>
      </c>
      <c r="L255" s="96"/>
    </row>
    <row r="256" spans="1:12" x14ac:dyDescent="0.35">
      <c r="A256" s="83">
        <f t="shared" si="17"/>
        <v>27</v>
      </c>
      <c r="B256" s="34" t="s">
        <v>334</v>
      </c>
      <c r="C256" s="39">
        <f t="shared" si="19"/>
        <v>3137</v>
      </c>
      <c r="D256" s="36">
        <v>3161</v>
      </c>
      <c r="E256" s="35">
        <f t="shared" si="16"/>
        <v>24</v>
      </c>
      <c r="F256" s="39">
        <v>2</v>
      </c>
      <c r="G256" s="35"/>
      <c r="H256" s="124"/>
      <c r="I256" s="124"/>
      <c r="J256" s="125"/>
      <c r="K256" s="85" t="s">
        <v>139</v>
      </c>
      <c r="L256" s="96"/>
    </row>
    <row r="257" spans="1:12" x14ac:dyDescent="0.35">
      <c r="A257" s="83">
        <f t="shared" si="17"/>
        <v>28</v>
      </c>
      <c r="B257" s="34" t="s">
        <v>334</v>
      </c>
      <c r="C257" s="39">
        <f t="shared" si="19"/>
        <v>3161</v>
      </c>
      <c r="D257" s="36">
        <v>3184</v>
      </c>
      <c r="E257" s="35">
        <f t="shared" si="16"/>
        <v>23</v>
      </c>
      <c r="F257" s="39">
        <v>2</v>
      </c>
      <c r="G257" s="35"/>
      <c r="H257" s="124"/>
      <c r="I257" s="124"/>
      <c r="J257" s="125"/>
      <c r="K257" s="85" t="s">
        <v>139</v>
      </c>
      <c r="L257" s="96"/>
    </row>
    <row r="258" spans="1:12" x14ac:dyDescent="0.35">
      <c r="A258" s="83">
        <f t="shared" si="17"/>
        <v>29</v>
      </c>
      <c r="B258" s="34" t="s">
        <v>334</v>
      </c>
      <c r="C258" s="39">
        <v>0</v>
      </c>
      <c r="D258" s="36">
        <v>0</v>
      </c>
      <c r="E258" s="35">
        <f t="shared" si="16"/>
        <v>0</v>
      </c>
      <c r="F258" s="39">
        <v>0</v>
      </c>
      <c r="G258" s="35"/>
      <c r="H258" s="124"/>
      <c r="I258" s="124"/>
      <c r="J258" s="125"/>
      <c r="K258" s="85"/>
      <c r="L258" s="96"/>
    </row>
    <row r="259" spans="1:12" x14ac:dyDescent="0.35">
      <c r="A259" s="83">
        <f t="shared" si="17"/>
        <v>30</v>
      </c>
      <c r="B259" s="34" t="s">
        <v>334</v>
      </c>
      <c r="C259" s="39">
        <f>D257</f>
        <v>3184</v>
      </c>
      <c r="D259" s="36">
        <v>3235</v>
      </c>
      <c r="E259" s="35">
        <f t="shared" si="16"/>
        <v>51</v>
      </c>
      <c r="F259" s="39">
        <v>4</v>
      </c>
      <c r="G259" s="35"/>
      <c r="H259" s="124"/>
      <c r="I259" s="124"/>
      <c r="J259" s="125"/>
      <c r="K259" s="85" t="s">
        <v>282</v>
      </c>
      <c r="L259" s="96"/>
    </row>
    <row r="260" spans="1:12" x14ac:dyDescent="0.35">
      <c r="A260" s="83">
        <f t="shared" si="17"/>
        <v>31</v>
      </c>
      <c r="B260" s="34" t="s">
        <v>334</v>
      </c>
      <c r="C260" s="39">
        <f>D259</f>
        <v>3235</v>
      </c>
      <c r="D260" s="36">
        <v>3294</v>
      </c>
      <c r="E260" s="35">
        <f t="shared" si="16"/>
        <v>59</v>
      </c>
      <c r="F260" s="39">
        <v>5</v>
      </c>
      <c r="G260" s="35"/>
      <c r="H260" s="124"/>
      <c r="I260" s="124"/>
      <c r="J260" s="125"/>
      <c r="K260" s="85" t="s">
        <v>514</v>
      </c>
      <c r="L260" s="96"/>
    </row>
    <row r="261" spans="1:12" x14ac:dyDescent="0.35">
      <c r="A261" s="83"/>
      <c r="B261" s="50" t="s">
        <v>9</v>
      </c>
      <c r="C261" s="39" t="s">
        <v>52</v>
      </c>
      <c r="D261" s="39"/>
      <c r="E261" s="50">
        <f>SUM(E230:E260)</f>
        <v>696</v>
      </c>
      <c r="F261" s="50">
        <f>SUM(F230:F260)</f>
        <v>57</v>
      </c>
      <c r="G261" s="50">
        <f>SUM(G230:G260)</f>
        <v>0</v>
      </c>
      <c r="H261" s="130">
        <f>SUM(H230:H260)</f>
        <v>10000</v>
      </c>
      <c r="I261" s="130">
        <f>SUM(I231:I260)</f>
        <v>100</v>
      </c>
      <c r="J261" s="131"/>
      <c r="K261" s="85" t="s">
        <v>52</v>
      </c>
      <c r="L261" s="96"/>
    </row>
    <row r="262" spans="1:12" x14ac:dyDescent="0.25">
      <c r="A262" s="83"/>
      <c r="B262" s="36"/>
      <c r="C262" s="36"/>
      <c r="D262" s="36"/>
      <c r="E262" s="36"/>
      <c r="F262" s="36" t="s">
        <v>52</v>
      </c>
      <c r="G262" s="36"/>
      <c r="H262" s="124" t="s">
        <v>52</v>
      </c>
      <c r="I262" s="124"/>
      <c r="J262" s="125"/>
      <c r="K262" s="98"/>
      <c r="L262" s="96"/>
    </row>
    <row r="263" spans="1:12" ht="21.75" thickBot="1" x14ac:dyDescent="0.3">
      <c r="A263" s="91"/>
      <c r="B263" s="114"/>
      <c r="C263" s="114"/>
      <c r="D263" s="114"/>
      <c r="E263" s="114" t="s">
        <v>52</v>
      </c>
      <c r="F263" s="114" t="s">
        <v>52</v>
      </c>
      <c r="G263" s="109" t="s">
        <v>10</v>
      </c>
      <c r="H263" s="140">
        <f>+E261/I261</f>
        <v>6.96</v>
      </c>
      <c r="I263" s="140" t="s">
        <v>11</v>
      </c>
      <c r="J263" s="141"/>
      <c r="K263" s="175"/>
      <c r="L263" s="96"/>
    </row>
    <row r="264" spans="1:12" x14ac:dyDescent="0.35">
      <c r="A264" s="267"/>
      <c r="B264" s="267"/>
      <c r="C264" s="256"/>
      <c r="D264" s="256"/>
      <c r="E264" s="256"/>
      <c r="F264" s="256"/>
      <c r="G264" s="256"/>
      <c r="H264" s="256"/>
      <c r="I264" s="256"/>
      <c r="J264" s="256"/>
      <c r="K264" s="256"/>
      <c r="L264" s="96"/>
    </row>
    <row r="265" spans="1:12" ht="21.75" thickBot="1" x14ac:dyDescent="0.3">
      <c r="A265" s="96"/>
      <c r="B265" s="101"/>
      <c r="C265" s="103"/>
      <c r="D265" s="103"/>
      <c r="E265" s="103"/>
      <c r="F265" s="103"/>
      <c r="G265" s="104"/>
      <c r="H265" s="142"/>
      <c r="I265" s="142"/>
      <c r="J265" s="145"/>
      <c r="K265" s="178"/>
      <c r="L265" s="96"/>
    </row>
    <row r="266" spans="1:12" x14ac:dyDescent="0.35">
      <c r="A266" s="262" t="s">
        <v>80</v>
      </c>
      <c r="B266" s="263"/>
      <c r="C266" s="250" t="s">
        <v>69</v>
      </c>
      <c r="D266" s="250"/>
      <c r="E266" s="250"/>
      <c r="F266" s="250"/>
      <c r="G266" s="250"/>
      <c r="H266" s="250"/>
      <c r="I266" s="250"/>
      <c r="J266" s="264"/>
      <c r="K266" s="251"/>
      <c r="L266" s="96"/>
    </row>
    <row r="267" spans="1:12" ht="63" x14ac:dyDescent="0.25">
      <c r="A267" s="252" t="s">
        <v>0</v>
      </c>
      <c r="B267" s="253"/>
      <c r="C267" s="170" t="s">
        <v>6</v>
      </c>
      <c r="D267" s="170" t="s">
        <v>7</v>
      </c>
      <c r="E267" s="170" t="s">
        <v>1</v>
      </c>
      <c r="F267" s="170" t="s">
        <v>2</v>
      </c>
      <c r="G267" s="73" t="s">
        <v>3</v>
      </c>
      <c r="H267" s="122" t="s">
        <v>8</v>
      </c>
      <c r="I267" s="122" t="s">
        <v>4</v>
      </c>
      <c r="J267" s="123" t="s">
        <v>120</v>
      </c>
      <c r="K267" s="172" t="s">
        <v>5</v>
      </c>
      <c r="L267" s="96"/>
    </row>
    <row r="268" spans="1:12" x14ac:dyDescent="0.25">
      <c r="A268" s="83">
        <v>1</v>
      </c>
      <c r="B268" s="34" t="s">
        <v>334</v>
      </c>
      <c r="C268" s="35">
        <v>0</v>
      </c>
      <c r="D268" s="35">
        <v>0</v>
      </c>
      <c r="E268" s="35">
        <f>D268-C268</f>
        <v>0</v>
      </c>
      <c r="F268" s="35"/>
      <c r="G268" s="36"/>
      <c r="H268" s="124"/>
      <c r="I268" s="124"/>
      <c r="J268" s="125"/>
      <c r="K268" s="85"/>
      <c r="L268" s="96"/>
    </row>
    <row r="269" spans="1:12" x14ac:dyDescent="0.35">
      <c r="A269" s="83">
        <f>A268+1</f>
        <v>2</v>
      </c>
      <c r="B269" s="34" t="s">
        <v>334</v>
      </c>
      <c r="C269" s="35">
        <v>2862</v>
      </c>
      <c r="D269" s="35">
        <v>2907</v>
      </c>
      <c r="E269" s="35">
        <f t="shared" ref="E269:E298" si="20">D269-C269</f>
        <v>45</v>
      </c>
      <c r="F269" s="35">
        <v>3</v>
      </c>
      <c r="G269" s="36"/>
      <c r="H269" s="116"/>
      <c r="I269" s="126"/>
      <c r="J269" s="127"/>
      <c r="K269" s="179" t="s">
        <v>342</v>
      </c>
      <c r="L269" s="96"/>
    </row>
    <row r="270" spans="1:12" x14ac:dyDescent="0.25">
      <c r="A270" s="83">
        <f t="shared" ref="A270:A298" si="21">A269+1</f>
        <v>3</v>
      </c>
      <c r="B270" s="34" t="s">
        <v>334</v>
      </c>
      <c r="C270" s="35">
        <f>D269</f>
        <v>2907</v>
      </c>
      <c r="D270" s="35">
        <v>2937</v>
      </c>
      <c r="E270" s="35">
        <f t="shared" si="20"/>
        <v>30</v>
      </c>
      <c r="F270" s="35">
        <v>2</v>
      </c>
      <c r="G270" s="36"/>
      <c r="H270" s="124"/>
      <c r="I270" s="124"/>
      <c r="J270" s="125"/>
      <c r="K270" s="180" t="s">
        <v>343</v>
      </c>
      <c r="L270" s="96"/>
    </row>
    <row r="271" spans="1:12" x14ac:dyDescent="0.25">
      <c r="A271" s="83">
        <f t="shared" si="21"/>
        <v>4</v>
      </c>
      <c r="B271" s="34" t="s">
        <v>334</v>
      </c>
      <c r="C271" s="35">
        <f>D270</f>
        <v>2937</v>
      </c>
      <c r="D271" s="35">
        <v>3027</v>
      </c>
      <c r="E271" s="35">
        <f t="shared" si="20"/>
        <v>90</v>
      </c>
      <c r="F271" s="35">
        <v>6</v>
      </c>
      <c r="G271" s="36"/>
      <c r="H271" s="124"/>
      <c r="I271" s="124"/>
      <c r="J271" s="125"/>
      <c r="K271" s="85" t="s">
        <v>344</v>
      </c>
      <c r="L271" s="96"/>
    </row>
    <row r="272" spans="1:12" ht="22.5" customHeight="1" x14ac:dyDescent="0.25">
      <c r="A272" s="83">
        <f t="shared" si="21"/>
        <v>5</v>
      </c>
      <c r="B272" s="34" t="s">
        <v>334</v>
      </c>
      <c r="C272" s="35">
        <f>D271</f>
        <v>3027</v>
      </c>
      <c r="D272" s="35">
        <v>3071</v>
      </c>
      <c r="E272" s="35">
        <f t="shared" si="20"/>
        <v>44</v>
      </c>
      <c r="F272" s="35">
        <v>3</v>
      </c>
      <c r="G272" s="36"/>
      <c r="H272" s="124"/>
      <c r="I272" s="124"/>
      <c r="J272" s="125"/>
      <c r="K272" s="85" t="s">
        <v>254</v>
      </c>
      <c r="L272" s="96"/>
    </row>
    <row r="273" spans="1:15" x14ac:dyDescent="0.35">
      <c r="A273" s="83">
        <f t="shared" si="21"/>
        <v>6</v>
      </c>
      <c r="B273" s="34" t="s">
        <v>334</v>
      </c>
      <c r="C273" s="35">
        <f>D272</f>
        <v>3071</v>
      </c>
      <c r="D273" s="35">
        <v>3102</v>
      </c>
      <c r="E273" s="35">
        <f t="shared" si="20"/>
        <v>31</v>
      </c>
      <c r="F273" s="42">
        <v>2</v>
      </c>
      <c r="G273" s="36"/>
      <c r="H273" s="124"/>
      <c r="I273" s="124"/>
      <c r="J273" s="125"/>
      <c r="K273" s="173" t="s">
        <v>196</v>
      </c>
      <c r="L273" s="96"/>
    </row>
    <row r="274" spans="1:15" x14ac:dyDescent="0.35">
      <c r="A274" s="83">
        <f t="shared" si="21"/>
        <v>7</v>
      </c>
      <c r="B274" s="34" t="s">
        <v>334</v>
      </c>
      <c r="C274" s="35">
        <f>D273</f>
        <v>3102</v>
      </c>
      <c r="D274" s="35">
        <v>3146</v>
      </c>
      <c r="E274" s="35">
        <f t="shared" si="20"/>
        <v>44</v>
      </c>
      <c r="F274" s="42">
        <v>3</v>
      </c>
      <c r="G274" s="36"/>
      <c r="H274" s="124"/>
      <c r="I274" s="124"/>
      <c r="J274" s="125"/>
      <c r="K274" s="173" t="s">
        <v>376</v>
      </c>
      <c r="L274" s="96"/>
    </row>
    <row r="275" spans="1:15" x14ac:dyDescent="0.35">
      <c r="A275" s="83">
        <f t="shared" si="21"/>
        <v>8</v>
      </c>
      <c r="B275" s="34" t="s">
        <v>334</v>
      </c>
      <c r="C275" s="35">
        <v>0</v>
      </c>
      <c r="D275" s="35">
        <v>0</v>
      </c>
      <c r="E275" s="35">
        <f t="shared" si="20"/>
        <v>0</v>
      </c>
      <c r="F275" s="42"/>
      <c r="G275" s="36"/>
      <c r="H275" s="124"/>
      <c r="I275" s="124"/>
      <c r="J275" s="125"/>
      <c r="K275" s="85"/>
      <c r="L275" s="96"/>
    </row>
    <row r="276" spans="1:15" x14ac:dyDescent="0.35">
      <c r="A276" s="83">
        <f t="shared" si="21"/>
        <v>9</v>
      </c>
      <c r="B276" s="34" t="s">
        <v>334</v>
      </c>
      <c r="C276" s="35">
        <f>D274</f>
        <v>3146</v>
      </c>
      <c r="D276" s="35">
        <v>3204</v>
      </c>
      <c r="E276" s="35">
        <f t="shared" si="20"/>
        <v>58</v>
      </c>
      <c r="F276" s="42">
        <v>4</v>
      </c>
      <c r="G276" s="36"/>
      <c r="H276" s="124">
        <v>10000</v>
      </c>
      <c r="I276" s="128">
        <v>93.17</v>
      </c>
      <c r="J276" s="129">
        <v>3169</v>
      </c>
      <c r="K276" s="85" t="s">
        <v>395</v>
      </c>
      <c r="L276" s="96"/>
    </row>
    <row r="277" spans="1:15" x14ac:dyDescent="0.35">
      <c r="A277" s="83">
        <f t="shared" si="21"/>
        <v>10</v>
      </c>
      <c r="B277" s="34" t="s">
        <v>334</v>
      </c>
      <c r="C277" s="36">
        <f>D276</f>
        <v>3204</v>
      </c>
      <c r="D277" s="36">
        <v>3264</v>
      </c>
      <c r="E277" s="35">
        <f t="shared" si="20"/>
        <v>60</v>
      </c>
      <c r="F277" s="39">
        <v>4</v>
      </c>
      <c r="G277" s="35"/>
      <c r="H277" s="124"/>
      <c r="I277" s="124"/>
      <c r="J277" s="125"/>
      <c r="K277" s="85" t="s">
        <v>413</v>
      </c>
      <c r="L277" s="96"/>
    </row>
    <row r="278" spans="1:15" x14ac:dyDescent="0.35">
      <c r="A278" s="83">
        <f t="shared" si="21"/>
        <v>11</v>
      </c>
      <c r="B278" s="34" t="s">
        <v>334</v>
      </c>
      <c r="C278" s="39">
        <f>D277</f>
        <v>3264</v>
      </c>
      <c r="D278" s="36">
        <v>3326</v>
      </c>
      <c r="E278" s="35">
        <f t="shared" si="20"/>
        <v>62</v>
      </c>
      <c r="F278" s="39">
        <v>4</v>
      </c>
      <c r="G278" s="35"/>
      <c r="H278" s="124"/>
      <c r="I278" s="124"/>
      <c r="J278" s="125"/>
      <c r="K278" s="85" t="s">
        <v>423</v>
      </c>
      <c r="L278" s="96"/>
    </row>
    <row r="279" spans="1:15" x14ac:dyDescent="0.35">
      <c r="A279" s="83">
        <f t="shared" si="21"/>
        <v>12</v>
      </c>
      <c r="B279" s="34" t="s">
        <v>334</v>
      </c>
      <c r="C279" s="39">
        <f>D278</f>
        <v>3326</v>
      </c>
      <c r="D279" s="36">
        <v>3391</v>
      </c>
      <c r="E279" s="35">
        <f t="shared" si="20"/>
        <v>65</v>
      </c>
      <c r="F279" s="39">
        <v>4</v>
      </c>
      <c r="G279" s="35"/>
      <c r="H279" s="124"/>
      <c r="I279" s="124"/>
      <c r="J279" s="125"/>
      <c r="K279" s="85" t="s">
        <v>224</v>
      </c>
      <c r="L279" s="96"/>
      <c r="O279" s="29" t="s">
        <v>52</v>
      </c>
    </row>
    <row r="280" spans="1:15" x14ac:dyDescent="0.35">
      <c r="A280" s="83">
        <f t="shared" si="21"/>
        <v>13</v>
      </c>
      <c r="B280" s="34" t="s">
        <v>334</v>
      </c>
      <c r="C280" s="39">
        <f>D279</f>
        <v>3391</v>
      </c>
      <c r="D280" s="36">
        <v>3455</v>
      </c>
      <c r="E280" s="35">
        <f t="shared" si="20"/>
        <v>64</v>
      </c>
      <c r="F280" s="39">
        <v>4</v>
      </c>
      <c r="G280" s="35"/>
      <c r="H280" s="124"/>
      <c r="I280" s="124"/>
      <c r="J280" s="125"/>
      <c r="K280" s="85" t="s">
        <v>423</v>
      </c>
      <c r="L280" s="96"/>
      <c r="N280" s="29" t="s">
        <v>52</v>
      </c>
    </row>
    <row r="281" spans="1:15" x14ac:dyDescent="0.35">
      <c r="A281" s="83">
        <f t="shared" si="21"/>
        <v>14</v>
      </c>
      <c r="B281" s="34" t="s">
        <v>334</v>
      </c>
      <c r="C281" s="39">
        <f>D280</f>
        <v>3455</v>
      </c>
      <c r="D281" s="36">
        <v>3471</v>
      </c>
      <c r="E281" s="35">
        <f t="shared" si="20"/>
        <v>16</v>
      </c>
      <c r="F281" s="39">
        <v>1</v>
      </c>
      <c r="G281" s="35"/>
      <c r="H281" s="124"/>
      <c r="I281" s="124"/>
      <c r="J281" s="125"/>
      <c r="K281" s="174" t="s">
        <v>367</v>
      </c>
      <c r="L281" s="96"/>
      <c r="N281" s="29" t="s">
        <v>52</v>
      </c>
    </row>
    <row r="282" spans="1:15" x14ac:dyDescent="0.35">
      <c r="A282" s="83">
        <f t="shared" si="21"/>
        <v>15</v>
      </c>
      <c r="B282" s="34" t="s">
        <v>334</v>
      </c>
      <c r="C282" s="39">
        <v>0</v>
      </c>
      <c r="D282" s="36"/>
      <c r="E282" s="35">
        <f t="shared" si="20"/>
        <v>0</v>
      </c>
      <c r="F282" s="39"/>
      <c r="G282" s="35"/>
      <c r="H282" s="124"/>
      <c r="I282" s="124"/>
      <c r="J282" s="125"/>
      <c r="K282" s="85"/>
      <c r="L282" s="96"/>
    </row>
    <row r="283" spans="1:15" x14ac:dyDescent="0.35">
      <c r="A283" s="83">
        <f t="shared" si="21"/>
        <v>16</v>
      </c>
      <c r="B283" s="34" t="s">
        <v>334</v>
      </c>
      <c r="C283" s="39">
        <v>0</v>
      </c>
      <c r="D283" s="36"/>
      <c r="E283" s="35">
        <f t="shared" si="20"/>
        <v>0</v>
      </c>
      <c r="F283" s="39"/>
      <c r="G283" s="35"/>
      <c r="H283" s="124"/>
      <c r="I283" s="124"/>
      <c r="J283" s="125"/>
      <c r="K283" s="85"/>
      <c r="L283" s="96"/>
    </row>
    <row r="284" spans="1:15" x14ac:dyDescent="0.35">
      <c r="A284" s="83">
        <f t="shared" si="21"/>
        <v>17</v>
      </c>
      <c r="B284" s="34" t="s">
        <v>334</v>
      </c>
      <c r="C284" s="39">
        <v>0</v>
      </c>
      <c r="D284" s="36"/>
      <c r="E284" s="35">
        <f t="shared" si="20"/>
        <v>0</v>
      </c>
      <c r="F284" s="39"/>
      <c r="G284" s="35"/>
      <c r="H284" s="124"/>
      <c r="I284" s="124"/>
      <c r="J284" s="125"/>
      <c r="K284" s="98"/>
      <c r="L284" s="96"/>
    </row>
    <row r="285" spans="1:15" x14ac:dyDescent="0.35">
      <c r="A285" s="83">
        <f t="shared" si="21"/>
        <v>18</v>
      </c>
      <c r="B285" s="34" t="s">
        <v>334</v>
      </c>
      <c r="C285" s="39">
        <f>D281</f>
        <v>3471</v>
      </c>
      <c r="D285" s="36">
        <v>3486</v>
      </c>
      <c r="E285" s="35">
        <f t="shared" si="20"/>
        <v>15</v>
      </c>
      <c r="F285" s="39">
        <v>1</v>
      </c>
      <c r="G285" s="35"/>
      <c r="H285" s="124"/>
      <c r="I285" s="124"/>
      <c r="J285" s="125"/>
      <c r="K285" s="85" t="s">
        <v>91</v>
      </c>
      <c r="L285" s="96"/>
    </row>
    <row r="286" spans="1:15" x14ac:dyDescent="0.35">
      <c r="A286" s="83">
        <f t="shared" si="21"/>
        <v>19</v>
      </c>
      <c r="B286" s="34" t="s">
        <v>334</v>
      </c>
      <c r="C286" s="39">
        <v>0</v>
      </c>
      <c r="D286" s="36"/>
      <c r="E286" s="35">
        <f t="shared" si="20"/>
        <v>0</v>
      </c>
      <c r="F286" s="39"/>
      <c r="G286" s="35"/>
      <c r="H286" s="124"/>
      <c r="I286" s="124"/>
      <c r="J286" s="125"/>
      <c r="K286" s="176"/>
      <c r="L286" s="96"/>
    </row>
    <row r="287" spans="1:15" x14ac:dyDescent="0.35">
      <c r="A287" s="83">
        <f t="shared" si="21"/>
        <v>20</v>
      </c>
      <c r="B287" s="34" t="s">
        <v>334</v>
      </c>
      <c r="C287" s="39">
        <v>0</v>
      </c>
      <c r="D287" s="36"/>
      <c r="E287" s="35">
        <f t="shared" si="20"/>
        <v>0</v>
      </c>
      <c r="F287" s="39"/>
      <c r="G287" s="35"/>
      <c r="H287" s="124"/>
      <c r="I287" s="124"/>
      <c r="J287" s="125"/>
      <c r="K287" s="85"/>
      <c r="L287" s="96"/>
      <c r="N287" s="29" t="s">
        <v>52</v>
      </c>
    </row>
    <row r="288" spans="1:15" x14ac:dyDescent="0.35">
      <c r="A288" s="83">
        <f t="shared" si="21"/>
        <v>21</v>
      </c>
      <c r="B288" s="34" t="s">
        <v>334</v>
      </c>
      <c r="C288" s="39">
        <v>0</v>
      </c>
      <c r="D288" s="39"/>
      <c r="E288" s="35">
        <f t="shared" si="20"/>
        <v>0</v>
      </c>
      <c r="F288" s="39"/>
      <c r="G288" s="35"/>
      <c r="H288" s="124"/>
      <c r="I288" s="124"/>
      <c r="J288" s="125"/>
      <c r="K288" s="85"/>
      <c r="L288" s="96"/>
      <c r="N288" s="29" t="s">
        <v>52</v>
      </c>
    </row>
    <row r="289" spans="1:12" x14ac:dyDescent="0.35">
      <c r="A289" s="83">
        <f t="shared" si="21"/>
        <v>22</v>
      </c>
      <c r="B289" s="34" t="s">
        <v>334</v>
      </c>
      <c r="C289" s="39">
        <f>D285</f>
        <v>3486</v>
      </c>
      <c r="D289" s="39">
        <v>3526</v>
      </c>
      <c r="E289" s="35">
        <f t="shared" si="20"/>
        <v>40</v>
      </c>
      <c r="F289" s="39">
        <v>3</v>
      </c>
      <c r="G289" s="35"/>
      <c r="H289" s="124"/>
      <c r="I289" s="124"/>
      <c r="J289" s="125"/>
      <c r="K289" s="85" t="s">
        <v>461</v>
      </c>
      <c r="L289" s="96"/>
    </row>
    <row r="290" spans="1:12" x14ac:dyDescent="0.35">
      <c r="A290" s="83">
        <f t="shared" si="21"/>
        <v>23</v>
      </c>
      <c r="B290" s="34" t="s">
        <v>334</v>
      </c>
      <c r="C290" s="39">
        <f t="shared" ref="C290:C295" si="22">D289</f>
        <v>3526</v>
      </c>
      <c r="D290" s="36">
        <v>3583</v>
      </c>
      <c r="E290" s="35">
        <f t="shared" si="20"/>
        <v>57</v>
      </c>
      <c r="F290" s="39">
        <v>4</v>
      </c>
      <c r="G290" s="35"/>
      <c r="H290" s="124"/>
      <c r="I290" s="124"/>
      <c r="J290" s="125"/>
      <c r="K290" s="85" t="s">
        <v>476</v>
      </c>
      <c r="L290" s="96"/>
    </row>
    <row r="291" spans="1:12" x14ac:dyDescent="0.35">
      <c r="A291" s="83">
        <f t="shared" si="21"/>
        <v>24</v>
      </c>
      <c r="B291" s="34" t="s">
        <v>334</v>
      </c>
      <c r="C291" s="39">
        <f t="shared" si="22"/>
        <v>3583</v>
      </c>
      <c r="D291" s="36">
        <v>3654</v>
      </c>
      <c r="E291" s="35">
        <f t="shared" si="20"/>
        <v>71</v>
      </c>
      <c r="F291" s="39">
        <v>5</v>
      </c>
      <c r="G291" s="35"/>
      <c r="H291" s="124"/>
      <c r="I291" s="124"/>
      <c r="J291" s="125"/>
      <c r="K291" s="85" t="s">
        <v>481</v>
      </c>
      <c r="L291" s="96"/>
    </row>
    <row r="292" spans="1:12" x14ac:dyDescent="0.35">
      <c r="A292" s="83">
        <f t="shared" si="21"/>
        <v>25</v>
      </c>
      <c r="B292" s="34" t="s">
        <v>334</v>
      </c>
      <c r="C292" s="39">
        <f t="shared" si="22"/>
        <v>3654</v>
      </c>
      <c r="D292" s="36">
        <v>3728</v>
      </c>
      <c r="E292" s="35">
        <f t="shared" si="20"/>
        <v>74</v>
      </c>
      <c r="F292" s="39">
        <v>5</v>
      </c>
      <c r="G292" s="35"/>
      <c r="H292" s="124">
        <v>10000</v>
      </c>
      <c r="I292" s="124">
        <v>100</v>
      </c>
      <c r="J292" s="125">
        <v>3654</v>
      </c>
      <c r="K292" s="85" t="s">
        <v>487</v>
      </c>
      <c r="L292" s="96"/>
    </row>
    <row r="293" spans="1:12" x14ac:dyDescent="0.35">
      <c r="A293" s="83">
        <f t="shared" si="21"/>
        <v>26</v>
      </c>
      <c r="B293" s="34" t="s">
        <v>334</v>
      </c>
      <c r="C293" s="39">
        <f t="shared" si="22"/>
        <v>3728</v>
      </c>
      <c r="D293" s="36">
        <v>3813</v>
      </c>
      <c r="E293" s="35">
        <f t="shared" si="20"/>
        <v>85</v>
      </c>
      <c r="F293" s="39">
        <v>6</v>
      </c>
      <c r="G293" s="35"/>
      <c r="H293" s="124"/>
      <c r="I293" s="124"/>
      <c r="J293" s="125"/>
      <c r="K293" s="85" t="s">
        <v>492</v>
      </c>
      <c r="L293" s="96"/>
    </row>
    <row r="294" spans="1:12" x14ac:dyDescent="0.35">
      <c r="A294" s="83">
        <f t="shared" si="21"/>
        <v>27</v>
      </c>
      <c r="B294" s="34" t="s">
        <v>334</v>
      </c>
      <c r="C294" s="39">
        <f t="shared" si="22"/>
        <v>3813</v>
      </c>
      <c r="D294" s="36">
        <v>3870</v>
      </c>
      <c r="E294" s="35">
        <f t="shared" si="20"/>
        <v>57</v>
      </c>
      <c r="F294" s="39">
        <v>4</v>
      </c>
      <c r="G294" s="35"/>
      <c r="H294" s="124"/>
      <c r="I294" s="124"/>
      <c r="J294" s="125"/>
      <c r="K294" s="85" t="s">
        <v>505</v>
      </c>
      <c r="L294" s="96"/>
    </row>
    <row r="295" spans="1:12" x14ac:dyDescent="0.35">
      <c r="A295" s="83">
        <f t="shared" si="21"/>
        <v>28</v>
      </c>
      <c r="B295" s="34" t="s">
        <v>334</v>
      </c>
      <c r="C295" s="39">
        <f t="shared" si="22"/>
        <v>3870</v>
      </c>
      <c r="D295" s="36">
        <v>3926</v>
      </c>
      <c r="E295" s="35">
        <f t="shared" si="20"/>
        <v>56</v>
      </c>
      <c r="F295" s="39">
        <v>4</v>
      </c>
      <c r="G295" s="35"/>
      <c r="H295" s="124"/>
      <c r="I295" s="124"/>
      <c r="J295" s="125"/>
      <c r="K295" s="85" t="s">
        <v>476</v>
      </c>
      <c r="L295" s="96"/>
    </row>
    <row r="296" spans="1:12" x14ac:dyDescent="0.35">
      <c r="A296" s="83">
        <f t="shared" si="21"/>
        <v>29</v>
      </c>
      <c r="B296" s="34" t="s">
        <v>334</v>
      </c>
      <c r="C296" s="39">
        <v>0</v>
      </c>
      <c r="D296" s="36"/>
      <c r="E296" s="35">
        <f t="shared" si="20"/>
        <v>0</v>
      </c>
      <c r="F296" s="39"/>
      <c r="G296" s="35"/>
      <c r="H296" s="124"/>
      <c r="I296" s="124"/>
      <c r="J296" s="125"/>
      <c r="K296" s="85"/>
      <c r="L296" s="96"/>
    </row>
    <row r="297" spans="1:12" x14ac:dyDescent="0.35">
      <c r="A297" s="83">
        <f t="shared" si="21"/>
        <v>30</v>
      </c>
      <c r="B297" s="34" t="s">
        <v>334</v>
      </c>
      <c r="C297" s="39">
        <f>D295</f>
        <v>3926</v>
      </c>
      <c r="D297" s="36">
        <v>3939</v>
      </c>
      <c r="E297" s="35">
        <f t="shared" si="20"/>
        <v>13</v>
      </c>
      <c r="F297" s="39">
        <v>1</v>
      </c>
      <c r="G297" s="35"/>
      <c r="H297" s="124"/>
      <c r="I297" s="124"/>
      <c r="J297" s="125"/>
      <c r="K297" s="85" t="s">
        <v>217</v>
      </c>
      <c r="L297" s="96"/>
    </row>
    <row r="298" spans="1:12" x14ac:dyDescent="0.35">
      <c r="A298" s="83">
        <f t="shared" si="21"/>
        <v>31</v>
      </c>
      <c r="B298" s="34" t="s">
        <v>334</v>
      </c>
      <c r="C298" s="39">
        <f>D297</f>
        <v>3939</v>
      </c>
      <c r="D298" s="36">
        <v>4010</v>
      </c>
      <c r="E298" s="35">
        <f t="shared" si="20"/>
        <v>71</v>
      </c>
      <c r="F298" s="39">
        <v>5</v>
      </c>
      <c r="G298" s="35"/>
      <c r="H298" s="124"/>
      <c r="I298" s="124"/>
      <c r="J298" s="125"/>
      <c r="K298" s="85" t="s">
        <v>487</v>
      </c>
      <c r="L298" s="96"/>
    </row>
    <row r="299" spans="1:12" x14ac:dyDescent="0.35">
      <c r="A299" s="83"/>
      <c r="B299" s="50" t="s">
        <v>9</v>
      </c>
      <c r="C299" s="39" t="s">
        <v>52</v>
      </c>
      <c r="D299" s="39"/>
      <c r="E299" s="50">
        <f>SUM(E268:E298)</f>
        <v>1148</v>
      </c>
      <c r="F299" s="50">
        <f>SUM(F268:F298)</f>
        <v>78</v>
      </c>
      <c r="G299" s="50">
        <f>SUM(G268:G298)</f>
        <v>0</v>
      </c>
      <c r="H299" s="130">
        <f>SUM(H268:H298)</f>
        <v>20000</v>
      </c>
      <c r="I299" s="130">
        <f>SUM(I269:I298)</f>
        <v>193.17000000000002</v>
      </c>
      <c r="J299" s="131"/>
      <c r="K299" s="85"/>
      <c r="L299" s="96"/>
    </row>
    <row r="300" spans="1:12" x14ac:dyDescent="0.25">
      <c r="A300" s="83"/>
      <c r="B300" s="36"/>
      <c r="C300" s="36"/>
      <c r="D300" s="36"/>
      <c r="E300" s="36"/>
      <c r="F300" s="36" t="s">
        <v>52</v>
      </c>
      <c r="G300" s="36"/>
      <c r="H300" s="124" t="s">
        <v>52</v>
      </c>
      <c r="I300" s="124"/>
      <c r="J300" s="125"/>
      <c r="K300" s="98"/>
      <c r="L300" s="96"/>
    </row>
    <row r="301" spans="1:12" ht="21.75" thickBot="1" x14ac:dyDescent="0.3">
      <c r="A301" s="91"/>
      <c r="B301" s="114"/>
      <c r="C301" s="114"/>
      <c r="D301" s="114"/>
      <c r="E301" s="114" t="s">
        <v>52</v>
      </c>
      <c r="F301" s="114" t="s">
        <v>52</v>
      </c>
      <c r="G301" s="109" t="s">
        <v>10</v>
      </c>
      <c r="H301" s="140">
        <f>+E299/I299</f>
        <v>5.9429518041103684</v>
      </c>
      <c r="I301" s="140" t="s">
        <v>11</v>
      </c>
      <c r="J301" s="141"/>
      <c r="K301" s="175"/>
      <c r="L301" s="96"/>
    </row>
    <row r="302" spans="1:12" ht="21.75" thickBot="1" x14ac:dyDescent="0.4">
      <c r="A302" s="96"/>
      <c r="B302" s="101"/>
      <c r="C302" s="103"/>
      <c r="D302" s="102"/>
      <c r="E302" s="103"/>
      <c r="F302" s="102"/>
      <c r="G302" s="104"/>
      <c r="H302" s="142"/>
      <c r="I302" s="143"/>
      <c r="J302" s="144"/>
      <c r="K302" s="181"/>
      <c r="L302" s="96"/>
    </row>
    <row r="303" spans="1:12" x14ac:dyDescent="0.35">
      <c r="A303" s="262" t="s">
        <v>81</v>
      </c>
      <c r="B303" s="263"/>
      <c r="C303" s="250" t="s">
        <v>70</v>
      </c>
      <c r="D303" s="250"/>
      <c r="E303" s="250"/>
      <c r="F303" s="250"/>
      <c r="G303" s="250"/>
      <c r="H303" s="250"/>
      <c r="I303" s="250"/>
      <c r="J303" s="264"/>
      <c r="K303" s="251"/>
      <c r="L303" s="96"/>
    </row>
    <row r="304" spans="1:12" ht="63" x14ac:dyDescent="0.25">
      <c r="A304" s="252" t="s">
        <v>0</v>
      </c>
      <c r="B304" s="253"/>
      <c r="C304" s="170" t="s">
        <v>6</v>
      </c>
      <c r="D304" s="170" t="s">
        <v>7</v>
      </c>
      <c r="E304" s="170" t="s">
        <v>1</v>
      </c>
      <c r="F304" s="170" t="s">
        <v>2</v>
      </c>
      <c r="G304" s="73" t="s">
        <v>3</v>
      </c>
      <c r="H304" s="122" t="s">
        <v>8</v>
      </c>
      <c r="I304" s="122" t="s">
        <v>4</v>
      </c>
      <c r="J304" s="123" t="s">
        <v>120</v>
      </c>
      <c r="K304" s="172" t="s">
        <v>5</v>
      </c>
      <c r="L304" s="96"/>
    </row>
    <row r="305" spans="1:14" x14ac:dyDescent="0.25">
      <c r="A305" s="83">
        <v>1</v>
      </c>
      <c r="B305" s="34" t="s">
        <v>334</v>
      </c>
      <c r="C305" s="35">
        <v>0</v>
      </c>
      <c r="D305" s="35">
        <v>0</v>
      </c>
      <c r="E305" s="35">
        <f>D305-C305</f>
        <v>0</v>
      </c>
      <c r="F305" s="35"/>
      <c r="G305" s="36"/>
      <c r="H305" s="124"/>
      <c r="I305" s="124"/>
      <c r="J305" s="125"/>
      <c r="K305" s="176"/>
      <c r="L305" s="96"/>
    </row>
    <row r="306" spans="1:14" x14ac:dyDescent="0.35">
      <c r="A306" s="83">
        <f>A305+1</f>
        <v>2</v>
      </c>
      <c r="B306" s="34" t="s">
        <v>334</v>
      </c>
      <c r="C306" s="35">
        <v>0</v>
      </c>
      <c r="D306" s="35">
        <v>0</v>
      </c>
      <c r="E306" s="35">
        <f t="shared" ref="E306:E335" si="23">D306-C306</f>
        <v>0</v>
      </c>
      <c r="F306" s="35"/>
      <c r="G306" s="36"/>
      <c r="H306" s="116"/>
      <c r="I306" s="126"/>
      <c r="J306" s="127"/>
      <c r="K306" s="182"/>
      <c r="L306" s="96"/>
    </row>
    <row r="307" spans="1:14" x14ac:dyDescent="0.25">
      <c r="A307" s="83">
        <f t="shared" ref="A307:A335" si="24">A306+1</f>
        <v>3</v>
      </c>
      <c r="B307" s="34" t="s">
        <v>334</v>
      </c>
      <c r="C307" s="35">
        <v>0</v>
      </c>
      <c r="D307" s="35">
        <v>0</v>
      </c>
      <c r="E307" s="35">
        <f t="shared" si="23"/>
        <v>0</v>
      </c>
      <c r="F307" s="35"/>
      <c r="G307" s="36"/>
      <c r="H307" s="124"/>
      <c r="I307" s="124"/>
      <c r="J307" s="125"/>
      <c r="K307" s="85"/>
      <c r="L307" s="96"/>
    </row>
    <row r="308" spans="1:14" x14ac:dyDescent="0.25">
      <c r="A308" s="83">
        <f t="shared" si="24"/>
        <v>4</v>
      </c>
      <c r="B308" s="34" t="s">
        <v>334</v>
      </c>
      <c r="C308" s="35">
        <v>2642</v>
      </c>
      <c r="D308" s="35">
        <v>2706</v>
      </c>
      <c r="E308" s="35">
        <f t="shared" si="23"/>
        <v>64</v>
      </c>
      <c r="F308" s="35">
        <v>5</v>
      </c>
      <c r="G308" s="36"/>
      <c r="H308" s="124"/>
      <c r="I308" s="124"/>
      <c r="J308" s="125"/>
      <c r="K308" s="85" t="s">
        <v>341</v>
      </c>
      <c r="L308" s="96"/>
    </row>
    <row r="309" spans="1:14" x14ac:dyDescent="0.25">
      <c r="A309" s="83">
        <f t="shared" si="24"/>
        <v>5</v>
      </c>
      <c r="B309" s="34" t="s">
        <v>334</v>
      </c>
      <c r="C309" s="35">
        <f>D308</f>
        <v>2706</v>
      </c>
      <c r="D309" s="35">
        <v>2752</v>
      </c>
      <c r="E309" s="35">
        <f t="shared" si="23"/>
        <v>46</v>
      </c>
      <c r="F309" s="35">
        <v>4</v>
      </c>
      <c r="G309" s="36"/>
      <c r="H309" s="124"/>
      <c r="I309" s="124"/>
      <c r="J309" s="125"/>
      <c r="K309" s="85" t="s">
        <v>373</v>
      </c>
      <c r="L309" s="96"/>
    </row>
    <row r="310" spans="1:14" x14ac:dyDescent="0.35">
      <c r="A310" s="83">
        <f t="shared" si="24"/>
        <v>6</v>
      </c>
      <c r="B310" s="34" t="s">
        <v>334</v>
      </c>
      <c r="C310" s="35">
        <v>2752</v>
      </c>
      <c r="D310" s="35">
        <v>2807</v>
      </c>
      <c r="E310" s="35">
        <f t="shared" si="23"/>
        <v>55</v>
      </c>
      <c r="F310" s="42">
        <v>4</v>
      </c>
      <c r="G310" s="36"/>
      <c r="H310" s="124"/>
      <c r="I310" s="124"/>
      <c r="J310" s="125"/>
      <c r="K310" s="173" t="s">
        <v>206</v>
      </c>
      <c r="L310" s="96"/>
    </row>
    <row r="311" spans="1:14" x14ac:dyDescent="0.35">
      <c r="A311" s="83">
        <f t="shared" si="24"/>
        <v>7</v>
      </c>
      <c r="B311" s="34" t="s">
        <v>334</v>
      </c>
      <c r="C311" s="35">
        <f>D310</f>
        <v>2807</v>
      </c>
      <c r="D311" s="35">
        <v>2849</v>
      </c>
      <c r="E311" s="35">
        <f t="shared" si="23"/>
        <v>42</v>
      </c>
      <c r="F311" s="42">
        <v>4</v>
      </c>
      <c r="G311" s="36"/>
      <c r="H311" s="124"/>
      <c r="I311" s="124"/>
      <c r="J311" s="125"/>
      <c r="K311" s="173" t="s">
        <v>375</v>
      </c>
      <c r="L311" s="96"/>
    </row>
    <row r="312" spans="1:14" x14ac:dyDescent="0.35">
      <c r="A312" s="83">
        <f t="shared" si="24"/>
        <v>8</v>
      </c>
      <c r="B312" s="34" t="s">
        <v>334</v>
      </c>
      <c r="C312" s="35">
        <v>0</v>
      </c>
      <c r="D312" s="35">
        <v>0</v>
      </c>
      <c r="E312" s="35">
        <f t="shared" si="23"/>
        <v>0</v>
      </c>
      <c r="F312" s="42"/>
      <c r="G312" s="36"/>
      <c r="H312" s="124"/>
      <c r="I312" s="124"/>
      <c r="J312" s="125"/>
      <c r="K312" s="85"/>
      <c r="L312" s="96"/>
      <c r="M312" s="30" t="s">
        <v>52</v>
      </c>
      <c r="N312" s="29" t="s">
        <v>52</v>
      </c>
    </row>
    <row r="313" spans="1:14" x14ac:dyDescent="0.35">
      <c r="A313" s="83">
        <f t="shared" si="24"/>
        <v>9</v>
      </c>
      <c r="B313" s="34" t="s">
        <v>334</v>
      </c>
      <c r="C313" s="35">
        <f>D311</f>
        <v>2849</v>
      </c>
      <c r="D313" s="35">
        <v>2888</v>
      </c>
      <c r="E313" s="35">
        <f t="shared" si="23"/>
        <v>39</v>
      </c>
      <c r="F313" s="42">
        <v>3</v>
      </c>
      <c r="G313" s="36"/>
      <c r="H313" s="124"/>
      <c r="I313" s="128"/>
      <c r="J313" s="129"/>
      <c r="K313" s="85" t="s">
        <v>392</v>
      </c>
      <c r="L313" s="96"/>
      <c r="N313" s="29" t="s">
        <v>52</v>
      </c>
    </row>
    <row r="314" spans="1:14" x14ac:dyDescent="0.35">
      <c r="A314" s="83">
        <f t="shared" si="24"/>
        <v>10</v>
      </c>
      <c r="B314" s="34" t="s">
        <v>334</v>
      </c>
      <c r="C314" s="35">
        <f>D313</f>
        <v>2888</v>
      </c>
      <c r="D314" s="36">
        <v>2913</v>
      </c>
      <c r="E314" s="35">
        <f t="shared" si="23"/>
        <v>25</v>
      </c>
      <c r="F314" s="39">
        <v>2</v>
      </c>
      <c r="G314" s="35"/>
      <c r="H314" s="124"/>
      <c r="I314" s="124"/>
      <c r="J314" s="125"/>
      <c r="K314" s="85" t="s">
        <v>243</v>
      </c>
      <c r="L314" s="96"/>
    </row>
    <row r="315" spans="1:14" x14ac:dyDescent="0.35">
      <c r="A315" s="83">
        <f t="shared" si="24"/>
        <v>11</v>
      </c>
      <c r="B315" s="34" t="s">
        <v>334</v>
      </c>
      <c r="C315" s="35">
        <f>D314</f>
        <v>2913</v>
      </c>
      <c r="D315" s="36">
        <v>2949</v>
      </c>
      <c r="E315" s="35">
        <f t="shared" si="23"/>
        <v>36</v>
      </c>
      <c r="F315" s="39">
        <v>3</v>
      </c>
      <c r="G315" s="35"/>
      <c r="H315" s="124">
        <v>10000</v>
      </c>
      <c r="I315" s="124">
        <v>93.17</v>
      </c>
      <c r="J315" s="125">
        <v>2913</v>
      </c>
      <c r="K315" s="85" t="s">
        <v>266</v>
      </c>
      <c r="L315" s="96"/>
    </row>
    <row r="316" spans="1:14" x14ac:dyDescent="0.35">
      <c r="A316" s="83">
        <f t="shared" si="24"/>
        <v>12</v>
      </c>
      <c r="B316" s="34" t="s">
        <v>334</v>
      </c>
      <c r="C316" s="35">
        <f>D315</f>
        <v>2949</v>
      </c>
      <c r="D316" s="36">
        <v>2963</v>
      </c>
      <c r="E316" s="35">
        <f t="shared" si="23"/>
        <v>14</v>
      </c>
      <c r="F316" s="39">
        <v>2</v>
      </c>
      <c r="G316" s="35"/>
      <c r="H316" s="124"/>
      <c r="I316" s="124"/>
      <c r="J316" s="125"/>
      <c r="K316" s="85" t="s">
        <v>438</v>
      </c>
      <c r="L316" s="96"/>
    </row>
    <row r="317" spans="1:14" x14ac:dyDescent="0.35">
      <c r="A317" s="83">
        <f t="shared" si="24"/>
        <v>13</v>
      </c>
      <c r="B317" s="34" t="s">
        <v>334</v>
      </c>
      <c r="C317" s="35">
        <f>D316</f>
        <v>2963</v>
      </c>
      <c r="D317" s="36">
        <v>2974</v>
      </c>
      <c r="E317" s="35">
        <f t="shared" si="23"/>
        <v>11</v>
      </c>
      <c r="F317" s="39">
        <v>1</v>
      </c>
      <c r="G317" s="35"/>
      <c r="H317" s="124"/>
      <c r="I317" s="124"/>
      <c r="J317" s="125"/>
      <c r="K317" s="85" t="s">
        <v>243</v>
      </c>
      <c r="L317" s="96"/>
    </row>
    <row r="318" spans="1:14" x14ac:dyDescent="0.35">
      <c r="A318" s="83">
        <f t="shared" si="24"/>
        <v>14</v>
      </c>
      <c r="B318" s="34" t="s">
        <v>334</v>
      </c>
      <c r="C318" s="35">
        <f>D317</f>
        <v>2974</v>
      </c>
      <c r="D318" s="36">
        <v>3011</v>
      </c>
      <c r="E318" s="35">
        <f t="shared" si="23"/>
        <v>37</v>
      </c>
      <c r="F318" s="39">
        <v>3</v>
      </c>
      <c r="G318" s="35"/>
      <c r="H318" s="124"/>
      <c r="I318" s="124"/>
      <c r="J318" s="125"/>
      <c r="K318" s="174" t="s">
        <v>450</v>
      </c>
      <c r="L318" s="96"/>
    </row>
    <row r="319" spans="1:14" x14ac:dyDescent="0.35">
      <c r="A319" s="83">
        <f t="shared" si="24"/>
        <v>15</v>
      </c>
      <c r="B319" s="34" t="s">
        <v>334</v>
      </c>
      <c r="C319" s="35">
        <v>0</v>
      </c>
      <c r="D319" s="36"/>
      <c r="E319" s="35">
        <f t="shared" si="23"/>
        <v>0</v>
      </c>
      <c r="F319" s="39"/>
      <c r="G319" s="35"/>
      <c r="H319" s="124"/>
      <c r="I319" s="124"/>
      <c r="J319" s="125"/>
      <c r="K319" s="85"/>
      <c r="L319" s="96"/>
    </row>
    <row r="320" spans="1:14" x14ac:dyDescent="0.35">
      <c r="A320" s="83">
        <f t="shared" si="24"/>
        <v>16</v>
      </c>
      <c r="B320" s="34" t="s">
        <v>334</v>
      </c>
      <c r="C320" s="35">
        <v>0</v>
      </c>
      <c r="D320" s="36"/>
      <c r="E320" s="35">
        <f t="shared" si="23"/>
        <v>0</v>
      </c>
      <c r="F320" s="39"/>
      <c r="G320" s="35"/>
      <c r="H320" s="124"/>
      <c r="I320" s="124"/>
      <c r="J320" s="125"/>
      <c r="K320" s="85"/>
      <c r="L320" s="96"/>
    </row>
    <row r="321" spans="1:24" x14ac:dyDescent="0.35">
      <c r="A321" s="83">
        <f t="shared" si="24"/>
        <v>17</v>
      </c>
      <c r="B321" s="34" t="s">
        <v>334</v>
      </c>
      <c r="C321" s="35">
        <v>0</v>
      </c>
      <c r="D321" s="36"/>
      <c r="E321" s="35">
        <f t="shared" si="23"/>
        <v>0</v>
      </c>
      <c r="F321" s="39"/>
      <c r="G321" s="35"/>
      <c r="H321" s="124"/>
      <c r="I321" s="124"/>
      <c r="J321" s="125"/>
      <c r="K321" s="98"/>
      <c r="L321" s="96"/>
      <c r="X321" s="29" t="s">
        <v>52</v>
      </c>
    </row>
    <row r="322" spans="1:24" x14ac:dyDescent="0.35">
      <c r="A322" s="83">
        <f t="shared" si="24"/>
        <v>18</v>
      </c>
      <c r="B322" s="34" t="s">
        <v>334</v>
      </c>
      <c r="C322" s="35">
        <v>0</v>
      </c>
      <c r="D322" s="36"/>
      <c r="E322" s="35">
        <f t="shared" si="23"/>
        <v>0</v>
      </c>
      <c r="F322" s="39"/>
      <c r="G322" s="35"/>
      <c r="H322" s="124"/>
      <c r="I322" s="124"/>
      <c r="J322" s="125"/>
      <c r="K322" s="85"/>
      <c r="L322" s="96"/>
    </row>
    <row r="323" spans="1:24" x14ac:dyDescent="0.35">
      <c r="A323" s="83">
        <f t="shared" si="24"/>
        <v>19</v>
      </c>
      <c r="B323" s="34" t="s">
        <v>334</v>
      </c>
      <c r="C323" s="35">
        <f>D318</f>
        <v>3011</v>
      </c>
      <c r="D323" s="36">
        <v>3047</v>
      </c>
      <c r="E323" s="35">
        <f t="shared" si="23"/>
        <v>36</v>
      </c>
      <c r="F323" s="39">
        <v>3</v>
      </c>
      <c r="G323" s="35"/>
      <c r="H323" s="124"/>
      <c r="I323" s="124"/>
      <c r="J323" s="125"/>
      <c r="K323" s="85" t="s">
        <v>365</v>
      </c>
      <c r="L323" s="96"/>
    </row>
    <row r="324" spans="1:24" x14ac:dyDescent="0.35">
      <c r="A324" s="83">
        <f t="shared" si="24"/>
        <v>20</v>
      </c>
      <c r="B324" s="34" t="s">
        <v>334</v>
      </c>
      <c r="C324" s="35">
        <f>D323</f>
        <v>3047</v>
      </c>
      <c r="D324" s="36">
        <v>3085</v>
      </c>
      <c r="E324" s="35">
        <f t="shared" si="23"/>
        <v>38</v>
      </c>
      <c r="F324" s="39">
        <v>4</v>
      </c>
      <c r="G324" s="35"/>
      <c r="H324" s="124"/>
      <c r="I324" s="124"/>
      <c r="J324" s="125"/>
      <c r="K324" s="85" t="s">
        <v>455</v>
      </c>
      <c r="L324" s="96"/>
    </row>
    <row r="325" spans="1:24" x14ac:dyDescent="0.35">
      <c r="A325" s="83">
        <f t="shared" si="24"/>
        <v>21</v>
      </c>
      <c r="B325" s="34" t="s">
        <v>334</v>
      </c>
      <c r="C325" s="35">
        <v>0</v>
      </c>
      <c r="D325" s="36"/>
      <c r="E325" s="35">
        <f t="shared" si="23"/>
        <v>0</v>
      </c>
      <c r="F325" s="39"/>
      <c r="G325" s="35"/>
      <c r="H325" s="124"/>
      <c r="I325" s="124"/>
      <c r="J325" s="125"/>
      <c r="K325" s="85"/>
      <c r="L325" s="96"/>
    </row>
    <row r="326" spans="1:24" x14ac:dyDescent="0.35">
      <c r="A326" s="83">
        <f t="shared" si="24"/>
        <v>22</v>
      </c>
      <c r="B326" s="34" t="s">
        <v>334</v>
      </c>
      <c r="C326" s="35">
        <f>D324</f>
        <v>3085</v>
      </c>
      <c r="D326" s="39">
        <v>3126</v>
      </c>
      <c r="E326" s="35">
        <f t="shared" si="23"/>
        <v>41</v>
      </c>
      <c r="F326" s="39">
        <v>3</v>
      </c>
      <c r="G326" s="35"/>
      <c r="H326" s="124"/>
      <c r="I326" s="124"/>
      <c r="J326" s="125"/>
      <c r="K326" s="85" t="s">
        <v>254</v>
      </c>
      <c r="L326" s="96"/>
    </row>
    <row r="327" spans="1:24" x14ac:dyDescent="0.35">
      <c r="A327" s="83">
        <f t="shared" si="24"/>
        <v>23</v>
      </c>
      <c r="B327" s="34" t="s">
        <v>334</v>
      </c>
      <c r="C327" s="35">
        <f t="shared" ref="C327:C332" si="25">D326</f>
        <v>3126</v>
      </c>
      <c r="D327" s="36">
        <v>3196</v>
      </c>
      <c r="E327" s="35">
        <f t="shared" si="23"/>
        <v>70</v>
      </c>
      <c r="F327" s="39">
        <v>5</v>
      </c>
      <c r="G327" s="35"/>
      <c r="H327" s="124"/>
      <c r="I327" s="124"/>
      <c r="J327" s="125"/>
      <c r="K327" s="85" t="s">
        <v>323</v>
      </c>
      <c r="L327" s="96"/>
    </row>
    <row r="328" spans="1:24" x14ac:dyDescent="0.35">
      <c r="A328" s="83">
        <f t="shared" si="24"/>
        <v>24</v>
      </c>
      <c r="B328" s="34" t="s">
        <v>334</v>
      </c>
      <c r="C328" s="35">
        <f t="shared" si="25"/>
        <v>3196</v>
      </c>
      <c r="D328" s="36">
        <v>3222</v>
      </c>
      <c r="E328" s="35">
        <f t="shared" si="23"/>
        <v>26</v>
      </c>
      <c r="F328" s="39">
        <v>2</v>
      </c>
      <c r="G328" s="35"/>
      <c r="H328" s="124"/>
      <c r="I328" s="124"/>
      <c r="J328" s="125"/>
      <c r="K328" s="85" t="s">
        <v>243</v>
      </c>
      <c r="L328" s="96"/>
    </row>
    <row r="329" spans="1:24" x14ac:dyDescent="0.35">
      <c r="A329" s="83">
        <f t="shared" si="24"/>
        <v>25</v>
      </c>
      <c r="B329" s="34" t="s">
        <v>334</v>
      </c>
      <c r="C329" s="35">
        <f t="shared" si="25"/>
        <v>3222</v>
      </c>
      <c r="D329" s="36">
        <v>3261</v>
      </c>
      <c r="E329" s="35">
        <f t="shared" si="23"/>
        <v>39</v>
      </c>
      <c r="F329" s="39">
        <v>3</v>
      </c>
      <c r="G329" s="35"/>
      <c r="H329" s="124">
        <v>10000</v>
      </c>
      <c r="I329" s="124">
        <v>100</v>
      </c>
      <c r="J329" s="125">
        <v>3222</v>
      </c>
      <c r="K329" s="85" t="s">
        <v>266</v>
      </c>
      <c r="L329" s="96"/>
    </row>
    <row r="330" spans="1:24" x14ac:dyDescent="0.35">
      <c r="A330" s="83">
        <f t="shared" si="24"/>
        <v>26</v>
      </c>
      <c r="B330" s="34" t="s">
        <v>334</v>
      </c>
      <c r="C330" s="35">
        <f t="shared" si="25"/>
        <v>3261</v>
      </c>
      <c r="D330" s="36">
        <v>3286</v>
      </c>
      <c r="E330" s="35">
        <f t="shared" si="23"/>
        <v>25</v>
      </c>
      <c r="F330" s="39">
        <v>2</v>
      </c>
      <c r="G330" s="35"/>
      <c r="H330" s="124"/>
      <c r="I330" s="124"/>
      <c r="J330" s="125"/>
      <c r="K330" s="85" t="s">
        <v>243</v>
      </c>
      <c r="L330" s="96"/>
    </row>
    <row r="331" spans="1:24" x14ac:dyDescent="0.35">
      <c r="A331" s="83">
        <f t="shared" si="24"/>
        <v>27</v>
      </c>
      <c r="B331" s="34" t="s">
        <v>334</v>
      </c>
      <c r="C331" s="35">
        <f t="shared" si="25"/>
        <v>3286</v>
      </c>
      <c r="D331" s="36">
        <v>3310</v>
      </c>
      <c r="E331" s="35">
        <f t="shared" si="23"/>
        <v>24</v>
      </c>
      <c r="F331" s="39">
        <v>2</v>
      </c>
      <c r="G331" s="35"/>
      <c r="H331" s="124">
        <v>10000</v>
      </c>
      <c r="I331" s="124">
        <v>100</v>
      </c>
      <c r="J331" s="125">
        <v>38560</v>
      </c>
      <c r="K331" s="85" t="s">
        <v>243</v>
      </c>
      <c r="L331" s="96"/>
    </row>
    <row r="332" spans="1:24" x14ac:dyDescent="0.35">
      <c r="A332" s="83">
        <f t="shared" si="24"/>
        <v>28</v>
      </c>
      <c r="B332" s="34" t="s">
        <v>334</v>
      </c>
      <c r="C332" s="35">
        <f t="shared" si="25"/>
        <v>3310</v>
      </c>
      <c r="D332" s="36">
        <v>3348</v>
      </c>
      <c r="E332" s="35">
        <f t="shared" si="23"/>
        <v>38</v>
      </c>
      <c r="F332" s="39">
        <v>3</v>
      </c>
      <c r="G332" s="35"/>
      <c r="H332" s="124"/>
      <c r="I332" s="124"/>
      <c r="J332" s="125"/>
      <c r="K332" s="85" t="s">
        <v>450</v>
      </c>
      <c r="L332" s="96"/>
    </row>
    <row r="333" spans="1:24" x14ac:dyDescent="0.35">
      <c r="A333" s="83">
        <f t="shared" si="24"/>
        <v>29</v>
      </c>
      <c r="B333" s="34" t="s">
        <v>334</v>
      </c>
      <c r="C333" s="35">
        <v>0</v>
      </c>
      <c r="D333" s="36"/>
      <c r="E333" s="35">
        <f t="shared" si="23"/>
        <v>0</v>
      </c>
      <c r="F333" s="39"/>
      <c r="G333" s="35"/>
      <c r="H333" s="124"/>
      <c r="I333" s="124"/>
      <c r="J333" s="125"/>
      <c r="K333" s="85"/>
      <c r="L333" s="96"/>
    </row>
    <row r="334" spans="1:24" x14ac:dyDescent="0.35">
      <c r="A334" s="83">
        <f t="shared" si="24"/>
        <v>30</v>
      </c>
      <c r="B334" s="34" t="s">
        <v>334</v>
      </c>
      <c r="C334" s="35">
        <f>D332</f>
        <v>3348</v>
      </c>
      <c r="D334" s="36">
        <v>3391</v>
      </c>
      <c r="E334" s="35">
        <f t="shared" si="23"/>
        <v>43</v>
      </c>
      <c r="F334" s="39">
        <v>2</v>
      </c>
      <c r="G334" s="35"/>
      <c r="H334" s="124"/>
      <c r="I334" s="124"/>
      <c r="J334" s="125"/>
      <c r="K334" s="85" t="s">
        <v>367</v>
      </c>
      <c r="L334" s="96"/>
    </row>
    <row r="335" spans="1:24" x14ac:dyDescent="0.35">
      <c r="A335" s="83">
        <f t="shared" si="24"/>
        <v>31</v>
      </c>
      <c r="B335" s="34" t="s">
        <v>334</v>
      </c>
      <c r="C335" s="35">
        <f>D334</f>
        <v>3391</v>
      </c>
      <c r="D335" s="36">
        <v>3431</v>
      </c>
      <c r="E335" s="35">
        <f t="shared" si="23"/>
        <v>40</v>
      </c>
      <c r="F335" s="39">
        <v>3</v>
      </c>
      <c r="G335" s="35"/>
      <c r="H335" s="124"/>
      <c r="I335" s="124"/>
      <c r="J335" s="125"/>
      <c r="K335" s="85" t="s">
        <v>254</v>
      </c>
      <c r="L335" s="96"/>
    </row>
    <row r="336" spans="1:24" x14ac:dyDescent="0.35">
      <c r="A336" s="83"/>
      <c r="B336" s="50" t="s">
        <v>9</v>
      </c>
      <c r="C336" s="39" t="s">
        <v>52</v>
      </c>
      <c r="D336" s="39"/>
      <c r="E336" s="50">
        <f>SUM(E305:E335)</f>
        <v>789</v>
      </c>
      <c r="F336" s="50">
        <f>SUM(F305:F335)</f>
        <v>63</v>
      </c>
      <c r="G336" s="50">
        <f>SUM(G305:G335)</f>
        <v>0</v>
      </c>
      <c r="H336" s="130">
        <f>SUM(H305:H335)</f>
        <v>30000</v>
      </c>
      <c r="I336" s="130">
        <f>SUM(I306:I335)</f>
        <v>293.17</v>
      </c>
      <c r="J336" s="131"/>
      <c r="K336" s="85"/>
      <c r="L336" s="96"/>
    </row>
    <row r="337" spans="1:16" x14ac:dyDescent="0.25">
      <c r="A337" s="83"/>
      <c r="B337" s="36"/>
      <c r="C337" s="36"/>
      <c r="D337" s="36"/>
      <c r="E337" s="36"/>
      <c r="F337" s="36" t="s">
        <v>52</v>
      </c>
      <c r="G337" s="36"/>
      <c r="H337" s="124" t="s">
        <v>52</v>
      </c>
      <c r="I337" s="124"/>
      <c r="J337" s="125"/>
      <c r="K337" s="98"/>
      <c r="L337" s="96"/>
    </row>
    <row r="338" spans="1:16" ht="21.75" thickBot="1" x14ac:dyDescent="0.3">
      <c r="A338" s="91"/>
      <c r="B338" s="114"/>
      <c r="C338" s="114"/>
      <c r="D338" s="114"/>
      <c r="E338" s="114" t="s">
        <v>52</v>
      </c>
      <c r="F338" s="114" t="s">
        <v>52</v>
      </c>
      <c r="G338" s="109" t="s">
        <v>10</v>
      </c>
      <c r="H338" s="140">
        <f>+E336/I336</f>
        <v>2.6912712760514377</v>
      </c>
      <c r="I338" s="140" t="s">
        <v>11</v>
      </c>
      <c r="J338" s="141"/>
      <c r="K338" s="175"/>
      <c r="L338" s="96"/>
    </row>
    <row r="339" spans="1:16" ht="21.75" thickBot="1" x14ac:dyDescent="0.4">
      <c r="A339" s="96"/>
      <c r="B339" s="101"/>
      <c r="C339" s="102"/>
      <c r="D339" s="102"/>
      <c r="E339" s="103"/>
      <c r="F339" s="102"/>
      <c r="G339" s="104"/>
      <c r="H339" s="142"/>
      <c r="I339" s="143" t="s">
        <v>52</v>
      </c>
      <c r="J339" s="144" t="s">
        <v>52</v>
      </c>
      <c r="K339" s="181"/>
      <c r="L339" s="96"/>
    </row>
    <row r="340" spans="1:16" x14ac:dyDescent="0.35">
      <c r="A340" s="262" t="s">
        <v>82</v>
      </c>
      <c r="B340" s="263"/>
      <c r="C340" s="250" t="s">
        <v>87</v>
      </c>
      <c r="D340" s="250"/>
      <c r="E340" s="250"/>
      <c r="F340" s="250"/>
      <c r="G340" s="250"/>
      <c r="H340" s="250"/>
      <c r="I340" s="250"/>
      <c r="J340" s="264"/>
      <c r="K340" s="251"/>
      <c r="L340" s="96"/>
    </row>
    <row r="341" spans="1:16" ht="63" x14ac:dyDescent="0.25">
      <c r="A341" s="252" t="s">
        <v>0</v>
      </c>
      <c r="B341" s="253"/>
      <c r="C341" s="170" t="s">
        <v>6</v>
      </c>
      <c r="D341" s="170" t="s">
        <v>7</v>
      </c>
      <c r="E341" s="170" t="s">
        <v>1</v>
      </c>
      <c r="F341" s="170" t="s">
        <v>2</v>
      </c>
      <c r="G341" s="73" t="s">
        <v>3</v>
      </c>
      <c r="H341" s="122" t="s">
        <v>8</v>
      </c>
      <c r="I341" s="122" t="s">
        <v>4</v>
      </c>
      <c r="J341" s="123" t="s">
        <v>120</v>
      </c>
      <c r="K341" s="172" t="s">
        <v>5</v>
      </c>
      <c r="L341" s="96"/>
      <c r="O341" s="105"/>
      <c r="P341" s="105"/>
    </row>
    <row r="342" spans="1:16" x14ac:dyDescent="0.25">
      <c r="A342" s="83">
        <v>1</v>
      </c>
      <c r="B342" s="34" t="s">
        <v>334</v>
      </c>
      <c r="C342" s="35">
        <v>0</v>
      </c>
      <c r="D342" s="35">
        <v>0</v>
      </c>
      <c r="E342" s="35">
        <f>D342-C342</f>
        <v>0</v>
      </c>
      <c r="F342" s="35"/>
      <c r="G342" s="36"/>
      <c r="H342" s="124"/>
      <c r="I342" s="124"/>
      <c r="J342" s="125"/>
      <c r="K342" s="85"/>
      <c r="L342" s="96"/>
      <c r="O342" s="105"/>
      <c r="P342" s="105"/>
    </row>
    <row r="343" spans="1:16" x14ac:dyDescent="0.35">
      <c r="A343" s="83">
        <f>A342+1</f>
        <v>2</v>
      </c>
      <c r="B343" s="34" t="s">
        <v>334</v>
      </c>
      <c r="C343" s="35">
        <v>0</v>
      </c>
      <c r="D343" s="35">
        <v>0</v>
      </c>
      <c r="E343" s="35">
        <f t="shared" ref="E343:E372" si="26">D343-C343</f>
        <v>0</v>
      </c>
      <c r="F343" s="35"/>
      <c r="G343" s="36"/>
      <c r="H343" s="116"/>
      <c r="I343" s="126"/>
      <c r="J343" s="127"/>
      <c r="K343" s="98"/>
      <c r="L343" s="96"/>
      <c r="O343" s="105"/>
      <c r="P343" s="105"/>
    </row>
    <row r="344" spans="1:16" x14ac:dyDescent="0.25">
      <c r="A344" s="83">
        <f t="shared" ref="A344:A372" si="27">A343+1</f>
        <v>3</v>
      </c>
      <c r="B344" s="34" t="s">
        <v>334</v>
      </c>
      <c r="C344" s="35">
        <v>0</v>
      </c>
      <c r="D344" s="35">
        <v>0</v>
      </c>
      <c r="E344" s="35">
        <f t="shared" si="26"/>
        <v>0</v>
      </c>
      <c r="F344" s="35"/>
      <c r="G344" s="36"/>
      <c r="H344" s="124"/>
      <c r="I344" s="124"/>
      <c r="J344" s="125"/>
      <c r="K344" s="85"/>
      <c r="L344" s="96"/>
      <c r="O344" s="105"/>
      <c r="P344" s="105"/>
    </row>
    <row r="345" spans="1:16" x14ac:dyDescent="0.25">
      <c r="A345" s="83">
        <f t="shared" si="27"/>
        <v>4</v>
      </c>
      <c r="B345" s="34" t="s">
        <v>334</v>
      </c>
      <c r="C345" s="35">
        <v>0</v>
      </c>
      <c r="D345" s="35">
        <v>0</v>
      </c>
      <c r="E345" s="35">
        <f t="shared" si="26"/>
        <v>0</v>
      </c>
      <c r="F345" s="35"/>
      <c r="G345" s="36"/>
      <c r="H345" s="124"/>
      <c r="I345" s="124"/>
      <c r="J345" s="125"/>
      <c r="K345" s="85"/>
      <c r="L345" s="96"/>
      <c r="O345" s="105"/>
      <c r="P345" s="105"/>
    </row>
    <row r="346" spans="1:16" x14ac:dyDescent="0.25">
      <c r="A346" s="83">
        <f t="shared" si="27"/>
        <v>5</v>
      </c>
      <c r="B346" s="34" t="s">
        <v>334</v>
      </c>
      <c r="C346" s="35">
        <v>316527</v>
      </c>
      <c r="D346" s="35">
        <v>316543</v>
      </c>
      <c r="E346" s="35">
        <f t="shared" si="26"/>
        <v>16</v>
      </c>
      <c r="F346" s="35">
        <v>1</v>
      </c>
      <c r="G346" s="36"/>
      <c r="H346" s="124"/>
      <c r="I346" s="124"/>
      <c r="J346" s="125"/>
      <c r="K346" s="85" t="s">
        <v>367</v>
      </c>
      <c r="L346" s="96"/>
    </row>
    <row r="347" spans="1:16" x14ac:dyDescent="0.35">
      <c r="A347" s="83">
        <f t="shared" si="27"/>
        <v>6</v>
      </c>
      <c r="B347" s="34" t="s">
        <v>334</v>
      </c>
      <c r="C347" s="35">
        <f t="shared" ref="C347:C352" si="28">D346</f>
        <v>316543</v>
      </c>
      <c r="D347" s="35">
        <v>316572</v>
      </c>
      <c r="E347" s="35">
        <f t="shared" si="26"/>
        <v>29</v>
      </c>
      <c r="F347" s="42">
        <v>2</v>
      </c>
      <c r="G347" s="36"/>
      <c r="H347" s="124"/>
      <c r="I347" s="124"/>
      <c r="J347" s="125"/>
      <c r="K347" s="173" t="s">
        <v>368</v>
      </c>
      <c r="L347" s="96"/>
    </row>
    <row r="348" spans="1:16" x14ac:dyDescent="0.35">
      <c r="A348" s="83">
        <f t="shared" si="27"/>
        <v>7</v>
      </c>
      <c r="B348" s="34" t="s">
        <v>334</v>
      </c>
      <c r="C348" s="35">
        <f t="shared" si="28"/>
        <v>316572</v>
      </c>
      <c r="D348" s="35">
        <v>316629</v>
      </c>
      <c r="E348" s="35">
        <f t="shared" si="26"/>
        <v>57</v>
      </c>
      <c r="F348" s="42">
        <v>4</v>
      </c>
      <c r="G348" s="36"/>
      <c r="H348" s="124"/>
      <c r="I348" s="124"/>
      <c r="J348" s="125"/>
      <c r="K348" s="173" t="s">
        <v>384</v>
      </c>
      <c r="L348" s="96"/>
    </row>
    <row r="349" spans="1:16" x14ac:dyDescent="0.35">
      <c r="A349" s="83">
        <f t="shared" si="27"/>
        <v>8</v>
      </c>
      <c r="B349" s="34" t="s">
        <v>334</v>
      </c>
      <c r="C349" s="35">
        <f t="shared" si="28"/>
        <v>316629</v>
      </c>
      <c r="D349" s="35">
        <v>316657</v>
      </c>
      <c r="E349" s="35">
        <f t="shared" si="26"/>
        <v>28</v>
      </c>
      <c r="F349" s="42">
        <v>2</v>
      </c>
      <c r="G349" s="36"/>
      <c r="H349" s="124"/>
      <c r="I349" s="124"/>
      <c r="J349" s="125"/>
      <c r="K349" s="85" t="s">
        <v>391</v>
      </c>
      <c r="L349" s="96"/>
    </row>
    <row r="350" spans="1:16" x14ac:dyDescent="0.35">
      <c r="A350" s="83">
        <f t="shared" si="27"/>
        <v>9</v>
      </c>
      <c r="B350" s="34" t="s">
        <v>334</v>
      </c>
      <c r="C350" s="35">
        <f t="shared" si="28"/>
        <v>316657</v>
      </c>
      <c r="D350" s="35">
        <v>316700</v>
      </c>
      <c r="E350" s="35">
        <f t="shared" si="26"/>
        <v>43</v>
      </c>
      <c r="F350" s="42">
        <v>3</v>
      </c>
      <c r="G350" s="36"/>
      <c r="H350" s="124"/>
      <c r="I350" s="128"/>
      <c r="J350" s="129"/>
      <c r="K350" s="85" t="s">
        <v>301</v>
      </c>
      <c r="L350" s="96"/>
    </row>
    <row r="351" spans="1:16" x14ac:dyDescent="0.35">
      <c r="A351" s="83">
        <f t="shared" si="27"/>
        <v>10</v>
      </c>
      <c r="B351" s="34" t="s">
        <v>334</v>
      </c>
      <c r="C351" s="36">
        <f t="shared" si="28"/>
        <v>316700</v>
      </c>
      <c r="D351" s="36">
        <v>316730</v>
      </c>
      <c r="E351" s="35">
        <f t="shared" si="26"/>
        <v>30</v>
      </c>
      <c r="F351" s="39">
        <v>2</v>
      </c>
      <c r="G351" s="35"/>
      <c r="H351" s="124"/>
      <c r="I351" s="124"/>
      <c r="J351" s="125"/>
      <c r="K351" s="85" t="s">
        <v>414</v>
      </c>
      <c r="L351" s="96"/>
    </row>
    <row r="352" spans="1:16" x14ac:dyDescent="0.35">
      <c r="A352" s="83">
        <f t="shared" si="27"/>
        <v>11</v>
      </c>
      <c r="B352" s="34" t="s">
        <v>334</v>
      </c>
      <c r="C352" s="39">
        <f t="shared" si="28"/>
        <v>316730</v>
      </c>
      <c r="D352" s="36">
        <v>316786</v>
      </c>
      <c r="E352" s="35">
        <f t="shared" si="26"/>
        <v>56</v>
      </c>
      <c r="F352" s="39">
        <v>4</v>
      </c>
      <c r="G352" s="35"/>
      <c r="H352" s="124">
        <v>10000</v>
      </c>
      <c r="I352" s="124">
        <v>93.17</v>
      </c>
      <c r="J352" s="125">
        <v>316730</v>
      </c>
      <c r="K352" s="85" t="s">
        <v>425</v>
      </c>
      <c r="L352" s="96"/>
    </row>
    <row r="353" spans="1:12" x14ac:dyDescent="0.35">
      <c r="A353" s="83">
        <f t="shared" si="27"/>
        <v>12</v>
      </c>
      <c r="B353" s="34" t="s">
        <v>334</v>
      </c>
      <c r="C353" s="39">
        <f>D352</f>
        <v>316786</v>
      </c>
      <c r="D353" s="36">
        <v>316845</v>
      </c>
      <c r="E353" s="35">
        <f t="shared" si="26"/>
        <v>59</v>
      </c>
      <c r="F353" s="39">
        <v>4</v>
      </c>
      <c r="G353" s="35"/>
      <c r="H353" s="124"/>
      <c r="I353" s="124"/>
      <c r="J353" s="125"/>
      <c r="K353" s="85" t="s">
        <v>441</v>
      </c>
      <c r="L353" s="96"/>
    </row>
    <row r="354" spans="1:12" x14ac:dyDescent="0.35">
      <c r="A354" s="83">
        <f t="shared" si="27"/>
        <v>13</v>
      </c>
      <c r="B354" s="34" t="s">
        <v>334</v>
      </c>
      <c r="C354" s="39">
        <f>D353</f>
        <v>316845</v>
      </c>
      <c r="D354" s="36">
        <v>316889</v>
      </c>
      <c r="E354" s="35">
        <f t="shared" si="26"/>
        <v>44</v>
      </c>
      <c r="F354" s="39">
        <v>3</v>
      </c>
      <c r="G354" s="35"/>
      <c r="H354" s="124"/>
      <c r="I354" s="124"/>
      <c r="J354" s="125"/>
      <c r="K354" s="85" t="s">
        <v>392</v>
      </c>
      <c r="L354" s="96"/>
    </row>
    <row r="355" spans="1:12" x14ac:dyDescent="0.35">
      <c r="A355" s="83">
        <f t="shared" si="27"/>
        <v>14</v>
      </c>
      <c r="B355" s="34" t="s">
        <v>334</v>
      </c>
      <c r="C355" s="39">
        <f>D354</f>
        <v>316889</v>
      </c>
      <c r="D355" s="36">
        <v>316954</v>
      </c>
      <c r="E355" s="35">
        <f t="shared" si="26"/>
        <v>65</v>
      </c>
      <c r="F355" s="39">
        <v>4</v>
      </c>
      <c r="G355" s="35"/>
      <c r="H355" s="124"/>
      <c r="I355" s="124"/>
      <c r="J355" s="125"/>
      <c r="K355" s="174" t="s">
        <v>446</v>
      </c>
      <c r="L355" s="96"/>
    </row>
    <row r="356" spans="1:12" x14ac:dyDescent="0.35">
      <c r="A356" s="83">
        <f t="shared" si="27"/>
        <v>15</v>
      </c>
      <c r="B356" s="34" t="s">
        <v>334</v>
      </c>
      <c r="C356" s="39">
        <v>0</v>
      </c>
      <c r="D356" s="36"/>
      <c r="E356" s="35">
        <f t="shared" si="26"/>
        <v>0</v>
      </c>
      <c r="F356" s="39"/>
      <c r="G356" s="35"/>
      <c r="H356" s="124"/>
      <c r="I356" s="124"/>
      <c r="J356" s="125"/>
      <c r="K356" s="85"/>
      <c r="L356" s="96"/>
    </row>
    <row r="357" spans="1:12" x14ac:dyDescent="0.35">
      <c r="A357" s="83">
        <f t="shared" si="27"/>
        <v>16</v>
      </c>
      <c r="B357" s="34" t="s">
        <v>334</v>
      </c>
      <c r="C357" s="39">
        <v>0</v>
      </c>
      <c r="D357" s="36"/>
      <c r="E357" s="35">
        <f t="shared" si="26"/>
        <v>0</v>
      </c>
      <c r="F357" s="39"/>
      <c r="G357" s="35"/>
      <c r="H357" s="124"/>
      <c r="I357" s="124"/>
      <c r="J357" s="125"/>
      <c r="K357" s="85"/>
      <c r="L357" s="96"/>
    </row>
    <row r="358" spans="1:12" x14ac:dyDescent="0.35">
      <c r="A358" s="83">
        <f t="shared" si="27"/>
        <v>17</v>
      </c>
      <c r="B358" s="34" t="s">
        <v>334</v>
      </c>
      <c r="C358" s="39">
        <v>0</v>
      </c>
      <c r="D358" s="36"/>
      <c r="E358" s="35">
        <f t="shared" si="26"/>
        <v>0</v>
      </c>
      <c r="F358" s="39"/>
      <c r="G358" s="35"/>
      <c r="H358" s="124"/>
      <c r="I358" s="124"/>
      <c r="J358" s="125"/>
      <c r="K358" s="98"/>
      <c r="L358" s="96"/>
    </row>
    <row r="359" spans="1:12" x14ac:dyDescent="0.35">
      <c r="A359" s="83">
        <f t="shared" si="27"/>
        <v>18</v>
      </c>
      <c r="B359" s="34" t="s">
        <v>334</v>
      </c>
      <c r="C359" s="39">
        <v>0</v>
      </c>
      <c r="D359" s="36"/>
      <c r="E359" s="35">
        <f t="shared" si="26"/>
        <v>0</v>
      </c>
      <c r="F359" s="39"/>
      <c r="G359" s="35"/>
      <c r="H359" s="124"/>
      <c r="I359" s="124"/>
      <c r="J359" s="125"/>
      <c r="K359" s="85"/>
      <c r="L359" s="96"/>
    </row>
    <row r="360" spans="1:12" x14ac:dyDescent="0.35">
      <c r="A360" s="83">
        <f t="shared" si="27"/>
        <v>19</v>
      </c>
      <c r="B360" s="34" t="s">
        <v>334</v>
      </c>
      <c r="C360" s="39">
        <v>0</v>
      </c>
      <c r="D360" s="36"/>
      <c r="E360" s="35">
        <f t="shared" si="26"/>
        <v>0</v>
      </c>
      <c r="F360" s="39"/>
      <c r="G360" s="35"/>
      <c r="H360" s="124"/>
      <c r="I360" s="124"/>
      <c r="J360" s="125"/>
      <c r="K360" s="85"/>
      <c r="L360" s="96"/>
    </row>
    <row r="361" spans="1:12" x14ac:dyDescent="0.35">
      <c r="A361" s="83">
        <f t="shared" si="27"/>
        <v>20</v>
      </c>
      <c r="B361" s="34" t="s">
        <v>334</v>
      </c>
      <c r="C361" s="39">
        <f>D355</f>
        <v>316954</v>
      </c>
      <c r="D361" s="36">
        <v>316972</v>
      </c>
      <c r="E361" s="35">
        <f t="shared" si="26"/>
        <v>18</v>
      </c>
      <c r="F361" s="39">
        <v>2</v>
      </c>
      <c r="G361" s="35"/>
      <c r="H361" s="124"/>
      <c r="I361" s="124"/>
      <c r="J361" s="125"/>
      <c r="K361" s="85" t="s">
        <v>454</v>
      </c>
      <c r="L361" s="96"/>
    </row>
    <row r="362" spans="1:12" x14ac:dyDescent="0.35">
      <c r="A362" s="83">
        <f t="shared" si="27"/>
        <v>21</v>
      </c>
      <c r="B362" s="34" t="s">
        <v>334</v>
      </c>
      <c r="C362" s="39">
        <f>D361</f>
        <v>316972</v>
      </c>
      <c r="D362" s="39">
        <v>317005</v>
      </c>
      <c r="E362" s="35">
        <f t="shared" si="26"/>
        <v>33</v>
      </c>
      <c r="F362" s="39">
        <v>2</v>
      </c>
      <c r="G362" s="35"/>
      <c r="H362" s="124"/>
      <c r="I362" s="124"/>
      <c r="J362" s="125"/>
      <c r="K362" s="85" t="s">
        <v>459</v>
      </c>
      <c r="L362" s="96"/>
    </row>
    <row r="363" spans="1:12" x14ac:dyDescent="0.35">
      <c r="A363" s="83">
        <f t="shared" si="27"/>
        <v>22</v>
      </c>
      <c r="B363" s="34" t="s">
        <v>334</v>
      </c>
      <c r="C363" s="39">
        <f>D362</f>
        <v>317005</v>
      </c>
      <c r="D363" s="39">
        <v>317055</v>
      </c>
      <c r="E363" s="35">
        <f t="shared" si="26"/>
        <v>50</v>
      </c>
      <c r="F363" s="39">
        <v>3</v>
      </c>
      <c r="G363" s="35"/>
      <c r="H363" s="124"/>
      <c r="I363" s="124"/>
      <c r="J363" s="125"/>
      <c r="K363" s="85" t="s">
        <v>460</v>
      </c>
      <c r="L363" s="96"/>
    </row>
    <row r="364" spans="1:12" x14ac:dyDescent="0.35">
      <c r="A364" s="83">
        <f t="shared" si="27"/>
        <v>23</v>
      </c>
      <c r="B364" s="34" t="s">
        <v>334</v>
      </c>
      <c r="C364" s="39">
        <f>D363</f>
        <v>317055</v>
      </c>
      <c r="D364" s="36">
        <v>317100</v>
      </c>
      <c r="E364" s="35">
        <f t="shared" si="26"/>
        <v>45</v>
      </c>
      <c r="F364" s="39">
        <v>3</v>
      </c>
      <c r="G364" s="35"/>
      <c r="H364" s="124"/>
      <c r="I364" s="124"/>
      <c r="J364" s="125"/>
      <c r="K364" s="85" t="s">
        <v>258</v>
      </c>
      <c r="L364" s="96"/>
    </row>
    <row r="365" spans="1:12" x14ac:dyDescent="0.35">
      <c r="A365" s="83">
        <f t="shared" si="27"/>
        <v>24</v>
      </c>
      <c r="B365" s="34" t="s">
        <v>334</v>
      </c>
      <c r="C365" s="39">
        <f>D364</f>
        <v>317100</v>
      </c>
      <c r="D365" s="36">
        <v>317159</v>
      </c>
      <c r="E365" s="35">
        <f t="shared" si="26"/>
        <v>59</v>
      </c>
      <c r="F365" s="39">
        <v>5</v>
      </c>
      <c r="G365" s="35"/>
      <c r="H365" s="124"/>
      <c r="I365" s="124"/>
      <c r="J365" s="125"/>
      <c r="K365" s="85" t="s">
        <v>480</v>
      </c>
      <c r="L365" s="96"/>
    </row>
    <row r="366" spans="1:12" x14ac:dyDescent="0.35">
      <c r="A366" s="83">
        <f t="shared" si="27"/>
        <v>25</v>
      </c>
      <c r="B366" s="34" t="s">
        <v>334</v>
      </c>
      <c r="C366" s="39">
        <f>D365</f>
        <v>317159</v>
      </c>
      <c r="D366" s="36">
        <v>317201</v>
      </c>
      <c r="E366" s="35">
        <f t="shared" si="26"/>
        <v>42</v>
      </c>
      <c r="F366" s="39">
        <v>3</v>
      </c>
      <c r="G366" s="35"/>
      <c r="H366" s="124">
        <v>10000</v>
      </c>
      <c r="I366" s="124">
        <v>100</v>
      </c>
      <c r="J366" s="125">
        <v>317159</v>
      </c>
      <c r="K366" s="85" t="s">
        <v>365</v>
      </c>
      <c r="L366" s="96"/>
    </row>
    <row r="367" spans="1:12" x14ac:dyDescent="0.35">
      <c r="A367" s="83">
        <f t="shared" si="27"/>
        <v>26</v>
      </c>
      <c r="B367" s="34" t="s">
        <v>334</v>
      </c>
      <c r="C367" s="39">
        <v>317201</v>
      </c>
      <c r="D367" s="36">
        <v>317285</v>
      </c>
      <c r="E367" s="35">
        <f t="shared" si="26"/>
        <v>84</v>
      </c>
      <c r="F367" s="39">
        <v>6</v>
      </c>
      <c r="G367" s="35"/>
      <c r="H367" s="124"/>
      <c r="I367" s="124"/>
      <c r="J367" s="125"/>
      <c r="K367" s="85" t="s">
        <v>494</v>
      </c>
      <c r="L367" s="96"/>
    </row>
    <row r="368" spans="1:12" x14ac:dyDescent="0.35">
      <c r="A368" s="83">
        <f t="shared" si="27"/>
        <v>27</v>
      </c>
      <c r="B368" s="34" t="s">
        <v>334</v>
      </c>
      <c r="C368" s="39">
        <f>D367</f>
        <v>317285</v>
      </c>
      <c r="D368" s="36">
        <v>317312</v>
      </c>
      <c r="E368" s="35">
        <f t="shared" si="26"/>
        <v>27</v>
      </c>
      <c r="F368" s="39">
        <v>2</v>
      </c>
      <c r="G368" s="35"/>
      <c r="H368" s="124"/>
      <c r="I368" s="124"/>
      <c r="J368" s="125"/>
      <c r="K368" s="85" t="s">
        <v>258</v>
      </c>
      <c r="L368" s="96"/>
    </row>
    <row r="369" spans="1:16" x14ac:dyDescent="0.35">
      <c r="A369" s="83">
        <f t="shared" si="27"/>
        <v>28</v>
      </c>
      <c r="B369" s="34" t="s">
        <v>334</v>
      </c>
      <c r="C369" s="39">
        <f>D368</f>
        <v>317312</v>
      </c>
      <c r="D369" s="36">
        <v>317342</v>
      </c>
      <c r="E369" s="35">
        <f t="shared" si="26"/>
        <v>30</v>
      </c>
      <c r="F369" s="39">
        <v>2</v>
      </c>
      <c r="G369" s="35"/>
      <c r="H369" s="124"/>
      <c r="I369" s="124"/>
      <c r="J369" s="125"/>
      <c r="K369" s="85" t="s">
        <v>506</v>
      </c>
      <c r="L369" s="96"/>
    </row>
    <row r="370" spans="1:16" x14ac:dyDescent="0.35">
      <c r="A370" s="83">
        <f t="shared" si="27"/>
        <v>29</v>
      </c>
      <c r="B370" s="34" t="s">
        <v>334</v>
      </c>
      <c r="C370" s="39">
        <v>0</v>
      </c>
      <c r="D370" s="36"/>
      <c r="E370" s="35">
        <f t="shared" si="26"/>
        <v>0</v>
      </c>
      <c r="F370" s="39"/>
      <c r="G370" s="35"/>
      <c r="H370" s="124"/>
      <c r="I370" s="124"/>
      <c r="J370" s="125"/>
      <c r="K370" s="85"/>
      <c r="L370" s="96"/>
    </row>
    <row r="371" spans="1:16" x14ac:dyDescent="0.35">
      <c r="A371" s="83">
        <f t="shared" si="27"/>
        <v>30</v>
      </c>
      <c r="B371" s="34" t="s">
        <v>334</v>
      </c>
      <c r="C371" s="39">
        <f>D369</f>
        <v>317342</v>
      </c>
      <c r="D371" s="36">
        <v>317403</v>
      </c>
      <c r="E371" s="35">
        <f t="shared" si="26"/>
        <v>61</v>
      </c>
      <c r="F371" s="39">
        <v>4</v>
      </c>
      <c r="G371" s="35"/>
      <c r="H371" s="124"/>
      <c r="I371" s="124"/>
      <c r="J371" s="125"/>
      <c r="K371" s="85" t="s">
        <v>476</v>
      </c>
      <c r="L371" s="96"/>
    </row>
    <row r="372" spans="1:16" x14ac:dyDescent="0.35">
      <c r="A372" s="83">
        <f t="shared" si="27"/>
        <v>31</v>
      </c>
      <c r="B372" s="34" t="s">
        <v>334</v>
      </c>
      <c r="C372" s="39">
        <f>D371</f>
        <v>317403</v>
      </c>
      <c r="D372" s="36">
        <v>317444</v>
      </c>
      <c r="E372" s="35">
        <f t="shared" si="26"/>
        <v>41</v>
      </c>
      <c r="F372" s="39">
        <v>3</v>
      </c>
      <c r="G372" s="35"/>
      <c r="H372" s="124"/>
      <c r="I372" s="124"/>
      <c r="J372" s="125"/>
      <c r="K372" s="85" t="s">
        <v>365</v>
      </c>
      <c r="L372" s="96"/>
    </row>
    <row r="373" spans="1:16" x14ac:dyDescent="0.35">
      <c r="A373" s="83"/>
      <c r="B373" s="50" t="s">
        <v>9</v>
      </c>
      <c r="C373" s="39" t="s">
        <v>52</v>
      </c>
      <c r="D373" s="39"/>
      <c r="E373" s="50">
        <f>SUM(E342:E372)</f>
        <v>917</v>
      </c>
      <c r="F373" s="50">
        <f>SUM(F342:F372)</f>
        <v>64</v>
      </c>
      <c r="G373" s="50">
        <f>SUM(G342:G372)</f>
        <v>0</v>
      </c>
      <c r="H373" s="130">
        <f>SUM(H342:H372)</f>
        <v>20000</v>
      </c>
      <c r="I373" s="130">
        <f>SUM(I343:I372)</f>
        <v>193.17000000000002</v>
      </c>
      <c r="J373" s="131"/>
      <c r="K373" s="85" t="s">
        <v>52</v>
      </c>
      <c r="L373" s="96"/>
    </row>
    <row r="374" spans="1:16" x14ac:dyDescent="0.25">
      <c r="A374" s="83"/>
      <c r="B374" s="36"/>
      <c r="C374" s="36"/>
      <c r="D374" s="36"/>
      <c r="E374" s="36"/>
      <c r="F374" s="36" t="s">
        <v>52</v>
      </c>
      <c r="G374" s="36"/>
      <c r="H374" s="124" t="s">
        <v>52</v>
      </c>
      <c r="I374" s="124"/>
      <c r="J374" s="125"/>
      <c r="K374" s="98"/>
      <c r="L374" s="96"/>
    </row>
    <row r="375" spans="1:16" ht="21.75" thickBot="1" x14ac:dyDescent="0.3">
      <c r="A375" s="91"/>
      <c r="B375" s="114"/>
      <c r="C375" s="114"/>
      <c r="D375" s="114"/>
      <c r="E375" s="114" t="s">
        <v>52</v>
      </c>
      <c r="F375" s="114" t="s">
        <v>52</v>
      </c>
      <c r="G375" s="109" t="s">
        <v>10</v>
      </c>
      <c r="H375" s="140">
        <f>+E373/I373</f>
        <v>4.74711394108816</v>
      </c>
      <c r="I375" s="140" t="s">
        <v>11</v>
      </c>
      <c r="J375" s="141"/>
      <c r="K375" s="175"/>
      <c r="L375" s="96"/>
    </row>
    <row r="376" spans="1:16" ht="21.75" thickBot="1" x14ac:dyDescent="0.3">
      <c r="A376" s="96"/>
      <c r="B376" s="104"/>
      <c r="C376" s="104"/>
      <c r="D376" s="104"/>
      <c r="E376" s="104"/>
      <c r="F376" s="104"/>
      <c r="G376" s="104"/>
      <c r="H376" s="142"/>
      <c r="I376" s="142"/>
      <c r="J376" s="145"/>
      <c r="K376" s="105"/>
      <c r="L376" s="96"/>
    </row>
    <row r="377" spans="1:16" x14ac:dyDescent="0.35">
      <c r="A377" s="262" t="s">
        <v>83</v>
      </c>
      <c r="B377" s="263"/>
      <c r="C377" s="250" t="s">
        <v>88</v>
      </c>
      <c r="D377" s="250"/>
      <c r="E377" s="250"/>
      <c r="F377" s="250"/>
      <c r="G377" s="250"/>
      <c r="H377" s="250"/>
      <c r="I377" s="250"/>
      <c r="J377" s="264"/>
      <c r="K377" s="251"/>
      <c r="L377" s="96"/>
    </row>
    <row r="378" spans="1:16" ht="63" x14ac:dyDescent="0.25">
      <c r="A378" s="252" t="s">
        <v>0</v>
      </c>
      <c r="B378" s="253"/>
      <c r="C378" s="170" t="s">
        <v>6</v>
      </c>
      <c r="D378" s="170" t="s">
        <v>7</v>
      </c>
      <c r="E378" s="170" t="s">
        <v>1</v>
      </c>
      <c r="F378" s="170" t="s">
        <v>2</v>
      </c>
      <c r="G378" s="73" t="s">
        <v>3</v>
      </c>
      <c r="H378" s="122" t="s">
        <v>8</v>
      </c>
      <c r="I378" s="122" t="s">
        <v>4</v>
      </c>
      <c r="J378" s="123" t="s">
        <v>120</v>
      </c>
      <c r="K378" s="172" t="s">
        <v>5</v>
      </c>
      <c r="L378" s="96"/>
    </row>
    <row r="379" spans="1:16" x14ac:dyDescent="0.35">
      <c r="A379" s="83">
        <v>1</v>
      </c>
      <c r="B379" s="34" t="s">
        <v>334</v>
      </c>
      <c r="C379" s="35">
        <v>0</v>
      </c>
      <c r="D379" s="35">
        <v>0</v>
      </c>
      <c r="E379" s="35">
        <f t="shared" ref="E379:E380" si="29">D379-C379</f>
        <v>0</v>
      </c>
      <c r="F379" s="35" t="s">
        <v>52</v>
      </c>
      <c r="G379" s="36"/>
      <c r="H379" s="116"/>
      <c r="I379" s="126"/>
      <c r="J379" s="127"/>
      <c r="K379" s="98">
        <v>0</v>
      </c>
      <c r="L379" s="96"/>
    </row>
    <row r="380" spans="1:16" x14ac:dyDescent="0.25">
      <c r="A380" s="83">
        <f>A379+1</f>
        <v>2</v>
      </c>
      <c r="B380" s="34" t="s">
        <v>334</v>
      </c>
      <c r="C380" s="35">
        <v>259540</v>
      </c>
      <c r="D380" s="35">
        <v>259551</v>
      </c>
      <c r="E380" s="35">
        <f t="shared" si="29"/>
        <v>11</v>
      </c>
      <c r="F380" s="35">
        <v>1</v>
      </c>
      <c r="G380" s="36"/>
      <c r="H380" s="124"/>
      <c r="I380" s="124"/>
      <c r="J380" s="146"/>
      <c r="K380" s="98" t="s">
        <v>229</v>
      </c>
      <c r="L380" s="96"/>
    </row>
    <row r="381" spans="1:16" x14ac:dyDescent="0.25">
      <c r="A381" s="83">
        <f t="shared" ref="A381:A409" si="30">A380+1</f>
        <v>3</v>
      </c>
      <c r="B381" s="34" t="s">
        <v>334</v>
      </c>
      <c r="C381" s="35">
        <v>0</v>
      </c>
      <c r="D381" s="35">
        <v>0</v>
      </c>
      <c r="E381" s="35">
        <f t="shared" ref="E381:E409" si="31">D381-C381</f>
        <v>0</v>
      </c>
      <c r="F381" s="35">
        <v>0</v>
      </c>
      <c r="G381" s="36"/>
      <c r="H381" s="124"/>
      <c r="I381" s="124"/>
      <c r="J381" s="146"/>
      <c r="K381" s="46">
        <v>0</v>
      </c>
      <c r="L381" s="96"/>
      <c r="O381" s="105"/>
      <c r="P381" s="105"/>
    </row>
    <row r="382" spans="1:16" x14ac:dyDescent="0.25">
      <c r="A382" s="83">
        <f t="shared" si="30"/>
        <v>4</v>
      </c>
      <c r="B382" s="34" t="s">
        <v>334</v>
      </c>
      <c r="C382" s="35">
        <f>D380</f>
        <v>259551</v>
      </c>
      <c r="D382" s="35">
        <v>259616</v>
      </c>
      <c r="E382" s="35">
        <f t="shared" si="31"/>
        <v>65</v>
      </c>
      <c r="F382" s="35">
        <v>5</v>
      </c>
      <c r="G382" s="36"/>
      <c r="H382" s="124"/>
      <c r="I382" s="124"/>
      <c r="J382" s="125"/>
      <c r="K382" s="46" t="s">
        <v>348</v>
      </c>
      <c r="L382" s="96"/>
      <c r="O382" s="105"/>
      <c r="P382" s="105"/>
    </row>
    <row r="383" spans="1:16" x14ac:dyDescent="0.25">
      <c r="A383" s="83">
        <f t="shared" si="30"/>
        <v>5</v>
      </c>
      <c r="B383" s="34" t="s">
        <v>334</v>
      </c>
      <c r="C383" s="35">
        <f>D382</f>
        <v>259616</v>
      </c>
      <c r="D383" s="35">
        <v>259700</v>
      </c>
      <c r="E383" s="35">
        <f t="shared" si="31"/>
        <v>84</v>
      </c>
      <c r="F383" s="35">
        <v>6</v>
      </c>
      <c r="G383" s="36"/>
      <c r="H383" s="124"/>
      <c r="I383" s="124"/>
      <c r="J383" s="125"/>
      <c r="K383" s="85" t="s">
        <v>370</v>
      </c>
      <c r="L383" s="96"/>
      <c r="O383" s="105"/>
      <c r="P383" s="105"/>
    </row>
    <row r="384" spans="1:16" x14ac:dyDescent="0.35">
      <c r="A384" s="83">
        <f t="shared" si="30"/>
        <v>6</v>
      </c>
      <c r="B384" s="34" t="s">
        <v>334</v>
      </c>
      <c r="C384" s="35">
        <f>D383</f>
        <v>259700</v>
      </c>
      <c r="D384" s="35">
        <v>259777</v>
      </c>
      <c r="E384" s="35">
        <f t="shared" si="31"/>
        <v>77</v>
      </c>
      <c r="F384" s="42">
        <v>5</v>
      </c>
      <c r="G384" s="36"/>
      <c r="H384" s="124"/>
      <c r="I384" s="124"/>
      <c r="J384" s="125"/>
      <c r="K384" s="173" t="s">
        <v>371</v>
      </c>
      <c r="L384" s="96"/>
      <c r="O384" s="96"/>
      <c r="P384" s="96"/>
    </row>
    <row r="385" spans="1:12" x14ac:dyDescent="0.35">
      <c r="A385" s="83">
        <f t="shared" si="30"/>
        <v>7</v>
      </c>
      <c r="B385" s="34" t="s">
        <v>334</v>
      </c>
      <c r="C385" s="35">
        <f>D384</f>
        <v>259777</v>
      </c>
      <c r="D385" s="35">
        <v>259830</v>
      </c>
      <c r="E385" s="35">
        <f t="shared" si="31"/>
        <v>53</v>
      </c>
      <c r="F385" s="42">
        <v>4</v>
      </c>
      <c r="G385" s="36"/>
      <c r="H385" s="124"/>
      <c r="I385" s="124"/>
      <c r="J385" s="125"/>
      <c r="K385" s="173" t="s">
        <v>387</v>
      </c>
      <c r="L385" s="96"/>
    </row>
    <row r="386" spans="1:12" x14ac:dyDescent="0.35">
      <c r="A386" s="83">
        <f t="shared" si="30"/>
        <v>8</v>
      </c>
      <c r="B386" s="34" t="s">
        <v>334</v>
      </c>
      <c r="C386" s="35">
        <v>0</v>
      </c>
      <c r="D386" s="35">
        <v>0</v>
      </c>
      <c r="E386" s="35">
        <f t="shared" si="31"/>
        <v>0</v>
      </c>
      <c r="F386" s="42"/>
      <c r="G386" s="36"/>
      <c r="H386" s="124"/>
      <c r="I386" s="124"/>
      <c r="J386" s="125"/>
      <c r="K386" s="85"/>
      <c r="L386" s="96"/>
    </row>
    <row r="387" spans="1:12" x14ac:dyDescent="0.35">
      <c r="A387" s="83">
        <f t="shared" si="30"/>
        <v>9</v>
      </c>
      <c r="B387" s="34" t="s">
        <v>334</v>
      </c>
      <c r="C387" s="35">
        <f>D385</f>
        <v>259830</v>
      </c>
      <c r="D387" s="35">
        <v>259884</v>
      </c>
      <c r="E387" s="35">
        <f t="shared" si="31"/>
        <v>54</v>
      </c>
      <c r="F387" s="42">
        <v>5</v>
      </c>
      <c r="G387" s="36"/>
      <c r="H387" s="124"/>
      <c r="I387" s="128"/>
      <c r="J387" s="129"/>
      <c r="K387" s="85" t="s">
        <v>394</v>
      </c>
      <c r="L387" s="96"/>
    </row>
    <row r="388" spans="1:12" x14ac:dyDescent="0.35">
      <c r="A388" s="83">
        <f t="shared" si="30"/>
        <v>10</v>
      </c>
      <c r="B388" s="34" t="s">
        <v>334</v>
      </c>
      <c r="C388" s="36">
        <f>D387</f>
        <v>259884</v>
      </c>
      <c r="D388" s="36">
        <v>259951</v>
      </c>
      <c r="E388" s="35">
        <f t="shared" si="31"/>
        <v>67</v>
      </c>
      <c r="F388" s="39">
        <v>5</v>
      </c>
      <c r="G388" s="35"/>
      <c r="H388" s="124"/>
      <c r="I388" s="124"/>
      <c r="J388" s="125"/>
      <c r="K388" s="85" t="s">
        <v>416</v>
      </c>
      <c r="L388" s="96"/>
    </row>
    <row r="389" spans="1:12" x14ac:dyDescent="0.35">
      <c r="A389" s="83">
        <f t="shared" si="30"/>
        <v>11</v>
      </c>
      <c r="B389" s="34" t="s">
        <v>334</v>
      </c>
      <c r="C389" s="39">
        <f>D388</f>
        <v>259951</v>
      </c>
      <c r="D389" s="36">
        <v>260036</v>
      </c>
      <c r="E389" s="35">
        <f t="shared" si="31"/>
        <v>85</v>
      </c>
      <c r="F389" s="39">
        <v>4</v>
      </c>
      <c r="G389" s="35"/>
      <c r="H389" s="124">
        <v>10000</v>
      </c>
      <c r="I389" s="124">
        <v>93.17</v>
      </c>
      <c r="J389" s="125">
        <v>259978</v>
      </c>
      <c r="K389" s="85" t="s">
        <v>433</v>
      </c>
      <c r="L389" s="96"/>
    </row>
    <row r="390" spans="1:12" x14ac:dyDescent="0.35">
      <c r="A390" s="83">
        <f t="shared" si="30"/>
        <v>12</v>
      </c>
      <c r="B390" s="34" t="s">
        <v>334</v>
      </c>
      <c r="C390" s="39">
        <f>D389</f>
        <v>260036</v>
      </c>
      <c r="D390" s="36">
        <v>260079</v>
      </c>
      <c r="E390" s="35">
        <f t="shared" si="31"/>
        <v>43</v>
      </c>
      <c r="F390" s="39">
        <v>3</v>
      </c>
      <c r="G390" s="35"/>
      <c r="H390" s="124"/>
      <c r="I390" s="124"/>
      <c r="J390" s="125"/>
      <c r="K390" s="85" t="s">
        <v>439</v>
      </c>
      <c r="L390" s="96"/>
    </row>
    <row r="391" spans="1:12" x14ac:dyDescent="0.35">
      <c r="A391" s="83">
        <f t="shared" si="30"/>
        <v>13</v>
      </c>
      <c r="B391" s="34" t="s">
        <v>334</v>
      </c>
      <c r="C391" s="39">
        <f>D390</f>
        <v>260079</v>
      </c>
      <c r="D391" s="36">
        <v>260131</v>
      </c>
      <c r="E391" s="35">
        <f t="shared" si="31"/>
        <v>52</v>
      </c>
      <c r="F391" s="39">
        <v>4</v>
      </c>
      <c r="G391" s="35"/>
      <c r="H391" s="124"/>
      <c r="I391" s="124"/>
      <c r="J391" s="125"/>
      <c r="K391" s="85" t="s">
        <v>442</v>
      </c>
      <c r="L391" s="96"/>
    </row>
    <row r="392" spans="1:12" x14ac:dyDescent="0.35">
      <c r="A392" s="83">
        <f t="shared" si="30"/>
        <v>14</v>
      </c>
      <c r="B392" s="34" t="s">
        <v>334</v>
      </c>
      <c r="C392" s="39">
        <f>D391</f>
        <v>260131</v>
      </c>
      <c r="D392" s="36">
        <v>260198</v>
      </c>
      <c r="E392" s="35">
        <f t="shared" si="31"/>
        <v>67</v>
      </c>
      <c r="F392" s="39">
        <v>5</v>
      </c>
      <c r="G392" s="35"/>
      <c r="H392" s="124"/>
      <c r="I392" s="124"/>
      <c r="J392" s="125"/>
      <c r="K392" s="174" t="s">
        <v>449</v>
      </c>
      <c r="L392" s="96"/>
    </row>
    <row r="393" spans="1:12" x14ac:dyDescent="0.35">
      <c r="A393" s="83">
        <f t="shared" si="30"/>
        <v>15</v>
      </c>
      <c r="B393" s="34" t="s">
        <v>334</v>
      </c>
      <c r="C393" s="39">
        <v>0</v>
      </c>
      <c r="D393" s="36"/>
      <c r="E393" s="35">
        <f t="shared" si="31"/>
        <v>0</v>
      </c>
      <c r="F393" s="39"/>
      <c r="G393" s="35"/>
      <c r="H393" s="124"/>
      <c r="I393" s="124"/>
      <c r="J393" s="125"/>
      <c r="K393" s="85"/>
      <c r="L393" s="96"/>
    </row>
    <row r="394" spans="1:12" x14ac:dyDescent="0.35">
      <c r="A394" s="83">
        <f t="shared" si="30"/>
        <v>16</v>
      </c>
      <c r="B394" s="34" t="s">
        <v>334</v>
      </c>
      <c r="C394" s="39">
        <v>0</v>
      </c>
      <c r="D394" s="36"/>
      <c r="E394" s="35">
        <f t="shared" si="31"/>
        <v>0</v>
      </c>
      <c r="F394" s="39"/>
      <c r="G394" s="35"/>
      <c r="H394" s="124"/>
      <c r="I394" s="124"/>
      <c r="J394" s="125"/>
      <c r="K394" s="85"/>
      <c r="L394" s="96"/>
    </row>
    <row r="395" spans="1:12" x14ac:dyDescent="0.35">
      <c r="A395" s="83">
        <f t="shared" si="30"/>
        <v>17</v>
      </c>
      <c r="B395" s="34" t="s">
        <v>334</v>
      </c>
      <c r="C395" s="39">
        <v>0</v>
      </c>
      <c r="D395" s="36"/>
      <c r="E395" s="35">
        <f t="shared" si="31"/>
        <v>0</v>
      </c>
      <c r="F395" s="39"/>
      <c r="G395" s="35"/>
      <c r="H395" s="124"/>
      <c r="I395" s="124"/>
      <c r="J395" s="125"/>
      <c r="K395" s="98"/>
      <c r="L395" s="96"/>
    </row>
    <row r="396" spans="1:12" x14ac:dyDescent="0.35">
      <c r="A396" s="83">
        <f t="shared" si="30"/>
        <v>18</v>
      </c>
      <c r="B396" s="34" t="s">
        <v>334</v>
      </c>
      <c r="C396" s="39">
        <v>0</v>
      </c>
      <c r="D396" s="36"/>
      <c r="E396" s="35">
        <f t="shared" si="31"/>
        <v>0</v>
      </c>
      <c r="F396" s="39"/>
      <c r="G396" s="35"/>
      <c r="H396" s="124"/>
      <c r="I396" s="124"/>
      <c r="J396" s="125"/>
      <c r="K396" s="85"/>
      <c r="L396" s="96"/>
    </row>
    <row r="397" spans="1:12" x14ac:dyDescent="0.35">
      <c r="A397" s="83">
        <f t="shared" si="30"/>
        <v>19</v>
      </c>
      <c r="B397" s="34" t="s">
        <v>334</v>
      </c>
      <c r="C397" s="39">
        <f>D392</f>
        <v>260198</v>
      </c>
      <c r="D397" s="36">
        <v>260214</v>
      </c>
      <c r="E397" s="35">
        <f t="shared" si="31"/>
        <v>16</v>
      </c>
      <c r="F397" s="39">
        <v>1</v>
      </c>
      <c r="G397" s="35"/>
      <c r="H397" s="124"/>
      <c r="I397" s="124"/>
      <c r="J397" s="125"/>
      <c r="K397" s="85" t="s">
        <v>91</v>
      </c>
      <c r="L397" s="96"/>
    </row>
    <row r="398" spans="1:12" x14ac:dyDescent="0.35">
      <c r="A398" s="83">
        <f t="shared" si="30"/>
        <v>20</v>
      </c>
      <c r="B398" s="34" t="s">
        <v>334</v>
      </c>
      <c r="C398" s="39">
        <v>0</v>
      </c>
      <c r="D398" s="36">
        <v>0</v>
      </c>
      <c r="E398" s="35">
        <f t="shared" si="31"/>
        <v>0</v>
      </c>
      <c r="F398" s="39">
        <v>0</v>
      </c>
      <c r="G398" s="35"/>
      <c r="H398" s="124"/>
      <c r="I398" s="124"/>
      <c r="J398" s="125"/>
      <c r="K398" s="85">
        <v>0</v>
      </c>
      <c r="L398" s="96"/>
    </row>
    <row r="399" spans="1:12" x14ac:dyDescent="0.35">
      <c r="A399" s="83">
        <f t="shared" si="30"/>
        <v>21</v>
      </c>
      <c r="B399" s="34" t="s">
        <v>334</v>
      </c>
      <c r="C399" s="39">
        <v>0</v>
      </c>
      <c r="D399" s="39">
        <v>0</v>
      </c>
      <c r="E399" s="35">
        <f t="shared" si="31"/>
        <v>0</v>
      </c>
      <c r="F399" s="39">
        <v>0</v>
      </c>
      <c r="G399" s="35"/>
      <c r="H399" s="124"/>
      <c r="I399" s="124"/>
      <c r="J399" s="125"/>
      <c r="K399" s="85"/>
      <c r="L399" s="96"/>
    </row>
    <row r="400" spans="1:12" x14ac:dyDescent="0.35">
      <c r="A400" s="83">
        <f t="shared" si="30"/>
        <v>22</v>
      </c>
      <c r="B400" s="34" t="s">
        <v>334</v>
      </c>
      <c r="C400" s="39">
        <f>D397</f>
        <v>260214</v>
      </c>
      <c r="D400" s="36">
        <v>260251</v>
      </c>
      <c r="E400" s="35">
        <f t="shared" si="31"/>
        <v>37</v>
      </c>
      <c r="F400" s="39">
        <v>3</v>
      </c>
      <c r="G400" s="35"/>
      <c r="H400" s="124"/>
      <c r="I400" s="124"/>
      <c r="J400" s="125"/>
      <c r="K400" s="85" t="s">
        <v>466</v>
      </c>
      <c r="L400" s="96"/>
    </row>
    <row r="401" spans="1:12" x14ac:dyDescent="0.35">
      <c r="A401" s="83">
        <f t="shared" si="30"/>
        <v>23</v>
      </c>
      <c r="B401" s="34" t="s">
        <v>334</v>
      </c>
      <c r="C401" s="39">
        <f t="shared" ref="C401:C406" si="32">D400</f>
        <v>260251</v>
      </c>
      <c r="D401" s="36">
        <v>260320</v>
      </c>
      <c r="E401" s="35">
        <f t="shared" si="31"/>
        <v>69</v>
      </c>
      <c r="F401" s="39">
        <v>6</v>
      </c>
      <c r="G401" s="35"/>
      <c r="H401" s="124"/>
      <c r="I401" s="124"/>
      <c r="J401" s="125"/>
      <c r="K401" s="85" t="s">
        <v>478</v>
      </c>
      <c r="L401" s="96"/>
    </row>
    <row r="402" spans="1:12" x14ac:dyDescent="0.35">
      <c r="A402" s="83">
        <f t="shared" si="30"/>
        <v>24</v>
      </c>
      <c r="B402" s="34" t="s">
        <v>334</v>
      </c>
      <c r="C402" s="39">
        <f t="shared" si="32"/>
        <v>260320</v>
      </c>
      <c r="D402" s="36">
        <v>260391</v>
      </c>
      <c r="E402" s="35">
        <f t="shared" si="31"/>
        <v>71</v>
      </c>
      <c r="F402" s="39">
        <v>5</v>
      </c>
      <c r="G402" s="35"/>
      <c r="H402" s="124"/>
      <c r="I402" s="124"/>
      <c r="J402" s="125"/>
      <c r="K402" s="85" t="s">
        <v>433</v>
      </c>
      <c r="L402" s="96"/>
    </row>
    <row r="403" spans="1:12" x14ac:dyDescent="0.35">
      <c r="A403" s="83">
        <f t="shared" si="30"/>
        <v>25</v>
      </c>
      <c r="B403" s="34" t="s">
        <v>334</v>
      </c>
      <c r="C403" s="39">
        <f t="shared" si="32"/>
        <v>260391</v>
      </c>
      <c r="D403" s="36">
        <v>260431</v>
      </c>
      <c r="E403" s="35">
        <f t="shared" si="31"/>
        <v>40</v>
      </c>
      <c r="F403" s="39">
        <v>3</v>
      </c>
      <c r="G403" s="35"/>
      <c r="H403" s="124">
        <v>10000</v>
      </c>
      <c r="I403" s="124">
        <v>100</v>
      </c>
      <c r="J403" s="125">
        <v>260390</v>
      </c>
      <c r="K403" s="85" t="s">
        <v>486</v>
      </c>
      <c r="L403" s="96"/>
    </row>
    <row r="404" spans="1:12" x14ac:dyDescent="0.35">
      <c r="A404" s="83">
        <f t="shared" si="30"/>
        <v>26</v>
      </c>
      <c r="B404" s="34" t="s">
        <v>334</v>
      </c>
      <c r="C404" s="39">
        <f t="shared" si="32"/>
        <v>260431</v>
      </c>
      <c r="D404" s="36">
        <v>260516</v>
      </c>
      <c r="E404" s="35">
        <f t="shared" si="31"/>
        <v>85</v>
      </c>
      <c r="F404" s="39">
        <v>6</v>
      </c>
      <c r="G404" s="35"/>
      <c r="H404" s="124"/>
      <c r="I404" s="124"/>
      <c r="J404" s="125"/>
      <c r="K404" s="85" t="s">
        <v>491</v>
      </c>
      <c r="L404" s="96"/>
    </row>
    <row r="405" spans="1:12" x14ac:dyDescent="0.35">
      <c r="A405" s="83">
        <f t="shared" si="30"/>
        <v>27</v>
      </c>
      <c r="B405" s="34" t="s">
        <v>334</v>
      </c>
      <c r="C405" s="39">
        <f t="shared" si="32"/>
        <v>260516</v>
      </c>
      <c r="D405" s="36">
        <v>260574</v>
      </c>
      <c r="E405" s="35">
        <f t="shared" si="31"/>
        <v>58</v>
      </c>
      <c r="F405" s="39">
        <v>4</v>
      </c>
      <c r="G405" s="35"/>
      <c r="H405" s="124"/>
      <c r="I405" s="124"/>
      <c r="J405" s="125"/>
      <c r="K405" s="85" t="s">
        <v>501</v>
      </c>
      <c r="L405" s="96"/>
    </row>
    <row r="406" spans="1:12" x14ac:dyDescent="0.35">
      <c r="A406" s="83">
        <f t="shared" si="30"/>
        <v>28</v>
      </c>
      <c r="B406" s="34" t="s">
        <v>334</v>
      </c>
      <c r="C406" s="39">
        <f t="shared" si="32"/>
        <v>260574</v>
      </c>
      <c r="D406" s="36">
        <v>260645</v>
      </c>
      <c r="E406" s="35">
        <f t="shared" si="31"/>
        <v>71</v>
      </c>
      <c r="F406" s="39">
        <v>5</v>
      </c>
      <c r="G406" s="35"/>
      <c r="H406" s="124"/>
      <c r="I406" s="124"/>
      <c r="J406" s="125"/>
      <c r="K406" s="85" t="s">
        <v>504</v>
      </c>
      <c r="L406" s="96"/>
    </row>
    <row r="407" spans="1:12" x14ac:dyDescent="0.35">
      <c r="A407" s="83">
        <f t="shared" si="30"/>
        <v>29</v>
      </c>
      <c r="B407" s="34" t="s">
        <v>334</v>
      </c>
      <c r="C407" s="39">
        <v>0</v>
      </c>
      <c r="D407" s="36"/>
      <c r="E407" s="35">
        <f t="shared" si="31"/>
        <v>0</v>
      </c>
      <c r="F407" s="39"/>
      <c r="G407" s="35"/>
      <c r="H407" s="124"/>
      <c r="I407" s="124"/>
      <c r="J407" s="125"/>
      <c r="K407" s="176"/>
      <c r="L407" s="96"/>
    </row>
    <row r="408" spans="1:12" x14ac:dyDescent="0.35">
      <c r="A408" s="83">
        <f t="shared" si="30"/>
        <v>30</v>
      </c>
      <c r="B408" s="34" t="s">
        <v>334</v>
      </c>
      <c r="C408" s="39">
        <f>D406</f>
        <v>260645</v>
      </c>
      <c r="D408" s="36">
        <v>260697</v>
      </c>
      <c r="E408" s="35">
        <f t="shared" si="31"/>
        <v>52</v>
      </c>
      <c r="F408" s="39">
        <v>4</v>
      </c>
      <c r="G408" s="35"/>
      <c r="H408" s="124"/>
      <c r="I408" s="124"/>
      <c r="J408" s="125"/>
      <c r="K408" s="85" t="s">
        <v>252</v>
      </c>
      <c r="L408" s="96"/>
    </row>
    <row r="409" spans="1:12" x14ac:dyDescent="0.35">
      <c r="A409" s="83">
        <f t="shared" si="30"/>
        <v>31</v>
      </c>
      <c r="B409" s="34" t="s">
        <v>334</v>
      </c>
      <c r="C409" s="39">
        <f>D408</f>
        <v>260697</v>
      </c>
      <c r="D409" s="36">
        <v>260734</v>
      </c>
      <c r="E409" s="35">
        <f t="shared" si="31"/>
        <v>37</v>
      </c>
      <c r="F409" s="39">
        <v>3</v>
      </c>
      <c r="G409" s="35"/>
      <c r="H409" s="124"/>
      <c r="I409" s="124"/>
      <c r="J409" s="125"/>
      <c r="K409" s="85" t="s">
        <v>466</v>
      </c>
      <c r="L409" s="96"/>
    </row>
    <row r="410" spans="1:12" x14ac:dyDescent="0.35">
      <c r="A410" s="83"/>
      <c r="B410" s="50" t="s">
        <v>9</v>
      </c>
      <c r="C410" s="39" t="s">
        <v>52</v>
      </c>
      <c r="D410" s="39"/>
      <c r="E410" s="50">
        <f>SUM(E379:E409)</f>
        <v>1194</v>
      </c>
      <c r="F410" s="50">
        <f>SUM(F379:F409)</f>
        <v>87</v>
      </c>
      <c r="G410" s="50">
        <f>SUM(G379:G409)</f>
        <v>0</v>
      </c>
      <c r="H410" s="130">
        <f>SUM(H379:H409)</f>
        <v>20000</v>
      </c>
      <c r="I410" s="130">
        <f>SUM(I380:I409)</f>
        <v>193.17000000000002</v>
      </c>
      <c r="J410" s="131"/>
      <c r="K410" s="85" t="s">
        <v>52</v>
      </c>
      <c r="L410" s="96"/>
    </row>
    <row r="411" spans="1:12" x14ac:dyDescent="0.25">
      <c r="A411" s="83"/>
      <c r="B411" s="36"/>
      <c r="C411" s="36"/>
      <c r="D411" s="36"/>
      <c r="E411" s="36"/>
      <c r="F411" s="36" t="s">
        <v>52</v>
      </c>
      <c r="G411" s="36"/>
      <c r="H411" s="124" t="s">
        <v>52</v>
      </c>
      <c r="I411" s="124"/>
      <c r="J411" s="125"/>
      <c r="K411" s="98"/>
      <c r="L411" s="96"/>
    </row>
    <row r="412" spans="1:12" ht="21.75" thickBot="1" x14ac:dyDescent="0.3">
      <c r="A412" s="91"/>
      <c r="B412" s="114"/>
      <c r="C412" s="114"/>
      <c r="D412" s="114"/>
      <c r="E412" s="114" t="s">
        <v>52</v>
      </c>
      <c r="F412" s="114" t="s">
        <v>52</v>
      </c>
      <c r="G412" s="109" t="s">
        <v>10</v>
      </c>
      <c r="H412" s="140">
        <f>+E410/I410</f>
        <v>6.1810840192576482</v>
      </c>
      <c r="I412" s="140" t="s">
        <v>11</v>
      </c>
      <c r="J412" s="141"/>
      <c r="K412" s="175"/>
      <c r="L412" s="96"/>
    </row>
    <row r="413" spans="1:12" ht="21.75" thickBot="1" x14ac:dyDescent="0.3">
      <c r="A413" s="96"/>
      <c r="B413" s="104"/>
      <c r="C413" s="104"/>
      <c r="D413" s="104"/>
      <c r="E413" s="104"/>
      <c r="F413" s="104"/>
      <c r="G413" s="104"/>
      <c r="H413" s="142"/>
      <c r="I413" s="142"/>
      <c r="J413" s="145"/>
      <c r="K413" s="105"/>
      <c r="L413" s="96"/>
    </row>
    <row r="414" spans="1:12" x14ac:dyDescent="0.35">
      <c r="A414" s="262" t="s">
        <v>84</v>
      </c>
      <c r="B414" s="263"/>
      <c r="C414" s="250" t="s">
        <v>89</v>
      </c>
      <c r="D414" s="250"/>
      <c r="E414" s="250"/>
      <c r="F414" s="250"/>
      <c r="G414" s="250"/>
      <c r="H414" s="250"/>
      <c r="I414" s="250"/>
      <c r="J414" s="264"/>
      <c r="K414" s="251"/>
      <c r="L414" s="96"/>
    </row>
    <row r="415" spans="1:12" ht="63" x14ac:dyDescent="0.25">
      <c r="A415" s="252" t="s">
        <v>0</v>
      </c>
      <c r="B415" s="253"/>
      <c r="C415" s="170" t="s">
        <v>6</v>
      </c>
      <c r="D415" s="170" t="s">
        <v>7</v>
      </c>
      <c r="E415" s="170" t="s">
        <v>1</v>
      </c>
      <c r="F415" s="170" t="s">
        <v>2</v>
      </c>
      <c r="G415" s="73" t="s">
        <v>3</v>
      </c>
      <c r="H415" s="122" t="s">
        <v>8</v>
      </c>
      <c r="I415" s="122" t="s">
        <v>4</v>
      </c>
      <c r="J415" s="123" t="s">
        <v>120</v>
      </c>
      <c r="K415" s="172" t="s">
        <v>5</v>
      </c>
      <c r="L415" s="96"/>
    </row>
    <row r="416" spans="1:12" x14ac:dyDescent="0.25">
      <c r="A416" s="83">
        <v>1</v>
      </c>
      <c r="B416" s="34" t="s">
        <v>334</v>
      </c>
      <c r="C416" s="35">
        <v>0</v>
      </c>
      <c r="D416" s="35">
        <v>0</v>
      </c>
      <c r="E416" s="35">
        <f>D416-C416</f>
        <v>0</v>
      </c>
      <c r="F416" s="35"/>
      <c r="G416" s="36"/>
      <c r="H416" s="124"/>
      <c r="I416" s="124"/>
      <c r="J416" s="125"/>
      <c r="K416" s="85"/>
      <c r="L416" s="96"/>
    </row>
    <row r="417" spans="1:12" x14ac:dyDescent="0.35">
      <c r="A417" s="83">
        <f>A416+1</f>
        <v>2</v>
      </c>
      <c r="B417" s="34" t="s">
        <v>334</v>
      </c>
      <c r="C417" s="35">
        <v>0</v>
      </c>
      <c r="D417" s="35">
        <v>0</v>
      </c>
      <c r="E417" s="35">
        <f t="shared" ref="E417:E446" si="33">D417-C417</f>
        <v>0</v>
      </c>
      <c r="F417" s="35"/>
      <c r="G417" s="36"/>
      <c r="H417" s="116"/>
      <c r="I417" s="126"/>
      <c r="J417" s="127"/>
      <c r="K417" s="98"/>
      <c r="L417" s="96"/>
    </row>
    <row r="418" spans="1:12" x14ac:dyDescent="0.25">
      <c r="A418" s="83">
        <f t="shared" ref="A418:A446" si="34">A417+1</f>
        <v>3</v>
      </c>
      <c r="B418" s="34" t="s">
        <v>334</v>
      </c>
      <c r="C418" s="35">
        <v>0</v>
      </c>
      <c r="D418" s="35">
        <v>0</v>
      </c>
      <c r="E418" s="35">
        <f t="shared" si="33"/>
        <v>0</v>
      </c>
      <c r="F418" s="35"/>
      <c r="G418" s="36"/>
      <c r="H418" s="124"/>
      <c r="I418" s="124"/>
      <c r="J418" s="125"/>
      <c r="K418" s="85"/>
      <c r="L418" s="96"/>
    </row>
    <row r="419" spans="1:12" x14ac:dyDescent="0.25">
      <c r="A419" s="83">
        <f t="shared" si="34"/>
        <v>4</v>
      </c>
      <c r="B419" s="34" t="s">
        <v>334</v>
      </c>
      <c r="C419" s="35">
        <v>290328</v>
      </c>
      <c r="D419" s="35">
        <v>290346</v>
      </c>
      <c r="E419" s="35">
        <f t="shared" si="33"/>
        <v>18</v>
      </c>
      <c r="F419" s="35">
        <v>1</v>
      </c>
      <c r="G419" s="36"/>
      <c r="H419" s="124"/>
      <c r="I419" s="124"/>
      <c r="J419" s="125"/>
      <c r="K419" s="85" t="s">
        <v>95</v>
      </c>
      <c r="L419" s="96"/>
    </row>
    <row r="420" spans="1:12" x14ac:dyDescent="0.25">
      <c r="A420" s="83">
        <f t="shared" si="34"/>
        <v>5</v>
      </c>
      <c r="B420" s="34" t="s">
        <v>334</v>
      </c>
      <c r="C420" s="35">
        <f>D419</f>
        <v>290346</v>
      </c>
      <c r="D420" s="35">
        <v>290413</v>
      </c>
      <c r="E420" s="35">
        <f t="shared" si="33"/>
        <v>67</v>
      </c>
      <c r="F420" s="35">
        <v>3</v>
      </c>
      <c r="G420" s="36"/>
      <c r="H420" s="124"/>
      <c r="I420" s="124"/>
      <c r="J420" s="125"/>
      <c r="K420" s="85" t="s">
        <v>369</v>
      </c>
      <c r="L420" s="96"/>
    </row>
    <row r="421" spans="1:12" x14ac:dyDescent="0.35">
      <c r="A421" s="83">
        <f t="shared" si="34"/>
        <v>6</v>
      </c>
      <c r="B421" s="34" t="s">
        <v>334</v>
      </c>
      <c r="C421" s="35">
        <f>D420</f>
        <v>290413</v>
      </c>
      <c r="D421" s="35">
        <v>290445</v>
      </c>
      <c r="E421" s="35">
        <f t="shared" si="33"/>
        <v>32</v>
      </c>
      <c r="F421" s="42">
        <v>1</v>
      </c>
      <c r="G421" s="36"/>
      <c r="H421" s="124"/>
      <c r="I421" s="124"/>
      <c r="J421" s="125"/>
      <c r="K421" s="173" t="s">
        <v>95</v>
      </c>
      <c r="L421" s="96"/>
    </row>
    <row r="422" spans="1:12" x14ac:dyDescent="0.35">
      <c r="A422" s="83">
        <f t="shared" si="34"/>
        <v>7</v>
      </c>
      <c r="B422" s="34" t="s">
        <v>334</v>
      </c>
      <c r="C422" s="35">
        <f>D421</f>
        <v>290445</v>
      </c>
      <c r="D422" s="35">
        <v>290481</v>
      </c>
      <c r="E422" s="35">
        <f t="shared" si="33"/>
        <v>36</v>
      </c>
      <c r="F422" s="42">
        <v>3</v>
      </c>
      <c r="G422" s="36"/>
      <c r="H422" s="124"/>
      <c r="I422" s="124"/>
      <c r="J422" s="125"/>
      <c r="K422" s="173" t="s">
        <v>378</v>
      </c>
      <c r="L422" s="96"/>
    </row>
    <row r="423" spans="1:12" x14ac:dyDescent="0.35">
      <c r="A423" s="83">
        <f t="shared" si="34"/>
        <v>8</v>
      </c>
      <c r="B423" s="34" t="s">
        <v>334</v>
      </c>
      <c r="C423" s="35">
        <v>290481</v>
      </c>
      <c r="D423" s="35">
        <v>290505</v>
      </c>
      <c r="E423" s="35">
        <f t="shared" si="33"/>
        <v>24</v>
      </c>
      <c r="F423" s="42">
        <v>2</v>
      </c>
      <c r="G423" s="36"/>
      <c r="H423" s="124"/>
      <c r="I423" s="124"/>
      <c r="J423" s="125"/>
      <c r="K423" s="85" t="s">
        <v>389</v>
      </c>
      <c r="L423" s="96"/>
    </row>
    <row r="424" spans="1:12" x14ac:dyDescent="0.35">
      <c r="A424" s="83">
        <f t="shared" si="34"/>
        <v>9</v>
      </c>
      <c r="B424" s="34" t="s">
        <v>334</v>
      </c>
      <c r="C424" s="36">
        <f t="shared" ref="C424:C429" si="35">D423</f>
        <v>290505</v>
      </c>
      <c r="D424" s="36">
        <v>290537</v>
      </c>
      <c r="E424" s="35">
        <f t="shared" ref="E424" si="36">D424-C424</f>
        <v>32</v>
      </c>
      <c r="F424" s="39">
        <v>1</v>
      </c>
      <c r="G424" s="35"/>
      <c r="H424" s="124"/>
      <c r="I424" s="124"/>
      <c r="J424" s="125"/>
      <c r="K424" s="85" t="s">
        <v>95</v>
      </c>
      <c r="L424" s="96"/>
    </row>
    <row r="425" spans="1:12" x14ac:dyDescent="0.35">
      <c r="A425" s="83">
        <f t="shared" si="34"/>
        <v>10</v>
      </c>
      <c r="B425" s="34" t="s">
        <v>334</v>
      </c>
      <c r="C425" s="36">
        <f t="shared" si="35"/>
        <v>290537</v>
      </c>
      <c r="D425" s="36">
        <v>290569</v>
      </c>
      <c r="E425" s="35">
        <f t="shared" si="33"/>
        <v>32</v>
      </c>
      <c r="F425" s="39">
        <v>1</v>
      </c>
      <c r="G425" s="35"/>
      <c r="H425" s="124"/>
      <c r="I425" s="124"/>
      <c r="J425" s="125"/>
      <c r="K425" s="85" t="s">
        <v>95</v>
      </c>
      <c r="L425" s="96"/>
    </row>
    <row r="426" spans="1:12" x14ac:dyDescent="0.35">
      <c r="A426" s="83">
        <f t="shared" si="34"/>
        <v>11</v>
      </c>
      <c r="B426" s="34" t="s">
        <v>334</v>
      </c>
      <c r="C426" s="39">
        <f t="shared" si="35"/>
        <v>290569</v>
      </c>
      <c r="D426" s="36">
        <v>290603</v>
      </c>
      <c r="E426" s="35">
        <f t="shared" si="33"/>
        <v>34</v>
      </c>
      <c r="F426" s="39">
        <v>2</v>
      </c>
      <c r="G426" s="35"/>
      <c r="H426" s="124"/>
      <c r="I426" s="124"/>
      <c r="J426" s="125"/>
      <c r="K426" s="85" t="s">
        <v>436</v>
      </c>
      <c r="L426" s="96"/>
    </row>
    <row r="427" spans="1:12" x14ac:dyDescent="0.35">
      <c r="A427" s="83">
        <f t="shared" si="34"/>
        <v>12</v>
      </c>
      <c r="B427" s="34" t="s">
        <v>334</v>
      </c>
      <c r="C427" s="39">
        <f t="shared" si="35"/>
        <v>290603</v>
      </c>
      <c r="D427" s="36">
        <v>290639</v>
      </c>
      <c r="E427" s="35">
        <f t="shared" si="33"/>
        <v>36</v>
      </c>
      <c r="F427" s="39">
        <v>2</v>
      </c>
      <c r="G427" s="35"/>
      <c r="H427" s="124"/>
      <c r="I427" s="124"/>
      <c r="J427" s="125"/>
      <c r="K427" s="85" t="s">
        <v>435</v>
      </c>
      <c r="L427" s="96"/>
    </row>
    <row r="428" spans="1:12" x14ac:dyDescent="0.35">
      <c r="A428" s="83">
        <f t="shared" si="34"/>
        <v>13</v>
      </c>
      <c r="B428" s="34" t="s">
        <v>334</v>
      </c>
      <c r="C428" s="39">
        <f t="shared" si="35"/>
        <v>290639</v>
      </c>
      <c r="D428" s="36">
        <v>290658</v>
      </c>
      <c r="E428" s="35">
        <f t="shared" si="33"/>
        <v>19</v>
      </c>
      <c r="F428" s="39">
        <v>2</v>
      </c>
      <c r="G428" s="35"/>
      <c r="H428" s="124"/>
      <c r="I428" s="124"/>
      <c r="J428" s="125"/>
      <c r="K428" s="85" t="s">
        <v>436</v>
      </c>
      <c r="L428" s="96"/>
    </row>
    <row r="429" spans="1:12" x14ac:dyDescent="0.35">
      <c r="A429" s="83">
        <f t="shared" si="34"/>
        <v>14</v>
      </c>
      <c r="B429" s="34" t="s">
        <v>334</v>
      </c>
      <c r="C429" s="39">
        <f t="shared" si="35"/>
        <v>290658</v>
      </c>
      <c r="D429" s="36">
        <v>290672</v>
      </c>
      <c r="E429" s="35">
        <f t="shared" si="33"/>
        <v>14</v>
      </c>
      <c r="F429" s="39">
        <v>1</v>
      </c>
      <c r="G429" s="35"/>
      <c r="H429" s="124"/>
      <c r="I429" s="124"/>
      <c r="J429" s="125"/>
      <c r="K429" s="174" t="s">
        <v>91</v>
      </c>
      <c r="L429" s="96"/>
    </row>
    <row r="430" spans="1:12" x14ac:dyDescent="0.35">
      <c r="A430" s="83">
        <f t="shared" si="34"/>
        <v>15</v>
      </c>
      <c r="B430" s="34" t="s">
        <v>334</v>
      </c>
      <c r="C430" s="39">
        <v>0</v>
      </c>
      <c r="D430" s="36"/>
      <c r="E430" s="35">
        <f t="shared" si="33"/>
        <v>0</v>
      </c>
      <c r="F430" s="39"/>
      <c r="G430" s="35"/>
      <c r="H430" s="124"/>
      <c r="I430" s="124"/>
      <c r="J430" s="125"/>
      <c r="K430" s="85"/>
      <c r="L430" s="96"/>
    </row>
    <row r="431" spans="1:12" x14ac:dyDescent="0.35">
      <c r="A431" s="83">
        <f t="shared" si="34"/>
        <v>16</v>
      </c>
      <c r="B431" s="34" t="s">
        <v>334</v>
      </c>
      <c r="C431" s="39">
        <v>0</v>
      </c>
      <c r="D431" s="36"/>
      <c r="E431" s="35">
        <f t="shared" si="33"/>
        <v>0</v>
      </c>
      <c r="F431" s="39"/>
      <c r="G431" s="35"/>
      <c r="H431" s="124"/>
      <c r="I431" s="124"/>
      <c r="J431" s="125"/>
      <c r="K431" s="85"/>
      <c r="L431" s="96"/>
    </row>
    <row r="432" spans="1:12" x14ac:dyDescent="0.35">
      <c r="A432" s="83">
        <f t="shared" si="34"/>
        <v>17</v>
      </c>
      <c r="B432" s="34" t="s">
        <v>334</v>
      </c>
      <c r="C432" s="39">
        <v>0</v>
      </c>
      <c r="D432" s="36"/>
      <c r="E432" s="35">
        <f t="shared" si="33"/>
        <v>0</v>
      </c>
      <c r="F432" s="39"/>
      <c r="G432" s="35"/>
      <c r="H432" s="124"/>
      <c r="I432" s="124"/>
      <c r="J432" s="125"/>
      <c r="K432" s="98"/>
      <c r="L432" s="96"/>
    </row>
    <row r="433" spans="1:12" x14ac:dyDescent="0.35">
      <c r="A433" s="83">
        <f t="shared" si="34"/>
        <v>18</v>
      </c>
      <c r="B433" s="34" t="s">
        <v>334</v>
      </c>
      <c r="C433" s="39">
        <v>0</v>
      </c>
      <c r="D433" s="36"/>
      <c r="E433" s="35">
        <f t="shared" si="33"/>
        <v>0</v>
      </c>
      <c r="F433" s="39"/>
      <c r="G433" s="35"/>
      <c r="H433" s="124"/>
      <c r="I433" s="124"/>
      <c r="J433" s="125"/>
      <c r="K433" s="85"/>
      <c r="L433" s="96"/>
    </row>
    <row r="434" spans="1:12" x14ac:dyDescent="0.35">
      <c r="A434" s="83">
        <f t="shared" si="34"/>
        <v>19</v>
      </c>
      <c r="B434" s="34" t="s">
        <v>334</v>
      </c>
      <c r="C434" s="39">
        <v>0</v>
      </c>
      <c r="D434" s="36"/>
      <c r="E434" s="35">
        <f t="shared" si="33"/>
        <v>0</v>
      </c>
      <c r="F434" s="39"/>
      <c r="G434" s="35"/>
      <c r="H434" s="124"/>
      <c r="I434" s="124"/>
      <c r="J434" s="125"/>
      <c r="K434" s="85"/>
      <c r="L434" s="96"/>
    </row>
    <row r="435" spans="1:12" x14ac:dyDescent="0.35">
      <c r="A435" s="83">
        <f t="shared" si="34"/>
        <v>20</v>
      </c>
      <c r="B435" s="34" t="s">
        <v>334</v>
      </c>
      <c r="C435" s="39">
        <v>0</v>
      </c>
      <c r="D435" s="36"/>
      <c r="E435" s="35">
        <f t="shared" si="33"/>
        <v>0</v>
      </c>
      <c r="F435" s="39"/>
      <c r="G435" s="35"/>
      <c r="H435" s="124"/>
      <c r="I435" s="124"/>
      <c r="J435" s="125"/>
      <c r="K435" s="85"/>
      <c r="L435" s="96"/>
    </row>
    <row r="436" spans="1:12" x14ac:dyDescent="0.35">
      <c r="A436" s="83">
        <f t="shared" si="34"/>
        <v>21</v>
      </c>
      <c r="B436" s="34" t="s">
        <v>334</v>
      </c>
      <c r="C436" s="39">
        <v>0</v>
      </c>
      <c r="D436" s="39"/>
      <c r="E436" s="35">
        <f t="shared" si="33"/>
        <v>0</v>
      </c>
      <c r="F436" s="39"/>
      <c r="G436" s="35"/>
      <c r="H436" s="124"/>
      <c r="I436" s="124"/>
      <c r="J436" s="125"/>
      <c r="K436" s="85"/>
      <c r="L436" s="96"/>
    </row>
    <row r="437" spans="1:12" x14ac:dyDescent="0.35">
      <c r="A437" s="83">
        <f t="shared" si="34"/>
        <v>22</v>
      </c>
      <c r="B437" s="34" t="s">
        <v>334</v>
      </c>
      <c r="C437" s="39">
        <f>D429</f>
        <v>290672</v>
      </c>
      <c r="D437" s="39">
        <v>290722</v>
      </c>
      <c r="E437" s="35">
        <f t="shared" si="33"/>
        <v>50</v>
      </c>
      <c r="F437" s="39">
        <v>2</v>
      </c>
      <c r="G437" s="35"/>
      <c r="H437" s="124"/>
      <c r="I437" s="124"/>
      <c r="J437" s="125"/>
      <c r="K437" s="85" t="s">
        <v>463</v>
      </c>
      <c r="L437" s="96"/>
    </row>
    <row r="438" spans="1:12" x14ac:dyDescent="0.35">
      <c r="A438" s="83">
        <f t="shared" si="34"/>
        <v>23</v>
      </c>
      <c r="B438" s="34" t="s">
        <v>334</v>
      </c>
      <c r="C438" s="39">
        <f>D437</f>
        <v>290722</v>
      </c>
      <c r="D438" s="36">
        <v>290759</v>
      </c>
      <c r="E438" s="35">
        <f t="shared" si="33"/>
        <v>37</v>
      </c>
      <c r="F438" s="39">
        <v>2</v>
      </c>
      <c r="G438" s="35"/>
      <c r="H438" s="124"/>
      <c r="I438" s="124"/>
      <c r="J438" s="125"/>
      <c r="K438" s="85" t="s">
        <v>465</v>
      </c>
      <c r="L438" s="96"/>
    </row>
    <row r="439" spans="1:12" x14ac:dyDescent="0.35">
      <c r="A439" s="83">
        <f t="shared" si="34"/>
        <v>24</v>
      </c>
      <c r="B439" s="34" t="s">
        <v>334</v>
      </c>
      <c r="C439" s="39">
        <f>D438</f>
        <v>290759</v>
      </c>
      <c r="D439" s="36">
        <v>290786</v>
      </c>
      <c r="E439" s="35">
        <f t="shared" si="33"/>
        <v>27</v>
      </c>
      <c r="F439" s="39">
        <v>2</v>
      </c>
      <c r="G439" s="35"/>
      <c r="H439" s="124"/>
      <c r="I439" s="124"/>
      <c r="J439" s="125"/>
      <c r="K439" s="85" t="s">
        <v>196</v>
      </c>
      <c r="L439" s="96"/>
    </row>
    <row r="440" spans="1:12" x14ac:dyDescent="0.35">
      <c r="A440" s="83">
        <f t="shared" si="34"/>
        <v>25</v>
      </c>
      <c r="B440" s="34" t="s">
        <v>334</v>
      </c>
      <c r="C440" s="39">
        <f>D439</f>
        <v>290786</v>
      </c>
      <c r="D440" s="36">
        <v>290843</v>
      </c>
      <c r="E440" s="35">
        <f t="shared" si="33"/>
        <v>57</v>
      </c>
      <c r="F440" s="39">
        <v>4</v>
      </c>
      <c r="G440" s="35"/>
      <c r="H440" s="124">
        <v>10000</v>
      </c>
      <c r="I440" s="124">
        <v>100</v>
      </c>
      <c r="J440" s="125">
        <v>290787</v>
      </c>
      <c r="K440" s="85" t="s">
        <v>490</v>
      </c>
      <c r="L440" s="96"/>
    </row>
    <row r="441" spans="1:12" x14ac:dyDescent="0.35">
      <c r="A441" s="83">
        <f t="shared" si="34"/>
        <v>26</v>
      </c>
      <c r="B441" s="34" t="s">
        <v>334</v>
      </c>
      <c r="C441" s="39">
        <f>D440</f>
        <v>290843</v>
      </c>
      <c r="D441" s="36">
        <v>290896</v>
      </c>
      <c r="E441" s="35">
        <f t="shared" si="33"/>
        <v>53</v>
      </c>
      <c r="F441" s="39">
        <v>4</v>
      </c>
      <c r="G441" s="35"/>
      <c r="H441" s="124"/>
      <c r="I441" s="124"/>
      <c r="J441" s="125"/>
      <c r="K441" s="85" t="s">
        <v>206</v>
      </c>
      <c r="L441" s="96"/>
    </row>
    <row r="442" spans="1:12" x14ac:dyDescent="0.35">
      <c r="A442" s="83">
        <f t="shared" si="34"/>
        <v>27</v>
      </c>
      <c r="B442" s="34" t="s">
        <v>334</v>
      </c>
      <c r="C442" s="39">
        <f>D441</f>
        <v>290896</v>
      </c>
      <c r="D442" s="36">
        <v>290927</v>
      </c>
      <c r="E442" s="35">
        <f t="shared" si="33"/>
        <v>31</v>
      </c>
      <c r="F442" s="39">
        <v>3</v>
      </c>
      <c r="G442" s="35"/>
      <c r="H442" s="124"/>
      <c r="I442" s="124"/>
      <c r="J442" s="125"/>
      <c r="K442" s="85" t="s">
        <v>422</v>
      </c>
      <c r="L442" s="96"/>
    </row>
    <row r="443" spans="1:12" x14ac:dyDescent="0.35">
      <c r="A443" s="83">
        <f t="shared" si="34"/>
        <v>28</v>
      </c>
      <c r="B443" s="34" t="s">
        <v>334</v>
      </c>
      <c r="C443" s="39"/>
      <c r="D443" s="36"/>
      <c r="E443" s="35">
        <f t="shared" si="33"/>
        <v>0</v>
      </c>
      <c r="F443" s="39"/>
      <c r="G443" s="35"/>
      <c r="H443" s="124"/>
      <c r="I443" s="124"/>
      <c r="J443" s="125"/>
      <c r="K443" s="85"/>
      <c r="L443" s="96"/>
    </row>
    <row r="444" spans="1:12" x14ac:dyDescent="0.35">
      <c r="A444" s="83">
        <f t="shared" si="34"/>
        <v>29</v>
      </c>
      <c r="B444" s="34" t="s">
        <v>334</v>
      </c>
      <c r="C444" s="39"/>
      <c r="D444" s="36"/>
      <c r="E444" s="35">
        <f t="shared" si="33"/>
        <v>0</v>
      </c>
      <c r="F444" s="39"/>
      <c r="G444" s="35"/>
      <c r="H444" s="124"/>
      <c r="I444" s="124"/>
      <c r="J444" s="125"/>
      <c r="K444" s="85"/>
      <c r="L444" s="96"/>
    </row>
    <row r="445" spans="1:12" x14ac:dyDescent="0.35">
      <c r="A445" s="83">
        <f t="shared" si="34"/>
        <v>30</v>
      </c>
      <c r="B445" s="34" t="s">
        <v>334</v>
      </c>
      <c r="C445" s="39"/>
      <c r="D445" s="36"/>
      <c r="E445" s="35">
        <f t="shared" si="33"/>
        <v>0</v>
      </c>
      <c r="F445" s="39"/>
      <c r="G445" s="35"/>
      <c r="H445" s="124"/>
      <c r="I445" s="124"/>
      <c r="J445" s="125"/>
      <c r="K445" s="85"/>
      <c r="L445" s="96"/>
    </row>
    <row r="446" spans="1:12" x14ac:dyDescent="0.35">
      <c r="A446" s="83">
        <f t="shared" si="34"/>
        <v>31</v>
      </c>
      <c r="B446" s="34" t="s">
        <v>334</v>
      </c>
      <c r="C446" s="39"/>
      <c r="D446" s="36"/>
      <c r="E446" s="35">
        <f t="shared" si="33"/>
        <v>0</v>
      </c>
      <c r="F446" s="39"/>
      <c r="G446" s="35"/>
      <c r="H446" s="124"/>
      <c r="I446" s="124"/>
      <c r="J446" s="125"/>
      <c r="K446" s="85"/>
      <c r="L446" s="96"/>
    </row>
    <row r="447" spans="1:12" x14ac:dyDescent="0.35">
      <c r="A447" s="83"/>
      <c r="B447" s="50" t="s">
        <v>9</v>
      </c>
      <c r="C447" s="39" t="s">
        <v>52</v>
      </c>
      <c r="D447" s="39"/>
      <c r="E447" s="50">
        <f>SUM(E416:E446)</f>
        <v>599</v>
      </c>
      <c r="F447" s="50">
        <f>SUM(F416:F446)</f>
        <v>36</v>
      </c>
      <c r="G447" s="50">
        <f>SUM(G416:G446)</f>
        <v>0</v>
      </c>
      <c r="H447" s="130">
        <f>SUM(H416:H446)</f>
        <v>10000</v>
      </c>
      <c r="I447" s="130">
        <f>SUM(I417:I446)</f>
        <v>100</v>
      </c>
      <c r="J447" s="131"/>
      <c r="K447" s="85"/>
      <c r="L447" s="96"/>
    </row>
    <row r="448" spans="1:12" x14ac:dyDescent="0.25">
      <c r="A448" s="83"/>
      <c r="B448" s="36"/>
      <c r="C448" s="36"/>
      <c r="D448" s="36"/>
      <c r="E448" s="36"/>
      <c r="F448" s="36" t="s">
        <v>52</v>
      </c>
      <c r="G448" s="36"/>
      <c r="H448" s="124" t="s">
        <v>52</v>
      </c>
      <c r="I448" s="124"/>
      <c r="J448" s="125"/>
      <c r="K448" s="98"/>
      <c r="L448" s="96"/>
    </row>
    <row r="449" spans="1:12" ht="21.75" thickBot="1" x14ac:dyDescent="0.3">
      <c r="A449" s="91"/>
      <c r="B449" s="114"/>
      <c r="C449" s="114"/>
      <c r="D449" s="114"/>
      <c r="E449" s="114" t="s">
        <v>52</v>
      </c>
      <c r="F449" s="114" t="s">
        <v>52</v>
      </c>
      <c r="G449" s="109" t="s">
        <v>10</v>
      </c>
      <c r="H449" s="140">
        <f>+E447/I447</f>
        <v>5.99</v>
      </c>
      <c r="I449" s="140" t="s">
        <v>11</v>
      </c>
      <c r="J449" s="141"/>
      <c r="K449" s="175"/>
      <c r="L449" s="96"/>
    </row>
    <row r="450" spans="1:12" x14ac:dyDescent="0.25">
      <c r="A450" s="96"/>
      <c r="B450" s="104"/>
      <c r="C450" s="104"/>
      <c r="D450" s="104"/>
      <c r="E450" s="104"/>
      <c r="F450" s="104"/>
      <c r="G450" s="104"/>
      <c r="H450" s="142"/>
      <c r="I450" s="142"/>
      <c r="J450" s="145"/>
      <c r="K450" s="105"/>
      <c r="L450" s="96"/>
    </row>
    <row r="451" spans="1:12" ht="21.75" thickBot="1" x14ac:dyDescent="0.3">
      <c r="A451" s="96"/>
      <c r="B451" s="104"/>
      <c r="C451" s="104"/>
      <c r="D451" s="104"/>
      <c r="E451" s="104"/>
      <c r="F451" s="104"/>
      <c r="G451" s="104"/>
      <c r="H451" s="142"/>
      <c r="I451" s="142"/>
      <c r="J451" s="145"/>
      <c r="K451" s="105"/>
      <c r="L451" s="96"/>
    </row>
    <row r="452" spans="1:12" x14ac:dyDescent="0.35">
      <c r="A452" s="262" t="s">
        <v>85</v>
      </c>
      <c r="B452" s="263"/>
      <c r="C452" s="250" t="s">
        <v>90</v>
      </c>
      <c r="D452" s="250"/>
      <c r="E452" s="250"/>
      <c r="F452" s="250"/>
      <c r="G452" s="250"/>
      <c r="H452" s="250"/>
      <c r="I452" s="250"/>
      <c r="J452" s="264"/>
      <c r="K452" s="251"/>
      <c r="L452" s="96"/>
    </row>
    <row r="453" spans="1:12" ht="63" x14ac:dyDescent="0.25">
      <c r="A453" s="252" t="s">
        <v>0</v>
      </c>
      <c r="B453" s="253"/>
      <c r="C453" s="170" t="s">
        <v>6</v>
      </c>
      <c r="D453" s="170" t="s">
        <v>7</v>
      </c>
      <c r="E453" s="170" t="s">
        <v>1</v>
      </c>
      <c r="F453" s="170" t="s">
        <v>2</v>
      </c>
      <c r="G453" s="73" t="s">
        <v>3</v>
      </c>
      <c r="H453" s="122" t="s">
        <v>8</v>
      </c>
      <c r="I453" s="122" t="s">
        <v>4</v>
      </c>
      <c r="J453" s="123" t="s">
        <v>120</v>
      </c>
      <c r="K453" s="172" t="s">
        <v>5</v>
      </c>
      <c r="L453" s="96"/>
    </row>
    <row r="454" spans="1:12" x14ac:dyDescent="0.25">
      <c r="A454" s="83">
        <v>1</v>
      </c>
      <c r="B454" s="34" t="s">
        <v>334</v>
      </c>
      <c r="C454" s="35">
        <v>0</v>
      </c>
      <c r="D454" s="35">
        <v>0</v>
      </c>
      <c r="E454" s="35">
        <f>D454-C454</f>
        <v>0</v>
      </c>
      <c r="F454" s="35"/>
      <c r="G454" s="36"/>
      <c r="H454" s="124"/>
      <c r="I454" s="124"/>
      <c r="J454" s="125"/>
      <c r="K454" s="85"/>
      <c r="L454" s="96"/>
    </row>
    <row r="455" spans="1:12" x14ac:dyDescent="0.35">
      <c r="A455" s="83">
        <f>A454+1</f>
        <v>2</v>
      </c>
      <c r="B455" s="34" t="s">
        <v>334</v>
      </c>
      <c r="C455" s="35"/>
      <c r="D455" s="35"/>
      <c r="E455" s="35">
        <f t="shared" ref="E455:E484" si="37">D455-C455</f>
        <v>0</v>
      </c>
      <c r="F455" s="35"/>
      <c r="G455" s="36"/>
      <c r="H455" s="116"/>
      <c r="I455" s="126"/>
      <c r="J455" s="127"/>
      <c r="K455" s="98"/>
      <c r="L455" s="96"/>
    </row>
    <row r="456" spans="1:12" x14ac:dyDescent="0.25">
      <c r="A456" s="83">
        <f t="shared" ref="A456:A484" si="38">A455+1</f>
        <v>3</v>
      </c>
      <c r="B456" s="34" t="s">
        <v>334</v>
      </c>
      <c r="C456" s="35"/>
      <c r="D456" s="35"/>
      <c r="E456" s="35">
        <f t="shared" si="37"/>
        <v>0</v>
      </c>
      <c r="F456" s="35"/>
      <c r="G456" s="36"/>
      <c r="H456" s="124"/>
      <c r="I456" s="124"/>
      <c r="J456" s="125"/>
      <c r="K456" s="85"/>
      <c r="L456" s="96"/>
    </row>
    <row r="457" spans="1:12" x14ac:dyDescent="0.25">
      <c r="A457" s="83">
        <f t="shared" si="38"/>
        <v>4</v>
      </c>
      <c r="B457" s="34" t="s">
        <v>334</v>
      </c>
      <c r="C457" s="35">
        <v>70336</v>
      </c>
      <c r="D457" s="35">
        <v>70398</v>
      </c>
      <c r="E457" s="35">
        <f t="shared" si="37"/>
        <v>62</v>
      </c>
      <c r="F457" s="35">
        <v>4</v>
      </c>
      <c r="G457" s="36"/>
      <c r="H457" s="124"/>
      <c r="I457" s="124"/>
      <c r="J457" s="125"/>
      <c r="K457" s="85" t="s">
        <v>347</v>
      </c>
      <c r="L457" s="96"/>
    </row>
    <row r="458" spans="1:12" x14ac:dyDescent="0.25">
      <c r="A458" s="83">
        <f t="shared" si="38"/>
        <v>5</v>
      </c>
      <c r="B458" s="34" t="s">
        <v>334</v>
      </c>
      <c r="C458" s="35">
        <v>70398</v>
      </c>
      <c r="D458" s="35">
        <v>70430</v>
      </c>
      <c r="E458" s="35">
        <f t="shared" si="37"/>
        <v>32</v>
      </c>
      <c r="F458" s="35">
        <v>2</v>
      </c>
      <c r="G458" s="36"/>
      <c r="H458" s="124"/>
      <c r="I458" s="124"/>
      <c r="J458" s="125"/>
      <c r="K458" s="85" t="s">
        <v>245</v>
      </c>
      <c r="L458" s="96"/>
    </row>
    <row r="459" spans="1:12" x14ac:dyDescent="0.35">
      <c r="A459" s="83">
        <f t="shared" si="38"/>
        <v>6</v>
      </c>
      <c r="B459" s="34" t="s">
        <v>334</v>
      </c>
      <c r="C459" s="35">
        <f>D458</f>
        <v>70430</v>
      </c>
      <c r="D459" s="35">
        <v>70449</v>
      </c>
      <c r="E459" s="35">
        <f t="shared" si="37"/>
        <v>19</v>
      </c>
      <c r="F459" s="42">
        <v>2</v>
      </c>
      <c r="G459" s="36"/>
      <c r="H459" s="124"/>
      <c r="I459" s="124"/>
      <c r="J459" s="125"/>
      <c r="K459" s="173" t="s">
        <v>385</v>
      </c>
      <c r="L459" s="96"/>
    </row>
    <row r="460" spans="1:12" x14ac:dyDescent="0.35">
      <c r="A460" s="83">
        <f t="shared" si="38"/>
        <v>7</v>
      </c>
      <c r="B460" s="34" t="s">
        <v>334</v>
      </c>
      <c r="C460" s="35">
        <f>D459</f>
        <v>70449</v>
      </c>
      <c r="D460" s="35">
        <v>70511</v>
      </c>
      <c r="E460" s="35">
        <f t="shared" si="37"/>
        <v>62</v>
      </c>
      <c r="F460" s="42">
        <v>4</v>
      </c>
      <c r="G460" s="36"/>
      <c r="H460" s="124"/>
      <c r="I460" s="124"/>
      <c r="J460" s="125"/>
      <c r="K460" s="173" t="s">
        <v>386</v>
      </c>
      <c r="L460" s="96"/>
    </row>
    <row r="461" spans="1:12" x14ac:dyDescent="0.35">
      <c r="A461" s="83">
        <f t="shared" si="38"/>
        <v>8</v>
      </c>
      <c r="B461" s="34" t="s">
        <v>334</v>
      </c>
      <c r="C461" s="35">
        <v>0</v>
      </c>
      <c r="D461" s="35">
        <v>0</v>
      </c>
      <c r="E461" s="35">
        <f t="shared" si="37"/>
        <v>0</v>
      </c>
      <c r="F461" s="42"/>
      <c r="G461" s="36"/>
      <c r="H461" s="124"/>
      <c r="I461" s="124"/>
      <c r="J461" s="125"/>
      <c r="K461" s="85"/>
      <c r="L461" s="96"/>
    </row>
    <row r="462" spans="1:12" x14ac:dyDescent="0.35">
      <c r="A462" s="83">
        <f t="shared" si="38"/>
        <v>9</v>
      </c>
      <c r="B462" s="34" t="s">
        <v>334</v>
      </c>
      <c r="C462" s="35">
        <f>70511</f>
        <v>70511</v>
      </c>
      <c r="D462" s="35">
        <v>70543</v>
      </c>
      <c r="E462" s="35">
        <f t="shared" si="37"/>
        <v>32</v>
      </c>
      <c r="F462" s="42">
        <v>1</v>
      </c>
      <c r="G462" s="36"/>
      <c r="H462" s="124"/>
      <c r="I462" s="128"/>
      <c r="J462" s="129"/>
      <c r="K462" s="85" t="s">
        <v>95</v>
      </c>
      <c r="L462" s="96"/>
    </row>
    <row r="463" spans="1:12" x14ac:dyDescent="0.35">
      <c r="A463" s="83">
        <f t="shared" si="38"/>
        <v>10</v>
      </c>
      <c r="B463" s="34" t="s">
        <v>334</v>
      </c>
      <c r="C463" s="36">
        <f>D462</f>
        <v>70543</v>
      </c>
      <c r="D463" s="36">
        <v>70560</v>
      </c>
      <c r="E463" s="35">
        <f t="shared" si="37"/>
        <v>17</v>
      </c>
      <c r="F463" s="39">
        <v>1</v>
      </c>
      <c r="G463" s="35"/>
      <c r="H463" s="124"/>
      <c r="I463" s="124"/>
      <c r="J463" s="125"/>
      <c r="K463" s="85" t="s">
        <v>95</v>
      </c>
    </row>
    <row r="464" spans="1:12" x14ac:dyDescent="0.35">
      <c r="A464" s="83">
        <f t="shared" si="38"/>
        <v>11</v>
      </c>
      <c r="B464" s="34" t="s">
        <v>334</v>
      </c>
      <c r="C464" s="36">
        <v>0</v>
      </c>
      <c r="D464" s="35">
        <v>0</v>
      </c>
      <c r="E464" s="35">
        <v>0</v>
      </c>
      <c r="F464" s="39">
        <v>0</v>
      </c>
      <c r="G464" s="35"/>
      <c r="H464" s="124"/>
      <c r="I464" s="124"/>
      <c r="J464" s="125"/>
      <c r="K464" s="85" t="s">
        <v>432</v>
      </c>
    </row>
    <row r="465" spans="1:11" x14ac:dyDescent="0.35">
      <c r="A465" s="83">
        <f t="shared" si="38"/>
        <v>12</v>
      </c>
      <c r="B465" s="34" t="s">
        <v>334</v>
      </c>
      <c r="C465" s="39">
        <f>D463</f>
        <v>70560</v>
      </c>
      <c r="D465" s="36">
        <v>70579</v>
      </c>
      <c r="E465" s="35">
        <f t="shared" si="37"/>
        <v>19</v>
      </c>
      <c r="F465" s="39">
        <v>1</v>
      </c>
      <c r="G465" s="35"/>
      <c r="H465" s="124"/>
      <c r="I465" s="124"/>
      <c r="J465" s="125"/>
      <c r="K465" s="85" t="s">
        <v>367</v>
      </c>
    </row>
    <row r="466" spans="1:11" x14ac:dyDescent="0.35">
      <c r="A466" s="83">
        <f t="shared" si="38"/>
        <v>13</v>
      </c>
      <c r="B466" s="34" t="s">
        <v>334</v>
      </c>
      <c r="C466" s="39">
        <f>D465</f>
        <v>70579</v>
      </c>
      <c r="D466" s="36">
        <v>70628</v>
      </c>
      <c r="E466" s="35">
        <f t="shared" si="37"/>
        <v>49</v>
      </c>
      <c r="F466" s="39">
        <v>4</v>
      </c>
      <c r="G466" s="35"/>
      <c r="H466" s="124"/>
      <c r="I466" s="124"/>
      <c r="J466" s="125"/>
      <c r="K466" s="85" t="s">
        <v>445</v>
      </c>
    </row>
    <row r="467" spans="1:11" x14ac:dyDescent="0.35">
      <c r="A467" s="83">
        <f t="shared" si="38"/>
        <v>14</v>
      </c>
      <c r="B467" s="34" t="s">
        <v>334</v>
      </c>
      <c r="C467" s="39">
        <f>D466</f>
        <v>70628</v>
      </c>
      <c r="D467" s="36">
        <v>70661</v>
      </c>
      <c r="E467" s="35">
        <f t="shared" si="37"/>
        <v>33</v>
      </c>
      <c r="F467" s="39">
        <v>1</v>
      </c>
      <c r="G467" s="35"/>
      <c r="H467" s="124"/>
      <c r="I467" s="124"/>
      <c r="J467" s="125"/>
      <c r="K467" s="174" t="s">
        <v>95</v>
      </c>
    </row>
    <row r="468" spans="1:11" x14ac:dyDescent="0.35">
      <c r="A468" s="83">
        <f t="shared" si="38"/>
        <v>15</v>
      </c>
      <c r="B468" s="34" t="s">
        <v>334</v>
      </c>
      <c r="C468" s="39">
        <v>0</v>
      </c>
      <c r="D468" s="36"/>
      <c r="E468" s="35">
        <f t="shared" si="37"/>
        <v>0</v>
      </c>
      <c r="F468" s="39"/>
      <c r="G468" s="35"/>
      <c r="H468" s="124"/>
      <c r="I468" s="124"/>
      <c r="J468" s="125"/>
      <c r="K468" s="85"/>
    </row>
    <row r="469" spans="1:11" x14ac:dyDescent="0.35">
      <c r="A469" s="83">
        <f t="shared" si="38"/>
        <v>16</v>
      </c>
      <c r="B469" s="34" t="s">
        <v>334</v>
      </c>
      <c r="C469" s="39">
        <v>0</v>
      </c>
      <c r="D469" s="36"/>
      <c r="E469" s="35">
        <f t="shared" si="37"/>
        <v>0</v>
      </c>
      <c r="F469" s="39"/>
      <c r="G469" s="35"/>
      <c r="H469" s="124"/>
      <c r="I469" s="124"/>
      <c r="J469" s="125"/>
      <c r="K469" s="85"/>
    </row>
    <row r="470" spans="1:11" x14ac:dyDescent="0.35">
      <c r="A470" s="83">
        <f t="shared" si="38"/>
        <v>17</v>
      </c>
      <c r="B470" s="34" t="s">
        <v>334</v>
      </c>
      <c r="C470" s="39">
        <v>0</v>
      </c>
      <c r="D470" s="36"/>
      <c r="E470" s="35">
        <f t="shared" si="37"/>
        <v>0</v>
      </c>
      <c r="F470" s="39"/>
      <c r="G470" s="35"/>
      <c r="H470" s="124"/>
      <c r="I470" s="124"/>
      <c r="J470" s="125"/>
      <c r="K470" s="98"/>
    </row>
    <row r="471" spans="1:11" x14ac:dyDescent="0.35">
      <c r="A471" s="83">
        <f t="shared" si="38"/>
        <v>18</v>
      </c>
      <c r="B471" s="34" t="s">
        <v>334</v>
      </c>
      <c r="C471" s="39">
        <f>D467</f>
        <v>70661</v>
      </c>
      <c r="D471" s="36">
        <v>70782</v>
      </c>
      <c r="E471" s="35">
        <f t="shared" si="37"/>
        <v>121</v>
      </c>
      <c r="F471" s="39">
        <v>1</v>
      </c>
      <c r="G471" s="35"/>
      <c r="H471" s="124"/>
      <c r="I471" s="124"/>
      <c r="J471" s="125"/>
      <c r="K471" s="228" t="s">
        <v>464</v>
      </c>
    </row>
    <row r="472" spans="1:11" x14ac:dyDescent="0.35">
      <c r="A472" s="83">
        <f t="shared" si="38"/>
        <v>19</v>
      </c>
      <c r="B472" s="34" t="s">
        <v>334</v>
      </c>
      <c r="C472" s="39">
        <v>0</v>
      </c>
      <c r="D472" s="36"/>
      <c r="E472" s="35">
        <f t="shared" si="37"/>
        <v>0</v>
      </c>
      <c r="F472" s="39"/>
      <c r="G472" s="35"/>
      <c r="H472" s="124"/>
      <c r="I472" s="124"/>
      <c r="J472" s="125"/>
      <c r="K472" s="85"/>
    </row>
    <row r="473" spans="1:11" x14ac:dyDescent="0.35">
      <c r="A473" s="83">
        <f t="shared" si="38"/>
        <v>20</v>
      </c>
      <c r="B473" s="34" t="s">
        <v>334</v>
      </c>
      <c r="C473" s="39">
        <v>0</v>
      </c>
      <c r="D473" s="36"/>
      <c r="E473" s="35">
        <f t="shared" si="37"/>
        <v>0</v>
      </c>
      <c r="F473" s="39"/>
      <c r="G473" s="35"/>
      <c r="H473" s="124"/>
      <c r="I473" s="124"/>
      <c r="J473" s="125"/>
      <c r="K473" s="85"/>
    </row>
    <row r="474" spans="1:11" x14ac:dyDescent="0.35">
      <c r="A474" s="83">
        <f t="shared" si="38"/>
        <v>21</v>
      </c>
      <c r="B474" s="34" t="s">
        <v>334</v>
      </c>
      <c r="C474" s="39">
        <v>0</v>
      </c>
      <c r="D474" s="39"/>
      <c r="E474" s="35">
        <f t="shared" si="37"/>
        <v>0</v>
      </c>
      <c r="F474" s="39"/>
      <c r="G474" s="35"/>
      <c r="H474" s="124"/>
      <c r="I474" s="124"/>
      <c r="J474" s="125"/>
      <c r="K474" s="85"/>
    </row>
    <row r="475" spans="1:11" x14ac:dyDescent="0.35">
      <c r="A475" s="83">
        <f t="shared" si="38"/>
        <v>22</v>
      </c>
      <c r="B475" s="34" t="s">
        <v>334</v>
      </c>
      <c r="C475" s="39">
        <f>D471</f>
        <v>70782</v>
      </c>
      <c r="D475" s="39">
        <v>70820</v>
      </c>
      <c r="E475" s="35">
        <f t="shared" si="37"/>
        <v>38</v>
      </c>
      <c r="F475" s="39">
        <v>3</v>
      </c>
      <c r="G475" s="35"/>
      <c r="H475" s="124">
        <v>10000</v>
      </c>
      <c r="I475" s="124">
        <v>100</v>
      </c>
      <c r="J475" s="125">
        <v>70843</v>
      </c>
      <c r="K475" s="85" t="s">
        <v>465</v>
      </c>
    </row>
    <row r="476" spans="1:11" x14ac:dyDescent="0.35">
      <c r="A476" s="83">
        <f t="shared" si="38"/>
        <v>23</v>
      </c>
      <c r="B476" s="34" t="s">
        <v>334</v>
      </c>
      <c r="C476" s="39">
        <f>D475</f>
        <v>70820</v>
      </c>
      <c r="D476" s="36">
        <v>70871</v>
      </c>
      <c r="E476" s="35">
        <f t="shared" si="37"/>
        <v>51</v>
      </c>
      <c r="F476" s="39">
        <v>2</v>
      </c>
      <c r="G476" s="35"/>
      <c r="H476" s="124"/>
      <c r="I476" s="124"/>
      <c r="J476" s="125"/>
      <c r="K476" s="85" t="s">
        <v>518</v>
      </c>
    </row>
    <row r="477" spans="1:11" x14ac:dyDescent="0.35">
      <c r="A477" s="83">
        <f t="shared" si="38"/>
        <v>24</v>
      </c>
      <c r="B477" s="34" t="s">
        <v>334</v>
      </c>
      <c r="C477" s="39">
        <f>D476</f>
        <v>70871</v>
      </c>
      <c r="D477" s="36">
        <v>70905</v>
      </c>
      <c r="E477" s="35">
        <f t="shared" si="37"/>
        <v>34</v>
      </c>
      <c r="F477" s="39">
        <v>1</v>
      </c>
      <c r="G477" s="35"/>
      <c r="H477" s="124"/>
      <c r="I477" s="124"/>
      <c r="J477" s="125"/>
      <c r="K477" s="85" t="s">
        <v>247</v>
      </c>
    </row>
    <row r="478" spans="1:11" x14ac:dyDescent="0.35">
      <c r="A478" s="83">
        <f t="shared" si="38"/>
        <v>25</v>
      </c>
      <c r="B478" s="34" t="s">
        <v>334</v>
      </c>
      <c r="C478" s="39">
        <v>70905</v>
      </c>
      <c r="D478" s="36">
        <v>70938</v>
      </c>
      <c r="E478" s="35">
        <f t="shared" si="37"/>
        <v>33</v>
      </c>
      <c r="F478" s="39">
        <v>1</v>
      </c>
      <c r="G478" s="35"/>
      <c r="H478" s="124"/>
      <c r="I478" s="124"/>
      <c r="J478" s="125"/>
      <c r="K478" s="85" t="s">
        <v>247</v>
      </c>
    </row>
    <row r="479" spans="1:11" x14ac:dyDescent="0.35">
      <c r="A479" s="83">
        <f t="shared" si="38"/>
        <v>26</v>
      </c>
      <c r="B479" s="34" t="s">
        <v>334</v>
      </c>
      <c r="C479" s="39">
        <f>D478</f>
        <v>70938</v>
      </c>
      <c r="D479" s="36">
        <v>70970</v>
      </c>
      <c r="E479" s="35">
        <f t="shared" si="37"/>
        <v>32</v>
      </c>
      <c r="F479" s="39">
        <v>1</v>
      </c>
      <c r="G479" s="35"/>
      <c r="H479" s="124"/>
      <c r="I479" s="124"/>
      <c r="J479" s="125"/>
      <c r="K479" s="85" t="s">
        <v>519</v>
      </c>
    </row>
    <row r="480" spans="1:11" x14ac:dyDescent="0.35">
      <c r="A480" s="83">
        <f t="shared" si="38"/>
        <v>27</v>
      </c>
      <c r="B480" s="34" t="s">
        <v>334</v>
      </c>
      <c r="C480" s="39">
        <f>D479</f>
        <v>70970</v>
      </c>
      <c r="D480" s="36">
        <v>71003</v>
      </c>
      <c r="E480" s="35">
        <f t="shared" si="37"/>
        <v>33</v>
      </c>
      <c r="F480" s="39">
        <v>1</v>
      </c>
      <c r="G480" s="35"/>
      <c r="H480" s="124"/>
      <c r="I480" s="124"/>
      <c r="J480" s="125"/>
      <c r="K480" s="85" t="s">
        <v>95</v>
      </c>
    </row>
    <row r="481" spans="1:11" x14ac:dyDescent="0.35">
      <c r="A481" s="83">
        <f t="shared" si="38"/>
        <v>28</v>
      </c>
      <c r="B481" s="34" t="s">
        <v>334</v>
      </c>
      <c r="C481" s="39">
        <f>D480</f>
        <v>71003</v>
      </c>
      <c r="D481" s="36">
        <v>71037</v>
      </c>
      <c r="E481" s="35">
        <f t="shared" si="37"/>
        <v>34</v>
      </c>
      <c r="F481" s="39">
        <v>1</v>
      </c>
      <c r="G481" s="35"/>
      <c r="H481" s="124"/>
      <c r="I481" s="124"/>
      <c r="J481" s="125"/>
      <c r="K481" s="85" t="s">
        <v>95</v>
      </c>
    </row>
    <row r="482" spans="1:11" x14ac:dyDescent="0.35">
      <c r="A482" s="83">
        <f t="shared" si="38"/>
        <v>29</v>
      </c>
      <c r="B482" s="34" t="s">
        <v>334</v>
      </c>
      <c r="C482" s="39">
        <v>0</v>
      </c>
      <c r="D482" s="36"/>
      <c r="E482" s="35">
        <f t="shared" si="37"/>
        <v>0</v>
      </c>
      <c r="F482" s="39"/>
      <c r="G482" s="35"/>
      <c r="H482" s="124"/>
      <c r="I482" s="124"/>
      <c r="J482" s="125"/>
      <c r="K482" s="85"/>
    </row>
    <row r="483" spans="1:11" x14ac:dyDescent="0.35">
      <c r="A483" s="83">
        <f t="shared" si="38"/>
        <v>30</v>
      </c>
      <c r="B483" s="34" t="s">
        <v>334</v>
      </c>
      <c r="C483" s="39">
        <f>D481</f>
        <v>71037</v>
      </c>
      <c r="D483" s="36">
        <v>71143</v>
      </c>
      <c r="E483" s="35">
        <f t="shared" si="37"/>
        <v>106</v>
      </c>
      <c r="F483" s="39">
        <v>5</v>
      </c>
      <c r="G483" s="35"/>
      <c r="H483" s="124"/>
      <c r="I483" s="124"/>
      <c r="J483" s="125"/>
      <c r="K483" s="85" t="s">
        <v>520</v>
      </c>
    </row>
    <row r="484" spans="1:11" x14ac:dyDescent="0.35">
      <c r="A484" s="83">
        <f t="shared" si="38"/>
        <v>31</v>
      </c>
      <c r="B484" s="34" t="s">
        <v>334</v>
      </c>
      <c r="C484" s="39">
        <f>D483</f>
        <v>71143</v>
      </c>
      <c r="D484" s="36">
        <v>71160</v>
      </c>
      <c r="E484" s="35">
        <f t="shared" si="37"/>
        <v>17</v>
      </c>
      <c r="F484" s="39">
        <v>2</v>
      </c>
      <c r="G484" s="35"/>
      <c r="H484" s="124"/>
      <c r="I484" s="124"/>
      <c r="J484" s="125"/>
      <c r="K484" s="85" t="s">
        <v>521</v>
      </c>
    </row>
    <row r="485" spans="1:11" x14ac:dyDescent="0.35">
      <c r="A485" s="83"/>
      <c r="B485" s="50" t="s">
        <v>9</v>
      </c>
      <c r="C485" s="39" t="s">
        <v>52</v>
      </c>
      <c r="D485" s="39"/>
      <c r="E485" s="50">
        <f>SUM(E454:E484)</f>
        <v>824</v>
      </c>
      <c r="F485" s="50">
        <f>SUM(F454:F484)</f>
        <v>38</v>
      </c>
      <c r="G485" s="50">
        <f>SUM(G454:G484)</f>
        <v>0</v>
      </c>
      <c r="H485" s="130">
        <f>SUM(H454:H484)</f>
        <v>10000</v>
      </c>
      <c r="I485" s="130">
        <f>SUM(I455:I484)</f>
        <v>100</v>
      </c>
      <c r="J485" s="131"/>
      <c r="K485" s="85"/>
    </row>
    <row r="486" spans="1:11" x14ac:dyDescent="0.25">
      <c r="A486" s="83"/>
      <c r="B486" s="36"/>
      <c r="C486" s="36"/>
      <c r="D486" s="36"/>
      <c r="E486" s="36"/>
      <c r="F486" s="36" t="s">
        <v>52</v>
      </c>
      <c r="G486" s="36"/>
      <c r="H486" s="124" t="s">
        <v>52</v>
      </c>
      <c r="I486" s="124"/>
      <c r="J486" s="125"/>
      <c r="K486" s="98"/>
    </row>
    <row r="487" spans="1:11" ht="21.75" thickBot="1" x14ac:dyDescent="0.3">
      <c r="A487" s="91"/>
      <c r="B487" s="114"/>
      <c r="C487" s="114"/>
      <c r="D487" s="114"/>
      <c r="E487" s="114" t="s">
        <v>52</v>
      </c>
      <c r="F487" s="114" t="s">
        <v>52</v>
      </c>
      <c r="G487" s="109" t="s">
        <v>10</v>
      </c>
      <c r="H487" s="140">
        <f>+E485/I485</f>
        <v>8.24</v>
      </c>
      <c r="I487" s="140" t="s">
        <v>11</v>
      </c>
      <c r="J487" s="141"/>
      <c r="K487" s="175"/>
    </row>
    <row r="489" spans="1:11" x14ac:dyDescent="0.35">
      <c r="A489" s="256" t="s">
        <v>54</v>
      </c>
      <c r="B489" s="256"/>
      <c r="C489" s="256"/>
      <c r="D489" s="256"/>
      <c r="E489" s="256"/>
      <c r="F489" s="256"/>
      <c r="G489" s="256"/>
      <c r="H489" s="256"/>
      <c r="I489" s="256"/>
      <c r="J489" s="256"/>
      <c r="K489" s="257"/>
    </row>
    <row r="490" spans="1:11" ht="63" x14ac:dyDescent="0.25">
      <c r="A490" s="253" t="s">
        <v>0</v>
      </c>
      <c r="B490" s="253"/>
      <c r="C490" s="170" t="s">
        <v>6</v>
      </c>
      <c r="D490" s="170" t="s">
        <v>7</v>
      </c>
      <c r="E490" s="170" t="s">
        <v>1</v>
      </c>
      <c r="F490" s="170" t="s">
        <v>2</v>
      </c>
      <c r="G490" s="73" t="s">
        <v>3</v>
      </c>
      <c r="H490" s="122" t="s">
        <v>8</v>
      </c>
      <c r="I490" s="122" t="s">
        <v>4</v>
      </c>
      <c r="J490" s="123" t="s">
        <v>120</v>
      </c>
      <c r="K490" s="183" t="s">
        <v>5</v>
      </c>
    </row>
    <row r="491" spans="1:11" x14ac:dyDescent="0.35">
      <c r="A491" s="37">
        <v>1</v>
      </c>
      <c r="B491" s="34" t="s">
        <v>334</v>
      </c>
      <c r="C491" s="42">
        <v>0</v>
      </c>
      <c r="D491" s="52">
        <v>0</v>
      </c>
      <c r="E491" s="52"/>
      <c r="F491" s="53"/>
      <c r="G491" s="54"/>
      <c r="H491" s="147"/>
      <c r="I491" s="148"/>
      <c r="J491" s="149"/>
      <c r="K491" s="184"/>
    </row>
    <row r="492" spans="1:11" x14ac:dyDescent="0.35">
      <c r="A492" s="37">
        <f>A491+1</f>
        <v>2</v>
      </c>
      <c r="B492" s="34" t="s">
        <v>334</v>
      </c>
      <c r="C492" s="42">
        <v>206182</v>
      </c>
      <c r="D492" s="35">
        <v>0</v>
      </c>
      <c r="E492" s="63">
        <f>D492-C492</f>
        <v>-206182</v>
      </c>
      <c r="F492" s="60"/>
      <c r="G492" s="36"/>
      <c r="H492" s="150"/>
      <c r="I492" s="151"/>
      <c r="J492" s="152"/>
      <c r="K492" s="46"/>
    </row>
    <row r="493" spans="1:11" x14ac:dyDescent="0.25">
      <c r="A493" s="37">
        <f t="shared" ref="A493:A521" si="39">A492+1</f>
        <v>3</v>
      </c>
      <c r="B493" s="34" t="s">
        <v>334</v>
      </c>
      <c r="C493" s="35">
        <v>0</v>
      </c>
      <c r="D493" s="35">
        <v>0</v>
      </c>
      <c r="E493" s="63">
        <f t="shared" ref="E493:E497" si="40">D493-C493</f>
        <v>0</v>
      </c>
      <c r="F493" s="60"/>
      <c r="G493" s="36"/>
      <c r="H493" s="150"/>
      <c r="I493" s="151"/>
      <c r="J493" s="152"/>
      <c r="K493" s="40"/>
    </row>
    <row r="494" spans="1:11" x14ac:dyDescent="0.25">
      <c r="A494" s="37">
        <f t="shared" si="39"/>
        <v>4</v>
      </c>
      <c r="B494" s="34" t="s">
        <v>334</v>
      </c>
      <c r="C494" s="35">
        <v>0</v>
      </c>
      <c r="D494" s="35">
        <v>0</v>
      </c>
      <c r="E494" s="63">
        <f t="shared" si="40"/>
        <v>0</v>
      </c>
      <c r="F494" s="60"/>
      <c r="G494" s="36"/>
      <c r="H494" s="150"/>
      <c r="I494" s="151"/>
      <c r="J494" s="152"/>
      <c r="K494" s="40"/>
    </row>
    <row r="495" spans="1:11" x14ac:dyDescent="0.25">
      <c r="A495" s="37">
        <f t="shared" si="39"/>
        <v>5</v>
      </c>
      <c r="B495" s="34" t="s">
        <v>334</v>
      </c>
      <c r="C495" s="35">
        <v>0</v>
      </c>
      <c r="D495" s="35">
        <v>0</v>
      </c>
      <c r="E495" s="63">
        <f t="shared" si="40"/>
        <v>0</v>
      </c>
      <c r="F495" s="60"/>
      <c r="G495" s="36"/>
      <c r="H495" s="150"/>
      <c r="I495" s="151"/>
      <c r="J495" s="152"/>
      <c r="K495" s="40"/>
    </row>
    <row r="496" spans="1:11" x14ac:dyDescent="0.35">
      <c r="A496" s="37">
        <f t="shared" si="39"/>
        <v>6</v>
      </c>
      <c r="B496" s="34" t="s">
        <v>334</v>
      </c>
      <c r="C496" s="35">
        <v>0</v>
      </c>
      <c r="D496" s="35">
        <v>0</v>
      </c>
      <c r="E496" s="63">
        <f t="shared" si="40"/>
        <v>0</v>
      </c>
      <c r="F496" s="64"/>
      <c r="G496" s="36"/>
      <c r="H496" s="150"/>
      <c r="I496" s="151"/>
      <c r="J496" s="152"/>
      <c r="K496" s="185"/>
    </row>
    <row r="497" spans="1:11" x14ac:dyDescent="0.35">
      <c r="A497" s="37">
        <f t="shared" si="39"/>
        <v>7</v>
      </c>
      <c r="B497" s="34" t="s">
        <v>334</v>
      </c>
      <c r="C497" s="35">
        <v>0</v>
      </c>
      <c r="D497" s="35">
        <v>0</v>
      </c>
      <c r="E497" s="63">
        <f t="shared" si="40"/>
        <v>0</v>
      </c>
      <c r="F497" s="64"/>
      <c r="G497" s="36"/>
      <c r="H497" s="150"/>
      <c r="I497" s="151"/>
      <c r="J497" s="152"/>
      <c r="K497" s="185"/>
    </row>
    <row r="498" spans="1:11" x14ac:dyDescent="0.35">
      <c r="A498" s="37">
        <f t="shared" si="39"/>
        <v>8</v>
      </c>
      <c r="B498" s="34" t="s">
        <v>334</v>
      </c>
      <c r="C498" s="35">
        <v>0</v>
      </c>
      <c r="D498" s="35">
        <v>0</v>
      </c>
      <c r="E498" s="63"/>
      <c r="F498" s="64"/>
      <c r="G498" s="36"/>
      <c r="H498" s="150"/>
      <c r="I498" s="151"/>
      <c r="J498" s="152"/>
      <c r="K498" s="40"/>
    </row>
    <row r="499" spans="1:11" x14ac:dyDescent="0.35">
      <c r="A499" s="37">
        <f t="shared" si="39"/>
        <v>9</v>
      </c>
      <c r="B499" s="34" t="s">
        <v>334</v>
      </c>
      <c r="C499" s="35">
        <v>0</v>
      </c>
      <c r="D499" s="35">
        <v>0</v>
      </c>
      <c r="E499" s="63"/>
      <c r="F499" s="64"/>
      <c r="G499" s="36"/>
      <c r="H499" s="150"/>
      <c r="I499" s="153"/>
      <c r="J499" s="154"/>
      <c r="K499" s="40"/>
    </row>
    <row r="500" spans="1:11" x14ac:dyDescent="0.25">
      <c r="A500" s="37">
        <f t="shared" si="39"/>
        <v>10</v>
      </c>
      <c r="B500" s="34" t="s">
        <v>334</v>
      </c>
      <c r="C500" s="35">
        <v>0</v>
      </c>
      <c r="D500" s="35">
        <v>0</v>
      </c>
      <c r="E500" s="63"/>
      <c r="F500" s="60"/>
      <c r="G500" s="35"/>
      <c r="H500" s="150"/>
      <c r="I500" s="151"/>
      <c r="J500" s="152"/>
      <c r="K500" s="40"/>
    </row>
    <row r="501" spans="1:11" x14ac:dyDescent="0.35">
      <c r="A501" s="37">
        <f t="shared" si="39"/>
        <v>11</v>
      </c>
      <c r="B501" s="34" t="s">
        <v>334</v>
      </c>
      <c r="C501" s="35">
        <v>0</v>
      </c>
      <c r="D501" s="35">
        <v>0</v>
      </c>
      <c r="E501" s="63"/>
      <c r="F501" s="64"/>
      <c r="G501" s="60"/>
      <c r="H501" s="124"/>
      <c r="I501" s="116"/>
      <c r="J501" s="117"/>
      <c r="K501" s="40"/>
    </row>
    <row r="502" spans="1:11" x14ac:dyDescent="0.35">
      <c r="A502" s="37">
        <f t="shared" si="39"/>
        <v>12</v>
      </c>
      <c r="B502" s="34" t="s">
        <v>334</v>
      </c>
      <c r="C502" s="35">
        <v>0</v>
      </c>
      <c r="D502" s="35">
        <v>0</v>
      </c>
      <c r="E502" s="63"/>
      <c r="F502" s="64"/>
      <c r="G502" s="60"/>
      <c r="H502" s="155"/>
      <c r="I502" s="151"/>
      <c r="J502" s="152"/>
      <c r="K502" s="40"/>
    </row>
    <row r="503" spans="1:11" x14ac:dyDescent="0.35">
      <c r="A503" s="37">
        <f t="shared" si="39"/>
        <v>13</v>
      </c>
      <c r="B503" s="34" t="s">
        <v>334</v>
      </c>
      <c r="C503" s="35">
        <v>0</v>
      </c>
      <c r="D503" s="35">
        <v>0</v>
      </c>
      <c r="E503" s="63"/>
      <c r="F503" s="64"/>
      <c r="G503" s="60"/>
      <c r="H503" s="124"/>
      <c r="I503" s="151"/>
      <c r="J503" s="152"/>
      <c r="K503" s="40"/>
    </row>
    <row r="504" spans="1:11" x14ac:dyDescent="0.35">
      <c r="A504" s="37">
        <f t="shared" si="39"/>
        <v>14</v>
      </c>
      <c r="B504" s="34" t="s">
        <v>334</v>
      </c>
      <c r="C504" s="35">
        <v>0</v>
      </c>
      <c r="D504" s="35">
        <v>0</v>
      </c>
      <c r="E504" s="63"/>
      <c r="F504" s="64"/>
      <c r="G504" s="60"/>
      <c r="H504" s="124"/>
      <c r="I504" s="151"/>
      <c r="J504" s="152"/>
      <c r="K504" s="186"/>
    </row>
    <row r="505" spans="1:11" x14ac:dyDescent="0.25">
      <c r="A505" s="37">
        <f t="shared" si="39"/>
        <v>15</v>
      </c>
      <c r="B505" s="34" t="s">
        <v>334</v>
      </c>
      <c r="C505" s="35">
        <v>0</v>
      </c>
      <c r="D505" s="35">
        <v>0</v>
      </c>
      <c r="E505" s="63"/>
      <c r="F505" s="60"/>
      <c r="G505" s="60"/>
      <c r="H505" s="124"/>
      <c r="I505" s="151"/>
      <c r="J505" s="152"/>
      <c r="K505" s="40"/>
    </row>
    <row r="506" spans="1:11" x14ac:dyDescent="0.35">
      <c r="A506" s="37">
        <f t="shared" si="39"/>
        <v>16</v>
      </c>
      <c r="B506" s="34" t="s">
        <v>334</v>
      </c>
      <c r="C506" s="35">
        <v>0</v>
      </c>
      <c r="D506" s="35">
        <v>0</v>
      </c>
      <c r="E506" s="63"/>
      <c r="F506" s="64"/>
      <c r="G506" s="60"/>
      <c r="H506" s="124"/>
      <c r="I506" s="151"/>
      <c r="J506" s="152"/>
      <c r="K506" s="40"/>
    </row>
    <row r="507" spans="1:11" x14ac:dyDescent="0.35">
      <c r="A507" s="37">
        <f t="shared" si="39"/>
        <v>17</v>
      </c>
      <c r="B507" s="34" t="s">
        <v>334</v>
      </c>
      <c r="C507" s="35">
        <v>0</v>
      </c>
      <c r="D507" s="35">
        <v>0</v>
      </c>
      <c r="E507" s="63"/>
      <c r="F507" s="64"/>
      <c r="G507" s="60"/>
      <c r="H507" s="124"/>
      <c r="I507" s="151"/>
      <c r="J507" s="152"/>
      <c r="K507" s="40"/>
    </row>
    <row r="508" spans="1:11" x14ac:dyDescent="0.35">
      <c r="A508" s="37">
        <f t="shared" si="39"/>
        <v>18</v>
      </c>
      <c r="B508" s="34" t="s">
        <v>334</v>
      </c>
      <c r="C508" s="35">
        <v>0</v>
      </c>
      <c r="D508" s="35">
        <v>0</v>
      </c>
      <c r="E508" s="63"/>
      <c r="F508" s="68"/>
      <c r="G508" s="60"/>
      <c r="H508" s="124"/>
      <c r="I508" s="151"/>
      <c r="J508" s="152"/>
      <c r="K508" s="40"/>
    </row>
    <row r="509" spans="1:11" x14ac:dyDescent="0.25">
      <c r="A509" s="37">
        <f t="shared" si="39"/>
        <v>19</v>
      </c>
      <c r="B509" s="34" t="s">
        <v>334</v>
      </c>
      <c r="C509" s="35">
        <v>0</v>
      </c>
      <c r="D509" s="35">
        <v>0</v>
      </c>
      <c r="E509" s="63"/>
      <c r="F509" s="60"/>
      <c r="G509" s="60"/>
      <c r="H509" s="124"/>
      <c r="I509" s="151"/>
      <c r="J509" s="152"/>
      <c r="K509" s="40"/>
    </row>
    <row r="510" spans="1:11" x14ac:dyDescent="0.35">
      <c r="A510" s="37">
        <f t="shared" si="39"/>
        <v>20</v>
      </c>
      <c r="B510" s="34" t="s">
        <v>334</v>
      </c>
      <c r="C510" s="35">
        <v>0</v>
      </c>
      <c r="D510" s="35">
        <v>0</v>
      </c>
      <c r="E510" s="63"/>
      <c r="F510" s="64"/>
      <c r="G510" s="60"/>
      <c r="H510" s="124"/>
      <c r="I510" s="151"/>
      <c r="J510" s="152"/>
      <c r="K510" s="40"/>
    </row>
    <row r="511" spans="1:11" x14ac:dyDescent="0.35">
      <c r="A511" s="37">
        <f t="shared" si="39"/>
        <v>21</v>
      </c>
      <c r="B511" s="34" t="s">
        <v>334</v>
      </c>
      <c r="C511" s="35">
        <v>0</v>
      </c>
      <c r="D511" s="35">
        <v>0</v>
      </c>
      <c r="E511" s="63"/>
      <c r="F511" s="69"/>
      <c r="G511" s="60"/>
      <c r="H511" s="124"/>
      <c r="I511" s="151"/>
      <c r="J511" s="152"/>
      <c r="K511" s="40"/>
    </row>
    <row r="512" spans="1:11" x14ac:dyDescent="0.25">
      <c r="A512" s="37">
        <f t="shared" si="39"/>
        <v>22</v>
      </c>
      <c r="B512" s="34" t="s">
        <v>334</v>
      </c>
      <c r="C512" s="35">
        <v>0</v>
      </c>
      <c r="D512" s="35">
        <v>0</v>
      </c>
      <c r="E512" s="63"/>
      <c r="F512" s="60"/>
      <c r="G512" s="60"/>
      <c r="H512" s="124"/>
      <c r="I512" s="151"/>
      <c r="J512" s="152"/>
      <c r="K512" s="40"/>
    </row>
    <row r="513" spans="1:11" x14ac:dyDescent="0.25">
      <c r="A513" s="37">
        <f t="shared" si="39"/>
        <v>23</v>
      </c>
      <c r="B513" s="34" t="s">
        <v>334</v>
      </c>
      <c r="C513" s="35">
        <v>0</v>
      </c>
      <c r="D513" s="35">
        <v>0</v>
      </c>
      <c r="E513" s="63"/>
      <c r="F513" s="60"/>
      <c r="G513" s="60"/>
      <c r="H513" s="124"/>
      <c r="I513" s="151"/>
      <c r="J513" s="152"/>
      <c r="K513" s="40"/>
    </row>
    <row r="514" spans="1:11" x14ac:dyDescent="0.25">
      <c r="A514" s="37">
        <f t="shared" si="39"/>
        <v>24</v>
      </c>
      <c r="B514" s="34" t="s">
        <v>334</v>
      </c>
      <c r="C514" s="35">
        <v>0</v>
      </c>
      <c r="D514" s="35">
        <v>0</v>
      </c>
      <c r="E514" s="63"/>
      <c r="F514" s="60"/>
      <c r="G514" s="60"/>
      <c r="H514" s="124"/>
      <c r="I514" s="151"/>
      <c r="J514" s="152"/>
      <c r="K514" s="40"/>
    </row>
    <row r="515" spans="1:11" x14ac:dyDescent="0.25">
      <c r="A515" s="37">
        <f t="shared" si="39"/>
        <v>25</v>
      </c>
      <c r="B515" s="34" t="s">
        <v>334</v>
      </c>
      <c r="C515" s="35">
        <v>0</v>
      </c>
      <c r="D515" s="35">
        <v>0</v>
      </c>
      <c r="E515" s="63"/>
      <c r="F515" s="60"/>
      <c r="G515" s="60"/>
      <c r="H515" s="124"/>
      <c r="I515" s="151"/>
      <c r="J515" s="152"/>
      <c r="K515" s="40"/>
    </row>
    <row r="516" spans="1:11" x14ac:dyDescent="0.35">
      <c r="A516" s="37">
        <f t="shared" si="39"/>
        <v>26</v>
      </c>
      <c r="B516" s="34" t="s">
        <v>334</v>
      </c>
      <c r="C516" s="35">
        <v>0</v>
      </c>
      <c r="D516" s="35">
        <v>0</v>
      </c>
      <c r="E516" s="63"/>
      <c r="F516" s="60"/>
      <c r="G516" s="60"/>
      <c r="H516" s="124"/>
      <c r="I516" s="116"/>
      <c r="J516" s="117"/>
      <c r="K516" s="40"/>
    </row>
    <row r="517" spans="1:11" x14ac:dyDescent="0.25">
      <c r="A517" s="37">
        <f t="shared" si="39"/>
        <v>27</v>
      </c>
      <c r="B517" s="34" t="s">
        <v>334</v>
      </c>
      <c r="C517" s="35">
        <v>0</v>
      </c>
      <c r="D517" s="35">
        <v>0</v>
      </c>
      <c r="E517" s="63"/>
      <c r="F517" s="60"/>
      <c r="G517" s="60"/>
      <c r="H517" s="124"/>
      <c r="I517" s="151"/>
      <c r="J517" s="152"/>
      <c r="K517" s="40"/>
    </row>
    <row r="518" spans="1:11" x14ac:dyDescent="0.25">
      <c r="A518" s="37">
        <f t="shared" si="39"/>
        <v>28</v>
      </c>
      <c r="B518" s="34" t="s">
        <v>334</v>
      </c>
      <c r="C518" s="35">
        <v>0</v>
      </c>
      <c r="D518" s="35">
        <v>0</v>
      </c>
      <c r="E518" s="63"/>
      <c r="F518" s="60"/>
      <c r="G518" s="60"/>
      <c r="H518" s="124"/>
      <c r="I518" s="151"/>
      <c r="J518" s="152"/>
      <c r="K518" s="40"/>
    </row>
    <row r="519" spans="1:11" x14ac:dyDescent="0.25">
      <c r="A519" s="37">
        <f t="shared" si="39"/>
        <v>29</v>
      </c>
      <c r="B519" s="34" t="s">
        <v>334</v>
      </c>
      <c r="C519" s="35">
        <v>0</v>
      </c>
      <c r="D519" s="35">
        <v>0</v>
      </c>
      <c r="E519" s="63"/>
      <c r="F519" s="60"/>
      <c r="G519" s="60"/>
      <c r="H519" s="124"/>
      <c r="I519" s="151"/>
      <c r="J519" s="152"/>
      <c r="K519" s="40"/>
    </row>
    <row r="520" spans="1:11" x14ac:dyDescent="0.25">
      <c r="A520" s="37">
        <f t="shared" si="39"/>
        <v>30</v>
      </c>
      <c r="B520" s="34" t="s">
        <v>334</v>
      </c>
      <c r="C520" s="35">
        <v>0</v>
      </c>
      <c r="D520" s="35">
        <v>0</v>
      </c>
      <c r="E520" s="63"/>
      <c r="F520" s="60"/>
      <c r="G520" s="60"/>
      <c r="H520" s="124"/>
      <c r="I520" s="151"/>
      <c r="J520" s="152"/>
      <c r="K520" s="40"/>
    </row>
    <row r="521" spans="1:11" x14ac:dyDescent="0.25">
      <c r="A521" s="37">
        <f t="shared" si="39"/>
        <v>31</v>
      </c>
      <c r="B521" s="34" t="s">
        <v>334</v>
      </c>
      <c r="C521" s="35">
        <v>0</v>
      </c>
      <c r="D521" s="35">
        <v>0</v>
      </c>
      <c r="E521" s="63"/>
      <c r="F521" s="60"/>
      <c r="G521" s="60"/>
      <c r="H521" s="124"/>
      <c r="I521" s="151"/>
      <c r="J521" s="152"/>
      <c r="K521" s="40"/>
    </row>
    <row r="522" spans="1:11" x14ac:dyDescent="0.25">
      <c r="A522" s="37"/>
      <c r="B522" s="50" t="s">
        <v>9</v>
      </c>
      <c r="C522" s="50"/>
      <c r="D522" s="50"/>
      <c r="E522" s="50">
        <f>SUM(E491:E521)</f>
        <v>-206182</v>
      </c>
      <c r="F522" s="50">
        <f>SUM(F491:F521)</f>
        <v>0</v>
      </c>
      <c r="G522" s="50">
        <f>SUM(G491:G521)</f>
        <v>0</v>
      </c>
      <c r="H522" s="130">
        <f>SUM(H491:H521)</f>
        <v>0</v>
      </c>
      <c r="I522" s="130">
        <f>SUM(I491:I521)</f>
        <v>0</v>
      </c>
      <c r="J522" s="156"/>
      <c r="K522" s="40"/>
    </row>
    <row r="524" spans="1:11" x14ac:dyDescent="0.25">
      <c r="G524" s="51" t="s">
        <v>10</v>
      </c>
      <c r="H524" s="157" t="e">
        <f>+E522/I522</f>
        <v>#DIV/0!</v>
      </c>
      <c r="I524" s="157" t="s">
        <v>11</v>
      </c>
      <c r="J524" s="158"/>
    </row>
    <row r="526" spans="1:11" x14ac:dyDescent="0.35">
      <c r="A526" s="256" t="s">
        <v>58</v>
      </c>
      <c r="B526" s="256"/>
      <c r="C526" s="256"/>
      <c r="D526" s="256"/>
      <c r="E526" s="256"/>
      <c r="F526" s="256"/>
      <c r="G526" s="256"/>
      <c r="H526" s="256"/>
      <c r="I526" s="256"/>
      <c r="J526" s="256"/>
      <c r="K526" s="257"/>
    </row>
    <row r="527" spans="1:11" ht="63" x14ac:dyDescent="0.25">
      <c r="A527" s="253" t="s">
        <v>0</v>
      </c>
      <c r="B527" s="253"/>
      <c r="C527" s="170" t="s">
        <v>6</v>
      </c>
      <c r="D527" s="170" t="s">
        <v>7</v>
      </c>
      <c r="E527" s="170" t="s">
        <v>1</v>
      </c>
      <c r="F527" s="170" t="s">
        <v>2</v>
      </c>
      <c r="G527" s="73" t="s">
        <v>3</v>
      </c>
      <c r="H527" s="122" t="s">
        <v>8</v>
      </c>
      <c r="I527" s="122" t="s">
        <v>4</v>
      </c>
      <c r="J527" s="123" t="s">
        <v>120</v>
      </c>
      <c r="K527" s="183" t="s">
        <v>5</v>
      </c>
    </row>
    <row r="528" spans="1:11" x14ac:dyDescent="0.35">
      <c r="A528" s="37">
        <v>1</v>
      </c>
      <c r="B528" s="34" t="s">
        <v>334</v>
      </c>
      <c r="C528" s="42">
        <v>0</v>
      </c>
      <c r="D528" s="52">
        <v>0</v>
      </c>
      <c r="E528" s="52"/>
      <c r="F528" s="53"/>
      <c r="G528" s="54"/>
      <c r="H528" s="147"/>
      <c r="I528" s="148"/>
      <c r="J528" s="149"/>
      <c r="K528" s="187"/>
    </row>
    <row r="529" spans="1:11" x14ac:dyDescent="0.35">
      <c r="A529" s="37">
        <f>A528+1</f>
        <v>2</v>
      </c>
      <c r="B529" s="34" t="s">
        <v>334</v>
      </c>
      <c r="C529" s="35">
        <v>0</v>
      </c>
      <c r="D529" s="35">
        <v>0</v>
      </c>
      <c r="E529" s="63"/>
      <c r="F529" s="60"/>
      <c r="G529" s="36"/>
      <c r="H529" s="150"/>
      <c r="I529" s="151"/>
      <c r="J529" s="152"/>
      <c r="K529" s="184"/>
    </row>
    <row r="530" spans="1:11" x14ac:dyDescent="0.35">
      <c r="A530" s="37">
        <f t="shared" ref="A530:A558" si="41">A529+1</f>
        <v>3</v>
      </c>
      <c r="B530" s="34" t="s">
        <v>334</v>
      </c>
      <c r="C530" s="35">
        <v>0</v>
      </c>
      <c r="D530" s="35">
        <v>0</v>
      </c>
      <c r="E530" s="63">
        <f>D530-C530</f>
        <v>0</v>
      </c>
      <c r="F530" s="60"/>
      <c r="G530" s="36"/>
      <c r="H530" s="150"/>
      <c r="I530" s="151"/>
      <c r="J530" s="152"/>
      <c r="K530" s="184"/>
    </row>
    <row r="531" spans="1:11" x14ac:dyDescent="0.35">
      <c r="A531" s="37">
        <f t="shared" si="41"/>
        <v>4</v>
      </c>
      <c r="B531" s="34" t="s">
        <v>334</v>
      </c>
      <c r="C531" s="42">
        <v>313880</v>
      </c>
      <c r="D531" s="35">
        <v>313924</v>
      </c>
      <c r="E531" s="63">
        <f>D531-C531</f>
        <v>44</v>
      </c>
      <c r="F531" s="60">
        <v>4</v>
      </c>
      <c r="G531" s="36"/>
      <c r="H531" s="150"/>
      <c r="I531" s="151"/>
      <c r="J531" s="152"/>
      <c r="K531" s="40" t="s">
        <v>340</v>
      </c>
    </row>
    <row r="532" spans="1:11" x14ac:dyDescent="0.25">
      <c r="A532" s="37">
        <f t="shared" si="41"/>
        <v>5</v>
      </c>
      <c r="B532" s="34" t="s">
        <v>334</v>
      </c>
      <c r="C532" s="35">
        <f>D531</f>
        <v>313924</v>
      </c>
      <c r="D532" s="35">
        <v>313968</v>
      </c>
      <c r="E532" s="63">
        <f t="shared" ref="E532:E551" si="42">D532-C532</f>
        <v>44</v>
      </c>
      <c r="F532" s="60">
        <v>3</v>
      </c>
      <c r="G532" s="36"/>
      <c r="H532" s="150"/>
      <c r="I532" s="151"/>
      <c r="J532" s="152"/>
      <c r="K532" s="40" t="s">
        <v>254</v>
      </c>
    </row>
    <row r="533" spans="1:11" x14ac:dyDescent="0.35">
      <c r="A533" s="37">
        <f t="shared" si="41"/>
        <v>6</v>
      </c>
      <c r="B533" s="34" t="s">
        <v>334</v>
      </c>
      <c r="C533" s="35">
        <f>D532</f>
        <v>313968</v>
      </c>
      <c r="D533" s="35">
        <v>314027</v>
      </c>
      <c r="E533" s="63">
        <f t="shared" si="42"/>
        <v>59</v>
      </c>
      <c r="F533" s="64">
        <v>4</v>
      </c>
      <c r="G533" s="36"/>
      <c r="H533" s="150"/>
      <c r="I533" s="151"/>
      <c r="J533" s="152"/>
      <c r="K533" s="185" t="s">
        <v>372</v>
      </c>
    </row>
    <row r="534" spans="1:11" x14ac:dyDescent="0.35">
      <c r="A534" s="37">
        <f t="shared" si="41"/>
        <v>7</v>
      </c>
      <c r="B534" s="34" t="s">
        <v>334</v>
      </c>
      <c r="C534" s="35">
        <f>D533</f>
        <v>314027</v>
      </c>
      <c r="D534" s="35">
        <v>314077</v>
      </c>
      <c r="E534" s="63">
        <f t="shared" si="42"/>
        <v>50</v>
      </c>
      <c r="F534" s="64">
        <v>4</v>
      </c>
      <c r="G534" s="36"/>
      <c r="H534" s="150"/>
      <c r="I534" s="151"/>
      <c r="J534" s="152"/>
      <c r="K534" s="185" t="s">
        <v>375</v>
      </c>
    </row>
    <row r="535" spans="1:11" x14ac:dyDescent="0.35">
      <c r="A535" s="37">
        <f t="shared" si="41"/>
        <v>8</v>
      </c>
      <c r="B535" s="34" t="s">
        <v>334</v>
      </c>
      <c r="C535" s="35">
        <v>0</v>
      </c>
      <c r="D535" s="35">
        <v>0</v>
      </c>
      <c r="E535" s="63">
        <f t="shared" si="42"/>
        <v>0</v>
      </c>
      <c r="F535" s="64" t="s">
        <v>52</v>
      </c>
      <c r="G535" s="36"/>
      <c r="H535" s="150"/>
      <c r="I535" s="151"/>
      <c r="J535" s="152"/>
      <c r="K535" s="185" t="s">
        <v>52</v>
      </c>
    </row>
    <row r="536" spans="1:11" x14ac:dyDescent="0.35">
      <c r="A536" s="37">
        <f t="shared" si="41"/>
        <v>9</v>
      </c>
      <c r="B536" s="34" t="s">
        <v>334</v>
      </c>
      <c r="C536" s="35">
        <f>D534</f>
        <v>314077</v>
      </c>
      <c r="D536" s="35">
        <v>314140</v>
      </c>
      <c r="E536" s="63">
        <f t="shared" ref="E536" si="43">D536-C536</f>
        <v>63</v>
      </c>
      <c r="F536" s="64">
        <v>4</v>
      </c>
      <c r="G536" s="36"/>
      <c r="H536" s="150"/>
      <c r="I536" s="151"/>
      <c r="J536" s="152"/>
      <c r="K536" s="185" t="s">
        <v>375</v>
      </c>
    </row>
    <row r="537" spans="1:11" x14ac:dyDescent="0.25">
      <c r="A537" s="37">
        <f t="shared" si="41"/>
        <v>10</v>
      </c>
      <c r="B537" s="34" t="s">
        <v>334</v>
      </c>
      <c r="C537" s="35">
        <v>314140</v>
      </c>
      <c r="D537" s="35">
        <v>314207</v>
      </c>
      <c r="E537" s="63">
        <f t="shared" si="42"/>
        <v>67</v>
      </c>
      <c r="F537" s="60">
        <v>4</v>
      </c>
      <c r="G537" s="35"/>
      <c r="H537" s="150"/>
      <c r="I537" s="151"/>
      <c r="J537" s="152"/>
      <c r="K537" s="40" t="s">
        <v>431</v>
      </c>
    </row>
    <row r="538" spans="1:11" x14ac:dyDescent="0.35">
      <c r="A538" s="37">
        <f t="shared" si="41"/>
        <v>11</v>
      </c>
      <c r="B538" s="34" t="s">
        <v>334</v>
      </c>
      <c r="C538" s="35">
        <v>314207</v>
      </c>
      <c r="D538" s="35">
        <v>314254</v>
      </c>
      <c r="E538" s="63">
        <f t="shared" si="42"/>
        <v>47</v>
      </c>
      <c r="F538" s="64">
        <v>3</v>
      </c>
      <c r="G538" s="60"/>
      <c r="H538" s="124">
        <v>10000</v>
      </c>
      <c r="I538" s="116">
        <v>93.17</v>
      </c>
      <c r="J538" s="117">
        <v>314222</v>
      </c>
      <c r="K538" s="40" t="s">
        <v>254</v>
      </c>
    </row>
    <row r="539" spans="1:11" x14ac:dyDescent="0.35">
      <c r="A539" s="37">
        <f t="shared" si="41"/>
        <v>12</v>
      </c>
      <c r="B539" s="34" t="s">
        <v>334</v>
      </c>
      <c r="C539" s="35">
        <f>D538</f>
        <v>314254</v>
      </c>
      <c r="D539" s="35">
        <v>314305</v>
      </c>
      <c r="E539" s="63">
        <f t="shared" si="42"/>
        <v>51</v>
      </c>
      <c r="F539" s="64">
        <v>4</v>
      </c>
      <c r="G539" s="60"/>
      <c r="H539" s="155"/>
      <c r="I539" s="151"/>
      <c r="J539" s="152"/>
      <c r="K539" s="185" t="s">
        <v>375</v>
      </c>
    </row>
    <row r="540" spans="1:11" x14ac:dyDescent="0.35">
      <c r="A540" s="37">
        <f t="shared" si="41"/>
        <v>13</v>
      </c>
      <c r="B540" s="34" t="s">
        <v>334</v>
      </c>
      <c r="C540" s="35">
        <f>D539</f>
        <v>314305</v>
      </c>
      <c r="D540" s="35">
        <v>314355</v>
      </c>
      <c r="E540" s="63">
        <f t="shared" si="42"/>
        <v>50</v>
      </c>
      <c r="F540" s="64">
        <v>3</v>
      </c>
      <c r="G540" s="60"/>
      <c r="H540" s="124"/>
      <c r="I540" s="151"/>
      <c r="J540" s="152"/>
      <c r="K540" s="40" t="s">
        <v>254</v>
      </c>
    </row>
    <row r="541" spans="1:11" x14ac:dyDescent="0.35">
      <c r="A541" s="37">
        <f t="shared" si="41"/>
        <v>14</v>
      </c>
      <c r="B541" s="34" t="s">
        <v>334</v>
      </c>
      <c r="C541" s="35">
        <f>D540</f>
        <v>314355</v>
      </c>
      <c r="D541" s="35">
        <v>314418</v>
      </c>
      <c r="E541" s="63">
        <f t="shared" si="42"/>
        <v>63</v>
      </c>
      <c r="F541" s="64">
        <v>4</v>
      </c>
      <c r="G541" s="60"/>
      <c r="H541" s="124"/>
      <c r="I541" s="151"/>
      <c r="J541" s="152"/>
      <c r="K541" s="40" t="s">
        <v>206</v>
      </c>
    </row>
    <row r="542" spans="1:11" x14ac:dyDescent="0.25">
      <c r="A542" s="37">
        <f t="shared" si="41"/>
        <v>15</v>
      </c>
      <c r="B542" s="34" t="s">
        <v>334</v>
      </c>
      <c r="C542" s="35">
        <v>0</v>
      </c>
      <c r="D542" s="35">
        <v>0</v>
      </c>
      <c r="E542" s="63">
        <f t="shared" si="42"/>
        <v>0</v>
      </c>
      <c r="F542" s="60"/>
      <c r="G542" s="60"/>
      <c r="H542" s="124"/>
      <c r="I542" s="151"/>
      <c r="J542" s="152"/>
      <c r="K542" s="40"/>
    </row>
    <row r="543" spans="1:11" x14ac:dyDescent="0.35">
      <c r="A543" s="37">
        <f t="shared" si="41"/>
        <v>16</v>
      </c>
      <c r="B543" s="34" t="s">
        <v>334</v>
      </c>
      <c r="C543" s="35">
        <f>D541</f>
        <v>314418</v>
      </c>
      <c r="D543" s="35">
        <v>314491</v>
      </c>
      <c r="E543" s="63">
        <f t="shared" si="42"/>
        <v>73</v>
      </c>
      <c r="F543" s="64">
        <v>5</v>
      </c>
      <c r="G543" s="60"/>
      <c r="H543" s="124"/>
      <c r="I543" s="151"/>
      <c r="J543" s="152"/>
      <c r="K543" s="40" t="s">
        <v>451</v>
      </c>
    </row>
    <row r="544" spans="1:11" x14ac:dyDescent="0.35">
      <c r="A544" s="37">
        <f t="shared" si="41"/>
        <v>17</v>
      </c>
      <c r="B544" s="34" t="s">
        <v>334</v>
      </c>
      <c r="C544" s="35">
        <f>D543</f>
        <v>314491</v>
      </c>
      <c r="D544" s="35">
        <v>314521</v>
      </c>
      <c r="E544" s="63">
        <f t="shared" si="42"/>
        <v>30</v>
      </c>
      <c r="F544" s="64">
        <v>2</v>
      </c>
      <c r="G544" s="60"/>
      <c r="H544" s="124"/>
      <c r="I544" s="151"/>
      <c r="J544" s="152"/>
      <c r="K544" s="40" t="s">
        <v>391</v>
      </c>
    </row>
    <row r="545" spans="1:11" x14ac:dyDescent="0.35">
      <c r="A545" s="37">
        <f t="shared" si="41"/>
        <v>18</v>
      </c>
      <c r="B545" s="34" t="s">
        <v>334</v>
      </c>
      <c r="C545" s="35">
        <f>D544</f>
        <v>314521</v>
      </c>
      <c r="D545" s="35">
        <v>314552</v>
      </c>
      <c r="E545" s="63">
        <f t="shared" si="42"/>
        <v>31</v>
      </c>
      <c r="F545" s="68">
        <v>3</v>
      </c>
      <c r="G545" s="60"/>
      <c r="H545" s="124"/>
      <c r="I545" s="151"/>
      <c r="J545" s="152"/>
      <c r="K545" s="188" t="s">
        <v>452</v>
      </c>
    </row>
    <row r="546" spans="1:11" x14ac:dyDescent="0.25">
      <c r="A546" s="37">
        <f t="shared" si="41"/>
        <v>19</v>
      </c>
      <c r="B546" s="34" t="s">
        <v>334</v>
      </c>
      <c r="C546" s="35">
        <v>0</v>
      </c>
      <c r="D546" s="35"/>
      <c r="E546" s="63">
        <f t="shared" si="42"/>
        <v>0</v>
      </c>
      <c r="F546" s="60"/>
      <c r="G546" s="60"/>
      <c r="H546" s="124"/>
      <c r="I546" s="151"/>
      <c r="J546" s="152"/>
      <c r="K546" s="40"/>
    </row>
    <row r="547" spans="1:11" x14ac:dyDescent="0.35">
      <c r="A547" s="37">
        <f t="shared" si="41"/>
        <v>20</v>
      </c>
      <c r="B547" s="34" t="s">
        <v>334</v>
      </c>
      <c r="C547" s="35">
        <v>0</v>
      </c>
      <c r="D547" s="35"/>
      <c r="E547" s="63">
        <f t="shared" si="42"/>
        <v>0</v>
      </c>
      <c r="F547" s="64"/>
      <c r="G547" s="60"/>
      <c r="H547" s="124"/>
      <c r="I547" s="151"/>
      <c r="J547" s="152"/>
      <c r="K547" s="40"/>
    </row>
    <row r="548" spans="1:11" x14ac:dyDescent="0.35">
      <c r="A548" s="37">
        <f t="shared" si="41"/>
        <v>21</v>
      </c>
      <c r="B548" s="34" t="s">
        <v>334</v>
      </c>
      <c r="C548" s="35">
        <v>0</v>
      </c>
      <c r="D548" s="35"/>
      <c r="E548" s="63">
        <f t="shared" si="42"/>
        <v>0</v>
      </c>
      <c r="F548" s="69"/>
      <c r="G548" s="60"/>
      <c r="H548" s="124"/>
      <c r="I548" s="151"/>
      <c r="J548" s="152"/>
      <c r="K548" s="40"/>
    </row>
    <row r="549" spans="1:11" x14ac:dyDescent="0.25">
      <c r="A549" s="37">
        <f t="shared" si="41"/>
        <v>22</v>
      </c>
      <c r="B549" s="34" t="s">
        <v>334</v>
      </c>
      <c r="C549" s="35">
        <f>D545</f>
        <v>314552</v>
      </c>
      <c r="D549" s="35">
        <v>314601</v>
      </c>
      <c r="E549" s="63">
        <f t="shared" si="42"/>
        <v>49</v>
      </c>
      <c r="F549" s="60">
        <v>3</v>
      </c>
      <c r="G549" s="60"/>
      <c r="H549" s="124"/>
      <c r="I549" s="151"/>
      <c r="J549" s="152"/>
      <c r="K549" s="40" t="s">
        <v>254</v>
      </c>
    </row>
    <row r="550" spans="1:11" x14ac:dyDescent="0.25">
      <c r="A550" s="37">
        <f t="shared" si="41"/>
        <v>23</v>
      </c>
      <c r="B550" s="34" t="s">
        <v>334</v>
      </c>
      <c r="C550" s="35">
        <f>D549</f>
        <v>314601</v>
      </c>
      <c r="D550" s="35">
        <v>314664</v>
      </c>
      <c r="E550" s="63">
        <f t="shared" si="42"/>
        <v>63</v>
      </c>
      <c r="F550" s="60">
        <v>4</v>
      </c>
      <c r="G550" s="60"/>
      <c r="H550" s="124"/>
      <c r="I550" s="151"/>
      <c r="J550" s="152"/>
      <c r="K550" s="40" t="s">
        <v>206</v>
      </c>
    </row>
    <row r="551" spans="1:11" x14ac:dyDescent="0.25">
      <c r="A551" s="37">
        <f t="shared" si="41"/>
        <v>24</v>
      </c>
      <c r="B551" s="34" t="s">
        <v>334</v>
      </c>
      <c r="C551" s="35">
        <v>314664</v>
      </c>
      <c r="D551" s="35">
        <v>314679</v>
      </c>
      <c r="E551" s="63">
        <f t="shared" si="42"/>
        <v>15</v>
      </c>
      <c r="F551" s="60">
        <v>1</v>
      </c>
      <c r="G551" s="60"/>
      <c r="H551" s="124"/>
      <c r="I551" s="151"/>
      <c r="J551" s="152"/>
      <c r="K551" s="40"/>
    </row>
    <row r="552" spans="1:11" x14ac:dyDescent="0.25">
      <c r="A552" s="37">
        <f t="shared" si="41"/>
        <v>25</v>
      </c>
      <c r="B552" s="34" t="s">
        <v>334</v>
      </c>
      <c r="C552" s="35">
        <v>314678</v>
      </c>
      <c r="D552" s="35">
        <v>314725</v>
      </c>
      <c r="E552" s="63">
        <f t="shared" ref="E552:E558" si="44">D552-C552</f>
        <v>47</v>
      </c>
      <c r="F552" s="60">
        <v>3</v>
      </c>
      <c r="G552" s="60"/>
      <c r="H552" s="124">
        <v>10000</v>
      </c>
      <c r="I552" s="151">
        <v>100</v>
      </c>
      <c r="J552" s="152">
        <v>314679</v>
      </c>
      <c r="K552" s="40" t="s">
        <v>498</v>
      </c>
    </row>
    <row r="553" spans="1:11" x14ac:dyDescent="0.25">
      <c r="A553" s="37">
        <f t="shared" si="41"/>
        <v>26</v>
      </c>
      <c r="B553" s="34" t="s">
        <v>334</v>
      </c>
      <c r="C553" s="35">
        <f>D552</f>
        <v>314725</v>
      </c>
      <c r="D553" s="35">
        <v>314756</v>
      </c>
      <c r="E553" s="63">
        <f t="shared" si="44"/>
        <v>31</v>
      </c>
      <c r="F553" s="60">
        <v>2</v>
      </c>
      <c r="G553" s="60"/>
      <c r="H553" s="124"/>
      <c r="I553" s="151"/>
      <c r="J553" s="152"/>
      <c r="K553" s="40" t="s">
        <v>308</v>
      </c>
    </row>
    <row r="554" spans="1:11" x14ac:dyDescent="0.25">
      <c r="A554" s="37">
        <f t="shared" si="41"/>
        <v>27</v>
      </c>
      <c r="B554" s="34" t="s">
        <v>334</v>
      </c>
      <c r="C554" s="35">
        <f>D553</f>
        <v>314756</v>
      </c>
      <c r="D554" s="35">
        <v>314820</v>
      </c>
      <c r="E554" s="63">
        <f t="shared" si="44"/>
        <v>64</v>
      </c>
      <c r="F554" s="60">
        <v>4</v>
      </c>
      <c r="G554" s="60"/>
      <c r="H554" s="124"/>
      <c r="I554" s="151"/>
      <c r="J554" s="152"/>
      <c r="K554" s="40" t="s">
        <v>499</v>
      </c>
    </row>
    <row r="555" spans="1:11" x14ac:dyDescent="0.25">
      <c r="A555" s="37">
        <f t="shared" si="41"/>
        <v>28</v>
      </c>
      <c r="B555" s="34" t="s">
        <v>334</v>
      </c>
      <c r="C555" s="35">
        <f>D554</f>
        <v>314820</v>
      </c>
      <c r="D555" s="35">
        <v>314835</v>
      </c>
      <c r="E555" s="63">
        <f t="shared" si="44"/>
        <v>15</v>
      </c>
      <c r="F555" s="60">
        <v>1</v>
      </c>
      <c r="G555" s="60"/>
      <c r="H555" s="124"/>
      <c r="I555" s="151"/>
      <c r="J555" s="152"/>
      <c r="K555" s="40" t="s">
        <v>367</v>
      </c>
    </row>
    <row r="556" spans="1:11" x14ac:dyDescent="0.25">
      <c r="A556" s="37">
        <f t="shared" si="41"/>
        <v>29</v>
      </c>
      <c r="B556" s="34" t="s">
        <v>334</v>
      </c>
      <c r="C556" s="35">
        <v>0</v>
      </c>
      <c r="D556" s="35">
        <v>0</v>
      </c>
      <c r="E556" s="63">
        <f t="shared" si="44"/>
        <v>0</v>
      </c>
      <c r="F556" s="60">
        <v>5</v>
      </c>
      <c r="G556" s="60"/>
      <c r="H556" s="124"/>
      <c r="I556" s="151"/>
      <c r="J556" s="152"/>
      <c r="K556" s="40" t="s">
        <v>512</v>
      </c>
    </row>
    <row r="557" spans="1:11" x14ac:dyDescent="0.25">
      <c r="A557" s="37">
        <f t="shared" si="41"/>
        <v>30</v>
      </c>
      <c r="B557" s="34" t="s">
        <v>334</v>
      </c>
      <c r="C557" s="35">
        <f>D555</f>
        <v>314835</v>
      </c>
      <c r="D557" s="35">
        <v>314912</v>
      </c>
      <c r="E557" s="63">
        <f t="shared" ref="E557" si="45">D557-C557</f>
        <v>77</v>
      </c>
      <c r="F557" s="60">
        <v>5</v>
      </c>
      <c r="G557" s="60"/>
      <c r="H557" s="124"/>
      <c r="I557" s="151"/>
      <c r="J557" s="152"/>
      <c r="K557" s="40" t="s">
        <v>512</v>
      </c>
    </row>
    <row r="558" spans="1:11" x14ac:dyDescent="0.25">
      <c r="A558" s="37">
        <f t="shared" si="41"/>
        <v>31</v>
      </c>
      <c r="B558" s="34" t="s">
        <v>334</v>
      </c>
      <c r="C558" s="35">
        <f>D557</f>
        <v>314912</v>
      </c>
      <c r="D558" s="35">
        <v>314951</v>
      </c>
      <c r="E558" s="63">
        <f t="shared" si="44"/>
        <v>39</v>
      </c>
      <c r="F558" s="60">
        <v>3</v>
      </c>
      <c r="G558" s="60"/>
      <c r="H558" s="124"/>
      <c r="I558" s="151"/>
      <c r="J558" s="152"/>
      <c r="K558" s="40" t="s">
        <v>528</v>
      </c>
    </row>
    <row r="559" spans="1:11" x14ac:dyDescent="0.25">
      <c r="A559" s="37"/>
      <c r="B559" s="50" t="s">
        <v>9</v>
      </c>
      <c r="C559" s="50"/>
      <c r="D559" s="50"/>
      <c r="E559" s="50">
        <f>SUM(E528:E558)</f>
        <v>1072</v>
      </c>
      <c r="F559" s="50">
        <f>SUM(F528:F558)</f>
        <v>78</v>
      </c>
      <c r="G559" s="50">
        <f>SUM(G528:G558)</f>
        <v>0</v>
      </c>
      <c r="H559" s="130">
        <f>SUM(H528:H558)</f>
        <v>20000</v>
      </c>
      <c r="I559" s="130">
        <f>SUM(I528:I558)</f>
        <v>193.17000000000002</v>
      </c>
      <c r="J559" s="156"/>
      <c r="K559" s="40"/>
    </row>
    <row r="561" spans="2:11" x14ac:dyDescent="0.25">
      <c r="G561" s="51" t="s">
        <v>10</v>
      </c>
      <c r="H561" s="157">
        <f>+E559/I559</f>
        <v>5.549515970388776</v>
      </c>
      <c r="I561" s="157" t="s">
        <v>11</v>
      </c>
      <c r="J561" s="158"/>
    </row>
    <row r="562" spans="2:11" ht="21.75" thickBot="1" x14ac:dyDescent="0.3"/>
    <row r="563" spans="2:11" x14ac:dyDescent="0.25">
      <c r="B563" s="29"/>
      <c r="C563" s="189" t="s">
        <v>0</v>
      </c>
      <c r="D563" s="190" t="s">
        <v>354</v>
      </c>
      <c r="E563" s="171" t="s">
        <v>238</v>
      </c>
      <c r="F563" s="191" t="s">
        <v>236</v>
      </c>
      <c r="G563" s="29" t="s">
        <v>52</v>
      </c>
      <c r="H563" s="29"/>
      <c r="I563" s="29"/>
      <c r="J563" s="29"/>
    </row>
    <row r="564" spans="2:11" x14ac:dyDescent="0.3">
      <c r="B564" s="29"/>
      <c r="C564" s="193" t="s">
        <v>350</v>
      </c>
      <c r="D564" s="78" t="s">
        <v>310</v>
      </c>
      <c r="E564" s="164">
        <v>46.59</v>
      </c>
      <c r="F564" s="192">
        <v>5000</v>
      </c>
      <c r="G564" s="118" t="s">
        <v>357</v>
      </c>
      <c r="H564" s="29"/>
      <c r="I564" s="29" t="s">
        <v>358</v>
      </c>
      <c r="J564" s="29">
        <v>1000</v>
      </c>
      <c r="K564" s="110" t="s">
        <v>359</v>
      </c>
    </row>
    <row r="565" spans="2:11" ht="63" x14ac:dyDescent="0.25">
      <c r="B565" s="29"/>
      <c r="C565" s="193" t="s">
        <v>355</v>
      </c>
      <c r="D565" s="126" t="s">
        <v>356</v>
      </c>
      <c r="E565" s="37">
        <v>4.1100000000000003</v>
      </c>
      <c r="F565" s="194">
        <v>500</v>
      </c>
      <c r="G565" s="119"/>
      <c r="H565" s="29"/>
      <c r="I565" s="29"/>
      <c r="J565" s="29"/>
    </row>
    <row r="566" spans="2:11" x14ac:dyDescent="0.3">
      <c r="B566" s="29"/>
      <c r="C566" s="78" t="s">
        <v>361</v>
      </c>
      <c r="D566" s="78" t="s">
        <v>310</v>
      </c>
      <c r="E566" s="164">
        <v>46.59</v>
      </c>
      <c r="F566" s="164">
        <v>5000</v>
      </c>
      <c r="G566" s="119" t="s">
        <v>52</v>
      </c>
      <c r="H566" s="29"/>
      <c r="I566" s="29"/>
      <c r="J566" s="29"/>
    </row>
    <row r="567" spans="2:11" x14ac:dyDescent="0.25">
      <c r="B567" s="29"/>
      <c r="C567" s="193" t="s">
        <v>380</v>
      </c>
      <c r="D567" s="124" t="s">
        <v>277</v>
      </c>
      <c r="E567" s="37">
        <v>60</v>
      </c>
      <c r="F567" s="194">
        <v>6440</v>
      </c>
      <c r="G567" s="112"/>
      <c r="H567" s="29"/>
      <c r="I567" s="29"/>
      <c r="J567" s="29"/>
    </row>
    <row r="568" spans="2:11" x14ac:dyDescent="0.25">
      <c r="B568" s="29"/>
      <c r="C568" s="193" t="s">
        <v>419</v>
      </c>
      <c r="D568" s="124" t="s">
        <v>277</v>
      </c>
      <c r="E568" s="37">
        <v>60</v>
      </c>
      <c r="F568" s="194">
        <v>6440</v>
      </c>
      <c r="G568" s="112"/>
      <c r="H568" s="29"/>
      <c r="I568" s="29"/>
      <c r="J568" s="29"/>
    </row>
    <row r="569" spans="2:11" x14ac:dyDescent="0.25">
      <c r="B569" s="29"/>
      <c r="C569" s="193" t="s">
        <v>429</v>
      </c>
      <c r="D569" s="124" t="s">
        <v>430</v>
      </c>
      <c r="E569" s="37">
        <v>46.59</v>
      </c>
      <c r="F569" s="194">
        <v>5000</v>
      </c>
      <c r="G569" s="112"/>
      <c r="H569" s="29"/>
      <c r="I569" s="29"/>
      <c r="J569" s="29"/>
    </row>
    <row r="570" spans="2:11" ht="42" x14ac:dyDescent="0.25">
      <c r="B570" s="29"/>
      <c r="C570" s="193" t="s">
        <v>470</v>
      </c>
      <c r="D570" s="126" t="s">
        <v>471</v>
      </c>
      <c r="E570" s="37">
        <v>4</v>
      </c>
      <c r="F570" s="194">
        <v>500</v>
      </c>
      <c r="G570" s="112"/>
      <c r="H570" s="29"/>
      <c r="I570" s="29"/>
      <c r="J570" s="29"/>
    </row>
    <row r="571" spans="2:11" x14ac:dyDescent="0.25">
      <c r="C571" s="195" t="s">
        <v>468</v>
      </c>
      <c r="D571" s="36" t="s">
        <v>430</v>
      </c>
      <c r="E571" s="36">
        <v>46.59</v>
      </c>
      <c r="F571" s="230">
        <v>5000</v>
      </c>
      <c r="J571" s="136"/>
      <c r="K571" s="119"/>
    </row>
    <row r="572" spans="2:11" x14ac:dyDescent="0.25">
      <c r="C572" s="195" t="s">
        <v>473</v>
      </c>
      <c r="D572" s="36" t="s">
        <v>430</v>
      </c>
      <c r="E572" s="36">
        <v>50.3</v>
      </c>
      <c r="F572" s="230">
        <v>5000</v>
      </c>
      <c r="J572" s="136"/>
      <c r="K572" s="119"/>
    </row>
    <row r="573" spans="2:11" x14ac:dyDescent="0.25">
      <c r="C573" s="195" t="s">
        <v>482</v>
      </c>
      <c r="D573" s="36" t="s">
        <v>430</v>
      </c>
      <c r="E573" s="36">
        <v>50.2</v>
      </c>
      <c r="F573" s="230">
        <v>5000</v>
      </c>
      <c r="J573" s="136"/>
      <c r="K573" s="119"/>
    </row>
    <row r="574" spans="2:11" x14ac:dyDescent="0.25">
      <c r="C574" s="195" t="s">
        <v>482</v>
      </c>
      <c r="D574" s="36" t="s">
        <v>469</v>
      </c>
      <c r="E574" s="36">
        <v>145</v>
      </c>
      <c r="F574" s="230">
        <v>14492</v>
      </c>
      <c r="J574" s="136"/>
      <c r="K574" s="119"/>
    </row>
    <row r="575" spans="2:11" x14ac:dyDescent="0.25">
      <c r="C575" s="195" t="s">
        <v>496</v>
      </c>
      <c r="D575" s="36" t="s">
        <v>430</v>
      </c>
      <c r="E575" s="36">
        <v>50</v>
      </c>
      <c r="F575" s="230">
        <v>5000</v>
      </c>
      <c r="G575" s="30">
        <v>74606</v>
      </c>
      <c r="J575" s="136"/>
      <c r="K575" s="119"/>
    </row>
    <row r="576" spans="2:11" x14ac:dyDescent="0.25">
      <c r="C576" s="195"/>
      <c r="D576" s="36" t="s">
        <v>497</v>
      </c>
      <c r="E576" s="36">
        <v>4.46</v>
      </c>
      <c r="F576" s="230">
        <v>500</v>
      </c>
      <c r="J576" s="136"/>
      <c r="K576" s="119"/>
    </row>
    <row r="577" spans="3:11" x14ac:dyDescent="0.25">
      <c r="C577" s="195"/>
      <c r="D577" s="36"/>
      <c r="E577" s="36"/>
      <c r="F577" s="230"/>
      <c r="J577" s="136"/>
      <c r="K577" s="119"/>
    </row>
    <row r="578" spans="3:11" x14ac:dyDescent="0.25">
      <c r="C578" s="197"/>
      <c r="D578" s="198"/>
      <c r="E578" s="198"/>
      <c r="F578" s="231"/>
      <c r="J578" s="136"/>
      <c r="K578" s="119"/>
    </row>
    <row r="579" spans="3:11" ht="21.75" thickBot="1" x14ac:dyDescent="0.3">
      <c r="C579" s="196"/>
      <c r="D579" s="114" t="s">
        <v>242</v>
      </c>
      <c r="E579" s="199">
        <f>SUM(E564:E578)</f>
        <v>614.43000000000006</v>
      </c>
      <c r="F579" s="200">
        <f>SUM(F564:F578)</f>
        <v>63872</v>
      </c>
      <c r="J579" s="136"/>
      <c r="K579" s="119"/>
    </row>
    <row r="580" spans="3:11" x14ac:dyDescent="0.25">
      <c r="J580" s="136"/>
      <c r="K580" s="119"/>
    </row>
    <row r="581" spans="3:11" x14ac:dyDescent="0.25">
      <c r="J581" s="136"/>
      <c r="K581" s="119"/>
    </row>
    <row r="582" spans="3:11" x14ac:dyDescent="0.25">
      <c r="J582" s="136"/>
      <c r="K582" s="119"/>
    </row>
    <row r="583" spans="3:11" x14ac:dyDescent="0.25">
      <c r="J583" s="136"/>
      <c r="K583" s="119"/>
    </row>
    <row r="584" spans="3:11" x14ac:dyDescent="0.25">
      <c r="J584" s="136"/>
      <c r="K584" s="119"/>
    </row>
  </sheetData>
  <mergeCells count="45">
    <mergeCell ref="A526:K526"/>
    <mergeCell ref="A527:B527"/>
    <mergeCell ref="A415:B415"/>
    <mergeCell ref="A452:B452"/>
    <mergeCell ref="C452:K452"/>
    <mergeCell ref="A453:B453"/>
    <mergeCell ref="A489:K489"/>
    <mergeCell ref="A490:B490"/>
    <mergeCell ref="A341:B341"/>
    <mergeCell ref="A377:B377"/>
    <mergeCell ref="C377:K377"/>
    <mergeCell ref="A378:B378"/>
    <mergeCell ref="A414:B414"/>
    <mergeCell ref="C414:K414"/>
    <mergeCell ref="A267:B267"/>
    <mergeCell ref="A303:B303"/>
    <mergeCell ref="C303:K303"/>
    <mergeCell ref="A304:B304"/>
    <mergeCell ref="A340:B340"/>
    <mergeCell ref="C340:K340"/>
    <mergeCell ref="A266:B266"/>
    <mergeCell ref="C266:K266"/>
    <mergeCell ref="A153:B153"/>
    <mergeCell ref="C153:K153"/>
    <mergeCell ref="A154:B154"/>
    <mergeCell ref="A191:B191"/>
    <mergeCell ref="C191:K191"/>
    <mergeCell ref="A192:B192"/>
    <mergeCell ref="A228:B228"/>
    <mergeCell ref="C228:K228"/>
    <mergeCell ref="A229:B229"/>
    <mergeCell ref="A264:B264"/>
    <mergeCell ref="C264:K264"/>
    <mergeCell ref="A116:B116"/>
    <mergeCell ref="A1:B1"/>
    <mergeCell ref="C1:K1"/>
    <mergeCell ref="A2:B2"/>
    <mergeCell ref="A39:B39"/>
    <mergeCell ref="C39:K39"/>
    <mergeCell ref="A40:B40"/>
    <mergeCell ref="A77:B77"/>
    <mergeCell ref="C77:K77"/>
    <mergeCell ref="A78:B78"/>
    <mergeCell ref="A115:B115"/>
    <mergeCell ref="C115:K1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9305-5EA1-4DE6-8FD7-D8101743F98E}">
  <dimension ref="A1:AA394"/>
  <sheetViews>
    <sheetView topLeftCell="A343" workbookViewId="0">
      <selection sqref="A1:B1"/>
    </sheetView>
  </sheetViews>
  <sheetFormatPr defaultColWidth="9.140625" defaultRowHeight="21" x14ac:dyDescent="0.25"/>
  <cols>
    <col min="1" max="1" width="9.140625" style="29"/>
    <col min="2" max="2" width="15.7109375" style="30" bestFit="1" customWidth="1"/>
    <col min="3" max="3" width="14.42578125" style="30" bestFit="1" customWidth="1"/>
    <col min="4" max="4" width="18.140625" style="30" bestFit="1" customWidth="1"/>
    <col min="5" max="5" width="15.5703125" style="30" bestFit="1" customWidth="1"/>
    <col min="6" max="6" width="13.140625" style="30" bestFit="1" customWidth="1"/>
    <col min="7" max="7" width="16.140625" style="30" customWidth="1"/>
    <col min="8" max="8" width="13.85546875" style="136" customWidth="1"/>
    <col min="9" max="9" width="16.28515625" style="136" bestFit="1" customWidth="1"/>
    <col min="10" max="10" width="16.7109375" style="137" customWidth="1"/>
    <col min="11" max="11" width="117.85546875" style="110" customWidth="1"/>
    <col min="12" max="12" width="9.140625" style="29"/>
    <col min="13" max="13" width="9.140625" style="30"/>
    <col min="14" max="14" width="18.85546875" style="29" bestFit="1" customWidth="1"/>
    <col min="15" max="15" width="28.140625" style="29" bestFit="1" customWidth="1"/>
    <col min="16" max="16" width="5.85546875" style="29" bestFit="1" customWidth="1"/>
    <col min="17" max="17" width="9.140625" style="29"/>
    <col min="18" max="18" width="20.85546875" style="110" bestFit="1" customWidth="1"/>
    <col min="19" max="19" width="9.140625" style="110"/>
    <col min="20" max="16384" width="9.140625" style="29"/>
  </cols>
  <sheetData>
    <row r="1" spans="1:19" x14ac:dyDescent="0.35">
      <c r="A1" s="262" t="s">
        <v>78</v>
      </c>
      <c r="B1" s="263"/>
      <c r="C1" s="250" t="s">
        <v>53</v>
      </c>
      <c r="D1" s="250"/>
      <c r="E1" s="250"/>
      <c r="F1" s="250"/>
      <c r="G1" s="250"/>
      <c r="H1" s="250"/>
      <c r="I1" s="250"/>
      <c r="J1" s="264"/>
      <c r="K1" s="251"/>
    </row>
    <row r="2" spans="1:19" s="58" customFormat="1" ht="63" x14ac:dyDescent="0.35">
      <c r="A2" s="252" t="s">
        <v>0</v>
      </c>
      <c r="B2" s="253"/>
      <c r="C2" s="235" t="s">
        <v>6</v>
      </c>
      <c r="D2" s="235" t="s">
        <v>517</v>
      </c>
      <c r="E2" s="235" t="s">
        <v>1</v>
      </c>
      <c r="F2" s="235" t="s">
        <v>2</v>
      </c>
      <c r="G2" s="73" t="s">
        <v>3</v>
      </c>
      <c r="H2" s="122" t="s">
        <v>8</v>
      </c>
      <c r="I2" s="122" t="s">
        <v>4</v>
      </c>
      <c r="J2" s="123" t="s">
        <v>120</v>
      </c>
      <c r="K2" s="172" t="s">
        <v>5</v>
      </c>
      <c r="M2" s="59"/>
      <c r="R2" s="111"/>
      <c r="S2" s="111"/>
    </row>
    <row r="3" spans="1:19" x14ac:dyDescent="0.25">
      <c r="A3" s="83">
        <v>1</v>
      </c>
      <c r="B3" s="34" t="s">
        <v>334</v>
      </c>
      <c r="C3" s="36">
        <v>273496</v>
      </c>
      <c r="D3" s="35">
        <v>273537</v>
      </c>
      <c r="E3" s="35">
        <f>D3-C3</f>
        <v>41</v>
      </c>
      <c r="F3" s="35">
        <v>3</v>
      </c>
      <c r="G3" s="36"/>
      <c r="H3" s="124"/>
      <c r="I3" s="124"/>
      <c r="J3" s="125"/>
      <c r="K3" s="85" t="s">
        <v>527</v>
      </c>
    </row>
    <row r="4" spans="1:19" x14ac:dyDescent="0.35">
      <c r="A4" s="83">
        <f>A3+1</f>
        <v>2</v>
      </c>
      <c r="B4" s="34" t="s">
        <v>334</v>
      </c>
      <c r="C4" s="35">
        <v>0</v>
      </c>
      <c r="D4" s="35">
        <v>0</v>
      </c>
      <c r="E4" s="35">
        <f t="shared" ref="E4:E33" si="0">D4-C4</f>
        <v>0</v>
      </c>
      <c r="F4" s="35"/>
      <c r="G4" s="36"/>
      <c r="H4" s="116"/>
      <c r="I4" s="126"/>
      <c r="J4" s="127"/>
      <c r="K4" s="98"/>
    </row>
    <row r="5" spans="1:19" x14ac:dyDescent="0.25">
      <c r="A5" s="83">
        <f t="shared" ref="A5:A33" si="1">A4+1</f>
        <v>3</v>
      </c>
      <c r="B5" s="34" t="s">
        <v>334</v>
      </c>
      <c r="C5" s="35">
        <v>273627</v>
      </c>
      <c r="D5" s="35">
        <v>273670</v>
      </c>
      <c r="E5" s="35">
        <f t="shared" si="0"/>
        <v>43</v>
      </c>
      <c r="F5" s="35">
        <v>3</v>
      </c>
      <c r="G5" s="36"/>
      <c r="H5" s="124"/>
      <c r="I5" s="124"/>
      <c r="J5" s="125"/>
      <c r="K5" s="85" t="s">
        <v>532</v>
      </c>
    </row>
    <row r="6" spans="1:19" x14ac:dyDescent="0.25">
      <c r="A6" s="83">
        <f t="shared" si="1"/>
        <v>4</v>
      </c>
      <c r="B6" s="34" t="s">
        <v>334</v>
      </c>
      <c r="C6" s="35">
        <f>D5</f>
        <v>273670</v>
      </c>
      <c r="D6" s="35">
        <v>273718</v>
      </c>
      <c r="E6" s="35">
        <f t="shared" si="0"/>
        <v>48</v>
      </c>
      <c r="F6" s="35">
        <v>3</v>
      </c>
      <c r="G6" s="36"/>
      <c r="H6" s="124"/>
      <c r="I6" s="124"/>
      <c r="J6" s="125"/>
      <c r="K6" s="85" t="s">
        <v>333</v>
      </c>
    </row>
    <row r="7" spans="1:19" x14ac:dyDescent="0.25">
      <c r="A7" s="83">
        <f t="shared" si="1"/>
        <v>5</v>
      </c>
      <c r="B7" s="34" t="s">
        <v>334</v>
      </c>
      <c r="C7" s="35">
        <v>0</v>
      </c>
      <c r="D7" s="35">
        <v>0</v>
      </c>
      <c r="E7" s="35">
        <f t="shared" si="0"/>
        <v>0</v>
      </c>
      <c r="F7" s="35"/>
      <c r="G7" s="36"/>
      <c r="H7" s="124"/>
      <c r="I7" s="124"/>
      <c r="J7" s="125"/>
      <c r="K7" s="85"/>
    </row>
    <row r="8" spans="1:19" x14ac:dyDescent="0.35">
      <c r="A8" s="83">
        <f t="shared" si="1"/>
        <v>6</v>
      </c>
      <c r="B8" s="34" t="s">
        <v>334</v>
      </c>
      <c r="C8" s="35">
        <f>D6</f>
        <v>273718</v>
      </c>
      <c r="D8" s="35">
        <v>273777</v>
      </c>
      <c r="E8" s="35">
        <f t="shared" si="0"/>
        <v>59</v>
      </c>
      <c r="F8" s="42">
        <v>4</v>
      </c>
      <c r="G8" s="36"/>
      <c r="H8" s="124"/>
      <c r="I8" s="124"/>
      <c r="J8" s="125"/>
      <c r="K8" s="173" t="s">
        <v>256</v>
      </c>
    </row>
    <row r="9" spans="1:19" x14ac:dyDescent="0.35">
      <c r="A9" s="83">
        <f t="shared" si="1"/>
        <v>7</v>
      </c>
      <c r="B9" s="34" t="s">
        <v>334</v>
      </c>
      <c r="C9" s="35">
        <f>D8</f>
        <v>273777</v>
      </c>
      <c r="D9" s="35">
        <v>273819</v>
      </c>
      <c r="E9" s="35">
        <f t="shared" si="0"/>
        <v>42</v>
      </c>
      <c r="F9" s="42">
        <v>4</v>
      </c>
      <c r="G9" s="36"/>
      <c r="H9" s="124"/>
      <c r="I9" s="124"/>
      <c r="J9" s="125"/>
      <c r="K9" s="173" t="s">
        <v>547</v>
      </c>
    </row>
    <row r="10" spans="1:19" x14ac:dyDescent="0.35">
      <c r="A10" s="83">
        <f t="shared" si="1"/>
        <v>8</v>
      </c>
      <c r="B10" s="34" t="s">
        <v>334</v>
      </c>
      <c r="C10" s="35">
        <v>0</v>
      </c>
      <c r="D10" s="35">
        <v>0</v>
      </c>
      <c r="E10" s="35">
        <f t="shared" si="0"/>
        <v>0</v>
      </c>
      <c r="F10" s="42"/>
      <c r="G10" s="36"/>
      <c r="H10" s="124">
        <v>10000</v>
      </c>
      <c r="I10" s="124">
        <v>100.5</v>
      </c>
      <c r="J10" s="125">
        <v>273838</v>
      </c>
      <c r="K10" s="85"/>
    </row>
    <row r="11" spans="1:19" ht="22.5" customHeight="1" x14ac:dyDescent="0.35">
      <c r="A11" s="83">
        <f t="shared" si="1"/>
        <v>9</v>
      </c>
      <c r="B11" s="34" t="s">
        <v>334</v>
      </c>
      <c r="C11" s="35">
        <v>0</v>
      </c>
      <c r="D11" s="35">
        <v>0</v>
      </c>
      <c r="E11" s="35">
        <f t="shared" si="0"/>
        <v>0</v>
      </c>
      <c r="F11" s="42"/>
      <c r="G11" s="36"/>
      <c r="H11" s="124"/>
      <c r="I11" s="128"/>
      <c r="J11" s="129"/>
      <c r="K11" s="85"/>
    </row>
    <row r="12" spans="1:19" x14ac:dyDescent="0.35">
      <c r="A12" s="83">
        <f t="shared" si="1"/>
        <v>10</v>
      </c>
      <c r="B12" s="34" t="s">
        <v>334</v>
      </c>
      <c r="C12" s="35">
        <v>273926</v>
      </c>
      <c r="D12" s="35">
        <v>274003</v>
      </c>
      <c r="E12" s="35">
        <f t="shared" si="0"/>
        <v>77</v>
      </c>
      <c r="F12" s="39">
        <v>5</v>
      </c>
      <c r="G12" s="35"/>
      <c r="H12" s="124"/>
      <c r="I12" s="124"/>
      <c r="J12" s="125"/>
      <c r="K12" s="85" t="s">
        <v>553</v>
      </c>
    </row>
    <row r="13" spans="1:19" x14ac:dyDescent="0.35">
      <c r="A13" s="83">
        <f t="shared" si="1"/>
        <v>11</v>
      </c>
      <c r="B13" s="34" t="s">
        <v>334</v>
      </c>
      <c r="C13" s="35">
        <v>0</v>
      </c>
      <c r="D13" s="35">
        <v>0</v>
      </c>
      <c r="E13" s="35">
        <f t="shared" si="0"/>
        <v>0</v>
      </c>
      <c r="F13" s="39"/>
      <c r="G13" s="35"/>
      <c r="H13" s="124"/>
      <c r="I13" s="124"/>
      <c r="J13" s="125"/>
      <c r="K13" s="85"/>
    </row>
    <row r="14" spans="1:19" x14ac:dyDescent="0.35">
      <c r="A14" s="83">
        <f t="shared" si="1"/>
        <v>12</v>
      </c>
      <c r="B14" s="34" t="s">
        <v>334</v>
      </c>
      <c r="C14" s="35">
        <v>0</v>
      </c>
      <c r="D14" s="35">
        <v>0</v>
      </c>
      <c r="E14" s="35">
        <f t="shared" si="0"/>
        <v>0</v>
      </c>
      <c r="F14" s="39"/>
      <c r="G14" s="35"/>
      <c r="H14" s="124"/>
      <c r="I14" s="124"/>
      <c r="J14" s="125"/>
      <c r="K14" s="85"/>
    </row>
    <row r="15" spans="1:19" x14ac:dyDescent="0.35">
      <c r="A15" s="83">
        <f t="shared" si="1"/>
        <v>13</v>
      </c>
      <c r="B15" s="34" t="s">
        <v>334</v>
      </c>
      <c r="C15" s="35">
        <v>274052</v>
      </c>
      <c r="D15" s="35">
        <v>274099</v>
      </c>
      <c r="E15" s="35">
        <f t="shared" si="0"/>
        <v>47</v>
      </c>
      <c r="F15" s="39">
        <v>3</v>
      </c>
      <c r="G15" s="35"/>
      <c r="H15" s="124"/>
      <c r="I15" s="124"/>
      <c r="J15" s="125"/>
      <c r="K15" s="85" t="s">
        <v>498</v>
      </c>
    </row>
    <row r="16" spans="1:19" x14ac:dyDescent="0.35">
      <c r="A16" s="83">
        <f t="shared" si="1"/>
        <v>14</v>
      </c>
      <c r="B16" s="34" t="s">
        <v>334</v>
      </c>
      <c r="C16" s="35">
        <f>D15</f>
        <v>274099</v>
      </c>
      <c r="D16" s="35">
        <v>274148</v>
      </c>
      <c r="E16" s="35">
        <f t="shared" si="0"/>
        <v>49</v>
      </c>
      <c r="F16" s="39">
        <v>2</v>
      </c>
      <c r="G16" s="35"/>
      <c r="H16" s="124"/>
      <c r="I16" s="124"/>
      <c r="J16" s="125"/>
      <c r="K16" s="174" t="s">
        <v>568</v>
      </c>
    </row>
    <row r="17" spans="1:14" x14ac:dyDescent="0.35">
      <c r="A17" s="83">
        <f t="shared" si="1"/>
        <v>15</v>
      </c>
      <c r="B17" s="34" t="s">
        <v>334</v>
      </c>
      <c r="C17" s="35">
        <f>D16</f>
        <v>274148</v>
      </c>
      <c r="D17" s="35">
        <v>274186</v>
      </c>
      <c r="E17" s="35">
        <f t="shared" si="0"/>
        <v>38</v>
      </c>
      <c r="F17" s="39">
        <v>3</v>
      </c>
      <c r="G17" s="35"/>
      <c r="H17" s="124"/>
      <c r="I17" s="124"/>
      <c r="J17" s="125"/>
      <c r="K17" s="85" t="s">
        <v>569</v>
      </c>
    </row>
    <row r="18" spans="1:14" x14ac:dyDescent="0.35">
      <c r="A18" s="83">
        <f t="shared" si="1"/>
        <v>16</v>
      </c>
      <c r="B18" s="34" t="s">
        <v>334</v>
      </c>
      <c r="C18" s="35">
        <f>D17</f>
        <v>274186</v>
      </c>
      <c r="D18" s="35">
        <v>274250</v>
      </c>
      <c r="E18" s="35">
        <f t="shared" si="0"/>
        <v>64</v>
      </c>
      <c r="F18" s="39">
        <v>4</v>
      </c>
      <c r="G18" s="35"/>
      <c r="H18" s="124"/>
      <c r="I18" s="124"/>
      <c r="J18" s="125"/>
      <c r="K18" s="85" t="s">
        <v>206</v>
      </c>
      <c r="N18" s="29" t="s">
        <v>52</v>
      </c>
    </row>
    <row r="19" spans="1:14" x14ac:dyDescent="0.35">
      <c r="A19" s="83">
        <f t="shared" si="1"/>
        <v>17</v>
      </c>
      <c r="B19" s="34" t="s">
        <v>334</v>
      </c>
      <c r="C19" s="35">
        <f>D18</f>
        <v>274250</v>
      </c>
      <c r="D19" s="35">
        <v>274314</v>
      </c>
      <c r="E19" s="35">
        <f t="shared" si="0"/>
        <v>64</v>
      </c>
      <c r="F19" s="39">
        <v>4</v>
      </c>
      <c r="G19" s="35"/>
      <c r="H19" s="124"/>
      <c r="I19" s="124"/>
      <c r="J19" s="125"/>
      <c r="K19" s="98" t="s">
        <v>206</v>
      </c>
    </row>
    <row r="20" spans="1:14" x14ac:dyDescent="0.35">
      <c r="A20" s="83">
        <f t="shared" si="1"/>
        <v>18</v>
      </c>
      <c r="B20" s="34" t="s">
        <v>334</v>
      </c>
      <c r="C20" s="35">
        <f>D19</f>
        <v>274314</v>
      </c>
      <c r="D20" s="35">
        <v>274347</v>
      </c>
      <c r="E20" s="35">
        <f t="shared" si="0"/>
        <v>33</v>
      </c>
      <c r="F20" s="39">
        <v>2</v>
      </c>
      <c r="G20" s="35"/>
      <c r="H20" s="124"/>
      <c r="I20" s="124"/>
      <c r="J20" s="125"/>
      <c r="K20" s="228" t="s">
        <v>590</v>
      </c>
    </row>
    <row r="21" spans="1:14" x14ac:dyDescent="0.35">
      <c r="A21" s="83">
        <f t="shared" si="1"/>
        <v>19</v>
      </c>
      <c r="B21" s="34" t="s">
        <v>334</v>
      </c>
      <c r="C21" s="35">
        <v>0</v>
      </c>
      <c r="D21" s="35">
        <v>0</v>
      </c>
      <c r="E21" s="35">
        <f t="shared" si="0"/>
        <v>0</v>
      </c>
      <c r="F21" s="39"/>
      <c r="G21" s="35"/>
      <c r="H21" s="124"/>
      <c r="I21" s="124"/>
      <c r="J21" s="125"/>
      <c r="K21" s="85"/>
    </row>
    <row r="22" spans="1:14" x14ac:dyDescent="0.35">
      <c r="A22" s="83">
        <f t="shared" si="1"/>
        <v>20</v>
      </c>
      <c r="B22" s="34" t="s">
        <v>334</v>
      </c>
      <c r="C22" s="35">
        <f>D20</f>
        <v>274347</v>
      </c>
      <c r="D22" s="35">
        <v>274399</v>
      </c>
      <c r="E22" s="35">
        <f t="shared" si="0"/>
        <v>52</v>
      </c>
      <c r="F22" s="39">
        <v>3</v>
      </c>
      <c r="G22" s="35"/>
      <c r="H22" s="124"/>
      <c r="I22" s="124"/>
      <c r="J22" s="125"/>
      <c r="K22" s="85" t="s">
        <v>254</v>
      </c>
    </row>
    <row r="23" spans="1:14" x14ac:dyDescent="0.35">
      <c r="A23" s="83">
        <f t="shared" si="1"/>
        <v>21</v>
      </c>
      <c r="B23" s="34" t="s">
        <v>334</v>
      </c>
      <c r="C23" s="35">
        <v>0</v>
      </c>
      <c r="D23" s="35">
        <v>0</v>
      </c>
      <c r="E23" s="35">
        <f t="shared" si="0"/>
        <v>0</v>
      </c>
      <c r="F23" s="39"/>
      <c r="G23" s="35"/>
      <c r="H23" s="124"/>
      <c r="I23" s="124"/>
      <c r="J23" s="125"/>
      <c r="K23" s="85"/>
    </row>
    <row r="24" spans="1:14" x14ac:dyDescent="0.35">
      <c r="A24" s="83">
        <f t="shared" si="1"/>
        <v>22</v>
      </c>
      <c r="B24" s="34" t="s">
        <v>334</v>
      </c>
      <c r="C24" s="35">
        <v>0</v>
      </c>
      <c r="D24" s="35">
        <v>0</v>
      </c>
      <c r="E24" s="35">
        <f t="shared" si="0"/>
        <v>0</v>
      </c>
      <c r="F24" s="39"/>
      <c r="G24" s="35"/>
      <c r="H24" s="124"/>
      <c r="I24" s="124"/>
      <c r="J24" s="125"/>
      <c r="K24" s="85"/>
    </row>
    <row r="25" spans="1:14" x14ac:dyDescent="0.35">
      <c r="A25" s="83">
        <f t="shared" si="1"/>
        <v>23</v>
      </c>
      <c r="B25" s="34" t="s">
        <v>334</v>
      </c>
      <c r="C25" s="35">
        <v>0</v>
      </c>
      <c r="D25" s="35">
        <v>0</v>
      </c>
      <c r="E25" s="35">
        <f t="shared" si="0"/>
        <v>0</v>
      </c>
      <c r="F25" s="39"/>
      <c r="G25" s="35"/>
      <c r="H25" s="124"/>
      <c r="I25" s="124"/>
      <c r="J25" s="125"/>
      <c r="K25" s="85"/>
    </row>
    <row r="26" spans="1:14" x14ac:dyDescent="0.35">
      <c r="A26" s="83">
        <f t="shared" si="1"/>
        <v>24</v>
      </c>
      <c r="B26" s="34" t="s">
        <v>334</v>
      </c>
      <c r="C26" s="35">
        <v>0</v>
      </c>
      <c r="D26" s="35">
        <v>0</v>
      </c>
      <c r="E26" s="35">
        <f t="shared" si="0"/>
        <v>0</v>
      </c>
      <c r="F26" s="39"/>
      <c r="G26" s="35"/>
      <c r="H26" s="124"/>
      <c r="I26" s="124"/>
      <c r="J26" s="125"/>
      <c r="K26" s="85"/>
    </row>
    <row r="27" spans="1:14" x14ac:dyDescent="0.35">
      <c r="A27" s="83">
        <f t="shared" si="1"/>
        <v>25</v>
      </c>
      <c r="B27" s="34" t="s">
        <v>334</v>
      </c>
      <c r="C27" s="35">
        <v>0</v>
      </c>
      <c r="D27" s="35">
        <v>0</v>
      </c>
      <c r="E27" s="35">
        <f t="shared" si="0"/>
        <v>0</v>
      </c>
      <c r="F27" s="39"/>
      <c r="G27" s="35"/>
      <c r="H27" s="124"/>
      <c r="I27" s="124"/>
      <c r="J27" s="125"/>
      <c r="K27" s="85"/>
    </row>
    <row r="28" spans="1:14" x14ac:dyDescent="0.35">
      <c r="A28" s="83">
        <f t="shared" si="1"/>
        <v>26</v>
      </c>
      <c r="B28" s="34" t="s">
        <v>334</v>
      </c>
      <c r="C28" s="35">
        <v>0</v>
      </c>
      <c r="D28" s="35">
        <v>0</v>
      </c>
      <c r="E28" s="35">
        <f t="shared" si="0"/>
        <v>0</v>
      </c>
      <c r="F28" s="39"/>
      <c r="G28" s="35"/>
      <c r="H28" s="124"/>
      <c r="I28" s="124"/>
      <c r="J28" s="125"/>
      <c r="K28" s="85"/>
    </row>
    <row r="29" spans="1:14" x14ac:dyDescent="0.35">
      <c r="A29" s="83">
        <f t="shared" si="1"/>
        <v>27</v>
      </c>
      <c r="B29" s="34" t="s">
        <v>334</v>
      </c>
      <c r="C29" s="35">
        <v>0</v>
      </c>
      <c r="D29" s="35">
        <v>0</v>
      </c>
      <c r="E29" s="35">
        <f t="shared" si="0"/>
        <v>0</v>
      </c>
      <c r="F29" s="39"/>
      <c r="G29" s="35"/>
      <c r="H29" s="124"/>
      <c r="I29" s="124"/>
      <c r="J29" s="125"/>
      <c r="K29" s="85"/>
    </row>
    <row r="30" spans="1:14" x14ac:dyDescent="0.35">
      <c r="A30" s="83">
        <f t="shared" si="1"/>
        <v>28</v>
      </c>
      <c r="B30" s="34" t="s">
        <v>334</v>
      </c>
      <c r="C30" s="35">
        <v>0</v>
      </c>
      <c r="D30" s="35">
        <v>0</v>
      </c>
      <c r="E30" s="35">
        <f t="shared" si="0"/>
        <v>0</v>
      </c>
      <c r="F30" s="39"/>
      <c r="G30" s="35"/>
      <c r="H30" s="124"/>
      <c r="I30" s="124"/>
      <c r="J30" s="125"/>
      <c r="K30" s="85"/>
    </row>
    <row r="31" spans="1:14" x14ac:dyDescent="0.35">
      <c r="A31" s="83">
        <f t="shared" si="1"/>
        <v>29</v>
      </c>
      <c r="B31" s="34" t="s">
        <v>334</v>
      </c>
      <c r="C31" s="35">
        <v>0</v>
      </c>
      <c r="D31" s="35">
        <v>0</v>
      </c>
      <c r="E31" s="35">
        <f t="shared" si="0"/>
        <v>0</v>
      </c>
      <c r="F31" s="39"/>
      <c r="G31" s="35"/>
      <c r="H31" s="124"/>
      <c r="I31" s="124"/>
      <c r="J31" s="125"/>
      <c r="K31" s="85"/>
    </row>
    <row r="32" spans="1:14" x14ac:dyDescent="0.35">
      <c r="A32" s="83">
        <f t="shared" si="1"/>
        <v>30</v>
      </c>
      <c r="B32" s="34" t="s">
        <v>334</v>
      </c>
      <c r="C32" s="35">
        <v>0</v>
      </c>
      <c r="D32" s="35">
        <v>0</v>
      </c>
      <c r="E32" s="35">
        <f t="shared" si="0"/>
        <v>0</v>
      </c>
      <c r="F32" s="39"/>
      <c r="G32" s="35"/>
      <c r="H32" s="124"/>
      <c r="I32" s="124"/>
      <c r="J32" s="125"/>
      <c r="K32" s="85"/>
    </row>
    <row r="33" spans="1:19" x14ac:dyDescent="0.35">
      <c r="A33" s="83">
        <f t="shared" si="1"/>
        <v>31</v>
      </c>
      <c r="B33" s="34" t="s">
        <v>334</v>
      </c>
      <c r="C33" s="35">
        <v>0</v>
      </c>
      <c r="D33" s="35">
        <v>0</v>
      </c>
      <c r="E33" s="35">
        <f t="shared" si="0"/>
        <v>0</v>
      </c>
      <c r="F33" s="39"/>
      <c r="G33" s="35"/>
      <c r="H33" s="124"/>
      <c r="I33" s="124"/>
      <c r="J33" s="125"/>
      <c r="K33" s="85"/>
    </row>
    <row r="34" spans="1:19" x14ac:dyDescent="0.35">
      <c r="A34" s="83"/>
      <c r="B34" s="50" t="s">
        <v>9</v>
      </c>
      <c r="C34" s="39" t="s">
        <v>52</v>
      </c>
      <c r="D34" s="39"/>
      <c r="E34" s="50">
        <f>SUM(E3:E33)</f>
        <v>657</v>
      </c>
      <c r="F34" s="50">
        <f>SUM(F3:F33)</f>
        <v>43</v>
      </c>
      <c r="G34" s="50">
        <f>SUM(G3:G33)</f>
        <v>0</v>
      </c>
      <c r="H34" s="130">
        <f>SUM(H3:H33)</f>
        <v>10000</v>
      </c>
      <c r="I34" s="130">
        <f>SUM(I4:I33)</f>
        <v>100.5</v>
      </c>
      <c r="J34" s="131"/>
      <c r="K34" s="85"/>
    </row>
    <row r="35" spans="1:19" x14ac:dyDescent="0.25">
      <c r="A35" s="83"/>
      <c r="B35" s="36"/>
      <c r="C35" s="36"/>
      <c r="D35" s="36"/>
      <c r="E35" s="36"/>
      <c r="F35" s="36" t="s">
        <v>52</v>
      </c>
      <c r="G35" s="36"/>
      <c r="H35" s="124" t="s">
        <v>52</v>
      </c>
      <c r="I35" s="124"/>
      <c r="J35" s="125"/>
      <c r="K35" s="98"/>
    </row>
    <row r="36" spans="1:19" ht="21.75" thickBot="1" x14ac:dyDescent="0.3">
      <c r="A36" s="91"/>
      <c r="B36" s="114"/>
      <c r="C36" s="114"/>
      <c r="D36" s="114"/>
      <c r="E36" s="114" t="s">
        <v>52</v>
      </c>
      <c r="F36" s="114" t="s">
        <v>52</v>
      </c>
      <c r="G36" s="109" t="s">
        <v>10</v>
      </c>
      <c r="H36" s="140">
        <f>+E34/I34</f>
        <v>6.5373134328358207</v>
      </c>
      <c r="I36" s="140" t="s">
        <v>11</v>
      </c>
      <c r="J36" s="141"/>
      <c r="K36" s="175"/>
    </row>
    <row r="37" spans="1:19" s="58" customFormat="1" ht="21.75" thickBot="1" x14ac:dyDescent="0.4">
      <c r="A37" s="96"/>
      <c r="B37" s="101"/>
      <c r="C37" s="102"/>
      <c r="D37" s="102"/>
      <c r="E37" s="103"/>
      <c r="F37" s="102"/>
      <c r="G37" s="104"/>
      <c r="H37" s="142"/>
      <c r="I37" s="143"/>
      <c r="J37" s="144"/>
      <c r="K37" s="105"/>
      <c r="L37" s="106"/>
      <c r="M37" s="59"/>
      <c r="R37" s="111"/>
      <c r="S37" s="111"/>
    </row>
    <row r="38" spans="1:19" x14ac:dyDescent="0.35">
      <c r="A38" s="262" t="s">
        <v>79</v>
      </c>
      <c r="B38" s="263"/>
      <c r="C38" s="250" t="s">
        <v>68</v>
      </c>
      <c r="D38" s="250"/>
      <c r="E38" s="250"/>
      <c r="F38" s="250"/>
      <c r="G38" s="250"/>
      <c r="H38" s="250"/>
      <c r="I38" s="250"/>
      <c r="J38" s="264"/>
      <c r="K38" s="251"/>
      <c r="L38" s="96"/>
    </row>
    <row r="39" spans="1:19" ht="63" x14ac:dyDescent="0.25">
      <c r="A39" s="252" t="s">
        <v>0</v>
      </c>
      <c r="B39" s="253"/>
      <c r="C39" s="235" t="s">
        <v>6</v>
      </c>
      <c r="D39" s="235" t="s">
        <v>517</v>
      </c>
      <c r="E39" s="235" t="s">
        <v>1</v>
      </c>
      <c r="F39" s="235" t="s">
        <v>2</v>
      </c>
      <c r="G39" s="73" t="s">
        <v>3</v>
      </c>
      <c r="H39" s="122" t="s">
        <v>8</v>
      </c>
      <c r="I39" s="122" t="s">
        <v>4</v>
      </c>
      <c r="J39" s="123" t="s">
        <v>120</v>
      </c>
      <c r="K39" s="172" t="s">
        <v>5</v>
      </c>
      <c r="L39" s="96"/>
    </row>
    <row r="40" spans="1:19" x14ac:dyDescent="0.25">
      <c r="A40" s="83">
        <v>1</v>
      </c>
      <c r="B40" s="34" t="s">
        <v>334</v>
      </c>
      <c r="C40" s="35">
        <v>3294</v>
      </c>
      <c r="D40" s="35">
        <v>3348</v>
      </c>
      <c r="E40" s="35">
        <f>D40-C40</f>
        <v>54</v>
      </c>
      <c r="F40" s="35">
        <v>4</v>
      </c>
      <c r="G40" s="36"/>
      <c r="H40" s="124"/>
      <c r="I40" s="124"/>
      <c r="J40" s="125"/>
      <c r="K40" s="85" t="s">
        <v>206</v>
      </c>
      <c r="L40" s="96"/>
    </row>
    <row r="41" spans="1:19" x14ac:dyDescent="0.35">
      <c r="A41" s="83">
        <f>A40+1</f>
        <v>2</v>
      </c>
      <c r="B41" s="34" t="s">
        <v>334</v>
      </c>
      <c r="C41" s="35">
        <f>D40</f>
        <v>3348</v>
      </c>
      <c r="D41" s="35">
        <v>3372</v>
      </c>
      <c r="E41" s="35">
        <f t="shared" ref="E41:E70" si="2">D41-C41</f>
        <v>24</v>
      </c>
      <c r="F41" s="35">
        <v>2</v>
      </c>
      <c r="G41" s="36"/>
      <c r="H41" s="116">
        <v>10000</v>
      </c>
      <c r="I41" s="126">
        <v>100.5</v>
      </c>
      <c r="J41" s="127">
        <v>3348</v>
      </c>
      <c r="K41" s="98" t="s">
        <v>196</v>
      </c>
      <c r="L41" s="96"/>
    </row>
    <row r="42" spans="1:19" x14ac:dyDescent="0.25">
      <c r="A42" s="83">
        <f t="shared" ref="A42:A70" si="3">A41+1</f>
        <v>3</v>
      </c>
      <c r="B42" s="34" t="s">
        <v>334</v>
      </c>
      <c r="C42" s="35">
        <f>D41</f>
        <v>3372</v>
      </c>
      <c r="D42" s="35">
        <v>3400</v>
      </c>
      <c r="E42" s="35">
        <f t="shared" si="2"/>
        <v>28</v>
      </c>
      <c r="F42" s="35">
        <v>2</v>
      </c>
      <c r="G42" s="36"/>
      <c r="H42" s="124"/>
      <c r="I42" s="124"/>
      <c r="J42" s="125"/>
      <c r="K42" s="85" t="s">
        <v>196</v>
      </c>
      <c r="L42" s="96"/>
    </row>
    <row r="43" spans="1:19" x14ac:dyDescent="0.25">
      <c r="A43" s="83">
        <f t="shared" si="3"/>
        <v>4</v>
      </c>
      <c r="B43" s="34" t="s">
        <v>334</v>
      </c>
      <c r="C43" s="35">
        <f>D42</f>
        <v>3400</v>
      </c>
      <c r="D43" s="35">
        <v>3419</v>
      </c>
      <c r="E43" s="35">
        <f t="shared" si="2"/>
        <v>19</v>
      </c>
      <c r="F43" s="35">
        <v>2</v>
      </c>
      <c r="G43" s="36"/>
      <c r="H43" s="124"/>
      <c r="I43" s="124"/>
      <c r="J43" s="125"/>
      <c r="K43" s="85" t="s">
        <v>196</v>
      </c>
      <c r="L43" s="96"/>
    </row>
    <row r="44" spans="1:19" x14ac:dyDescent="0.25">
      <c r="A44" s="83">
        <f t="shared" si="3"/>
        <v>5</v>
      </c>
      <c r="B44" s="34" t="s">
        <v>334</v>
      </c>
      <c r="C44" s="35">
        <v>0</v>
      </c>
      <c r="D44" s="35">
        <v>0</v>
      </c>
      <c r="E44" s="35">
        <f t="shared" si="2"/>
        <v>0</v>
      </c>
      <c r="F44" s="35"/>
      <c r="G44" s="36"/>
      <c r="H44" s="124"/>
      <c r="I44" s="124"/>
      <c r="J44" s="125"/>
      <c r="K44" s="85"/>
      <c r="L44" s="96"/>
    </row>
    <row r="45" spans="1:19" x14ac:dyDescent="0.35">
      <c r="A45" s="83">
        <f t="shared" si="3"/>
        <v>6</v>
      </c>
      <c r="B45" s="34" t="s">
        <v>334</v>
      </c>
      <c r="C45" s="35">
        <f>D43</f>
        <v>3419</v>
      </c>
      <c r="D45" s="35">
        <v>3443</v>
      </c>
      <c r="E45" s="35">
        <f t="shared" si="2"/>
        <v>24</v>
      </c>
      <c r="F45" s="42">
        <v>2</v>
      </c>
      <c r="G45" s="36"/>
      <c r="H45" s="124"/>
      <c r="I45" s="124"/>
      <c r="J45" s="125"/>
      <c r="K45" s="173" t="s">
        <v>434</v>
      </c>
      <c r="L45" s="96"/>
    </row>
    <row r="46" spans="1:19" ht="22.5" customHeight="1" x14ac:dyDescent="0.35">
      <c r="A46" s="83">
        <f t="shared" si="3"/>
        <v>7</v>
      </c>
      <c r="B46" s="34" t="s">
        <v>334</v>
      </c>
      <c r="C46" s="35">
        <f>D45</f>
        <v>3443</v>
      </c>
      <c r="D46" s="35">
        <v>3492</v>
      </c>
      <c r="E46" s="35">
        <f t="shared" si="2"/>
        <v>49</v>
      </c>
      <c r="F46" s="42">
        <v>4</v>
      </c>
      <c r="G46" s="36"/>
      <c r="H46" s="124"/>
      <c r="I46" s="124"/>
      <c r="J46" s="125"/>
      <c r="K46" s="173" t="s">
        <v>253</v>
      </c>
      <c r="L46" s="96"/>
    </row>
    <row r="47" spans="1:19" x14ac:dyDescent="0.35">
      <c r="A47" s="83">
        <f t="shared" si="3"/>
        <v>8</v>
      </c>
      <c r="B47" s="34" t="s">
        <v>334</v>
      </c>
      <c r="C47" s="35">
        <v>3492</v>
      </c>
      <c r="D47" s="35">
        <v>3526</v>
      </c>
      <c r="E47" s="35">
        <f t="shared" si="2"/>
        <v>34</v>
      </c>
      <c r="F47" s="42">
        <v>3</v>
      </c>
      <c r="G47" s="36"/>
      <c r="H47" s="124"/>
      <c r="I47" s="124"/>
      <c r="J47" s="125"/>
      <c r="K47" s="85" t="s">
        <v>542</v>
      </c>
      <c r="L47" s="96"/>
    </row>
    <row r="48" spans="1:19" x14ac:dyDescent="0.35">
      <c r="A48" s="83">
        <f t="shared" si="3"/>
        <v>9</v>
      </c>
      <c r="B48" s="34" t="s">
        <v>334</v>
      </c>
      <c r="C48" s="35">
        <v>0</v>
      </c>
      <c r="D48" s="35">
        <v>0</v>
      </c>
      <c r="E48" s="35">
        <f t="shared" si="2"/>
        <v>0</v>
      </c>
      <c r="F48" s="42"/>
      <c r="G48" s="36"/>
      <c r="H48" s="124"/>
      <c r="I48" s="128"/>
      <c r="J48" s="129"/>
      <c r="K48" s="85"/>
      <c r="L48" s="96"/>
    </row>
    <row r="49" spans="1:12" x14ac:dyDescent="0.35">
      <c r="A49" s="83">
        <f t="shared" si="3"/>
        <v>10</v>
      </c>
      <c r="B49" s="34" t="s">
        <v>334</v>
      </c>
      <c r="C49" s="35">
        <f>D47</f>
        <v>3526</v>
      </c>
      <c r="D49" s="35">
        <v>3550</v>
      </c>
      <c r="E49" s="35">
        <f t="shared" si="2"/>
        <v>24</v>
      </c>
      <c r="F49" s="39">
        <v>2</v>
      </c>
      <c r="G49" s="35"/>
      <c r="H49" s="124"/>
      <c r="I49" s="124"/>
      <c r="J49" s="125"/>
      <c r="K49" s="85" t="s">
        <v>139</v>
      </c>
      <c r="L49" s="96"/>
    </row>
    <row r="50" spans="1:12" x14ac:dyDescent="0.35">
      <c r="A50" s="83">
        <f t="shared" si="3"/>
        <v>11</v>
      </c>
      <c r="B50" s="34" t="s">
        <v>334</v>
      </c>
      <c r="C50" s="35">
        <v>0</v>
      </c>
      <c r="D50" s="35">
        <v>0</v>
      </c>
      <c r="E50" s="35">
        <f t="shared" si="2"/>
        <v>0</v>
      </c>
      <c r="F50" s="39"/>
      <c r="G50" s="35"/>
      <c r="H50" s="124"/>
      <c r="I50" s="124"/>
      <c r="J50" s="125"/>
      <c r="K50" s="85"/>
      <c r="L50" s="96"/>
    </row>
    <row r="51" spans="1:12" x14ac:dyDescent="0.35">
      <c r="A51" s="83">
        <f t="shared" si="3"/>
        <v>12</v>
      </c>
      <c r="B51" s="34" t="s">
        <v>334</v>
      </c>
      <c r="C51" s="35">
        <v>0</v>
      </c>
      <c r="D51" s="35">
        <v>0</v>
      </c>
      <c r="E51" s="35">
        <f t="shared" si="2"/>
        <v>0</v>
      </c>
      <c r="F51" s="39"/>
      <c r="G51" s="35"/>
      <c r="H51" s="124"/>
      <c r="I51" s="124"/>
      <c r="J51" s="125"/>
      <c r="K51" s="85"/>
      <c r="L51" s="96"/>
    </row>
    <row r="52" spans="1:12" x14ac:dyDescent="0.35">
      <c r="A52" s="83">
        <f t="shared" si="3"/>
        <v>13</v>
      </c>
      <c r="B52" s="34" t="s">
        <v>334</v>
      </c>
      <c r="C52" s="35">
        <v>3550</v>
      </c>
      <c r="D52" s="35">
        <v>3599</v>
      </c>
      <c r="E52" s="35">
        <f t="shared" si="2"/>
        <v>49</v>
      </c>
      <c r="F52" s="39">
        <v>4</v>
      </c>
      <c r="G52" s="35"/>
      <c r="H52" s="124"/>
      <c r="I52" s="124"/>
      <c r="J52" s="125"/>
      <c r="K52" s="85" t="s">
        <v>563</v>
      </c>
      <c r="L52" s="96"/>
    </row>
    <row r="53" spans="1:12" x14ac:dyDescent="0.35">
      <c r="A53" s="83">
        <f t="shared" si="3"/>
        <v>14</v>
      </c>
      <c r="B53" s="34" t="s">
        <v>334</v>
      </c>
      <c r="C53" s="35">
        <f>D52</f>
        <v>3599</v>
      </c>
      <c r="D53" s="35">
        <v>3638</v>
      </c>
      <c r="E53" s="35">
        <f t="shared" si="2"/>
        <v>39</v>
      </c>
      <c r="F53" s="39">
        <v>3</v>
      </c>
      <c r="G53" s="35"/>
      <c r="H53" s="124"/>
      <c r="I53" s="124"/>
      <c r="J53" s="125"/>
      <c r="K53" s="174" t="s">
        <v>254</v>
      </c>
      <c r="L53" s="96"/>
    </row>
    <row r="54" spans="1:12" x14ac:dyDescent="0.35">
      <c r="A54" s="83">
        <f t="shared" si="3"/>
        <v>15</v>
      </c>
      <c r="B54" s="34" t="s">
        <v>334</v>
      </c>
      <c r="C54" s="35">
        <v>0</v>
      </c>
      <c r="D54" s="35">
        <v>0</v>
      </c>
      <c r="E54" s="35">
        <f t="shared" si="2"/>
        <v>0</v>
      </c>
      <c r="F54" s="39"/>
      <c r="G54" s="35"/>
      <c r="H54" s="124"/>
      <c r="I54" s="124"/>
      <c r="J54" s="125"/>
      <c r="K54" s="85"/>
      <c r="L54" s="96"/>
    </row>
    <row r="55" spans="1:12" x14ac:dyDescent="0.35">
      <c r="A55" s="83">
        <f t="shared" si="3"/>
        <v>16</v>
      </c>
      <c r="B55" s="34" t="s">
        <v>334</v>
      </c>
      <c r="C55" s="35">
        <v>0</v>
      </c>
      <c r="D55" s="35">
        <v>0</v>
      </c>
      <c r="E55" s="35">
        <f t="shared" si="2"/>
        <v>0</v>
      </c>
      <c r="F55" s="39"/>
      <c r="G55" s="35"/>
      <c r="H55" s="124"/>
      <c r="I55" s="124"/>
      <c r="J55" s="125"/>
      <c r="K55" s="85"/>
      <c r="L55" s="96"/>
    </row>
    <row r="56" spans="1:12" x14ac:dyDescent="0.35">
      <c r="A56" s="83">
        <f t="shared" si="3"/>
        <v>17</v>
      </c>
      <c r="B56" s="34" t="s">
        <v>334</v>
      </c>
      <c r="C56" s="35">
        <v>0</v>
      </c>
      <c r="D56" s="35">
        <v>0</v>
      </c>
      <c r="E56" s="35">
        <f t="shared" si="2"/>
        <v>0</v>
      </c>
      <c r="F56" s="39"/>
      <c r="G56" s="35"/>
      <c r="H56" s="124"/>
      <c r="I56" s="124"/>
      <c r="J56" s="125"/>
      <c r="K56" s="98"/>
      <c r="L56" s="96"/>
    </row>
    <row r="57" spans="1:12" x14ac:dyDescent="0.35">
      <c r="A57" s="83">
        <f t="shared" si="3"/>
        <v>18</v>
      </c>
      <c r="B57" s="34" t="s">
        <v>334</v>
      </c>
      <c r="C57" s="35">
        <v>0</v>
      </c>
      <c r="D57" s="35">
        <v>0</v>
      </c>
      <c r="E57" s="35">
        <f t="shared" si="2"/>
        <v>0</v>
      </c>
      <c r="F57" s="39"/>
      <c r="G57" s="35"/>
      <c r="H57" s="124"/>
      <c r="I57" s="124"/>
      <c r="J57" s="125"/>
      <c r="K57" s="85"/>
      <c r="L57" s="96"/>
    </row>
    <row r="58" spans="1:12" x14ac:dyDescent="0.35">
      <c r="A58" s="83">
        <f t="shared" si="3"/>
        <v>19</v>
      </c>
      <c r="B58" s="34" t="s">
        <v>334</v>
      </c>
      <c r="C58" s="35">
        <v>0</v>
      </c>
      <c r="D58" s="35">
        <v>0</v>
      </c>
      <c r="E58" s="35">
        <f t="shared" si="2"/>
        <v>0</v>
      </c>
      <c r="F58" s="39"/>
      <c r="G58" s="35"/>
      <c r="H58" s="124"/>
      <c r="I58" s="124"/>
      <c r="J58" s="125"/>
      <c r="K58" s="85"/>
      <c r="L58" s="96"/>
    </row>
    <row r="59" spans="1:12" x14ac:dyDescent="0.35">
      <c r="A59" s="83">
        <f t="shared" si="3"/>
        <v>20</v>
      </c>
      <c r="B59" s="34" t="s">
        <v>334</v>
      </c>
      <c r="C59" s="35">
        <v>3801</v>
      </c>
      <c r="D59" s="35">
        <v>3880</v>
      </c>
      <c r="E59" s="35">
        <f t="shared" si="2"/>
        <v>79</v>
      </c>
      <c r="F59" s="39">
        <v>6</v>
      </c>
      <c r="G59" s="35"/>
      <c r="H59" s="124"/>
      <c r="I59" s="124"/>
      <c r="J59" s="125"/>
      <c r="K59" s="85" t="s">
        <v>591</v>
      </c>
      <c r="L59" s="96"/>
    </row>
    <row r="60" spans="1:12" x14ac:dyDescent="0.35">
      <c r="A60" s="83">
        <f t="shared" si="3"/>
        <v>21</v>
      </c>
      <c r="B60" s="34" t="s">
        <v>334</v>
      </c>
      <c r="C60" s="35">
        <v>0</v>
      </c>
      <c r="D60" s="35">
        <v>0</v>
      </c>
      <c r="E60" s="35">
        <f t="shared" si="2"/>
        <v>0</v>
      </c>
      <c r="F60" s="39"/>
      <c r="G60" s="35"/>
      <c r="H60" s="124"/>
      <c r="I60" s="124"/>
      <c r="J60" s="125"/>
      <c r="K60" s="85"/>
      <c r="L60" s="96"/>
    </row>
    <row r="61" spans="1:12" x14ac:dyDescent="0.35">
      <c r="A61" s="83">
        <f t="shared" si="3"/>
        <v>22</v>
      </c>
      <c r="B61" s="34" t="s">
        <v>334</v>
      </c>
      <c r="C61" s="35">
        <v>0</v>
      </c>
      <c r="D61" s="35">
        <v>0</v>
      </c>
      <c r="E61" s="35">
        <f t="shared" si="2"/>
        <v>0</v>
      </c>
      <c r="F61" s="39"/>
      <c r="G61" s="35"/>
      <c r="H61" s="124"/>
      <c r="I61" s="124"/>
      <c r="J61" s="125"/>
      <c r="K61" s="85"/>
      <c r="L61" s="96"/>
    </row>
    <row r="62" spans="1:12" x14ac:dyDescent="0.35">
      <c r="A62" s="83">
        <f t="shared" si="3"/>
        <v>23</v>
      </c>
      <c r="B62" s="34" t="s">
        <v>334</v>
      </c>
      <c r="C62" s="35">
        <v>0</v>
      </c>
      <c r="D62" s="35">
        <v>0</v>
      </c>
      <c r="E62" s="35">
        <f t="shared" si="2"/>
        <v>0</v>
      </c>
      <c r="F62" s="39"/>
      <c r="G62" s="35"/>
      <c r="H62" s="124"/>
      <c r="I62" s="124"/>
      <c r="J62" s="125"/>
      <c r="K62" s="85"/>
      <c r="L62" s="96"/>
    </row>
    <row r="63" spans="1:12" x14ac:dyDescent="0.35">
      <c r="A63" s="83">
        <f t="shared" si="3"/>
        <v>24</v>
      </c>
      <c r="B63" s="34" t="s">
        <v>334</v>
      </c>
      <c r="C63" s="35">
        <v>0</v>
      </c>
      <c r="D63" s="35">
        <v>0</v>
      </c>
      <c r="E63" s="35">
        <f t="shared" si="2"/>
        <v>0</v>
      </c>
      <c r="F63" s="39"/>
      <c r="G63" s="35"/>
      <c r="H63" s="124"/>
      <c r="I63" s="124"/>
      <c r="J63" s="125"/>
      <c r="K63" s="85"/>
      <c r="L63" s="96"/>
    </row>
    <row r="64" spans="1:12" x14ac:dyDescent="0.35">
      <c r="A64" s="83">
        <f t="shared" si="3"/>
        <v>25</v>
      </c>
      <c r="B64" s="34" t="s">
        <v>334</v>
      </c>
      <c r="C64" s="35">
        <v>0</v>
      </c>
      <c r="D64" s="35">
        <v>0</v>
      </c>
      <c r="E64" s="35">
        <f t="shared" si="2"/>
        <v>0</v>
      </c>
      <c r="F64" s="39"/>
      <c r="G64" s="35"/>
      <c r="H64" s="124"/>
      <c r="I64" s="124"/>
      <c r="J64" s="125"/>
      <c r="K64" s="85"/>
      <c r="L64" s="96"/>
    </row>
    <row r="65" spans="1:12" x14ac:dyDescent="0.35">
      <c r="A65" s="83">
        <f t="shared" si="3"/>
        <v>26</v>
      </c>
      <c r="B65" s="34" t="s">
        <v>334</v>
      </c>
      <c r="C65" s="35">
        <v>0</v>
      </c>
      <c r="D65" s="35">
        <v>0</v>
      </c>
      <c r="E65" s="35">
        <f t="shared" si="2"/>
        <v>0</v>
      </c>
      <c r="F65" s="39"/>
      <c r="G65" s="35"/>
      <c r="H65" s="124"/>
      <c r="I65" s="124"/>
      <c r="J65" s="125"/>
      <c r="K65" s="85"/>
      <c r="L65" s="96"/>
    </row>
    <row r="66" spans="1:12" x14ac:dyDescent="0.35">
      <c r="A66" s="83">
        <f t="shared" si="3"/>
        <v>27</v>
      </c>
      <c r="B66" s="34" t="s">
        <v>334</v>
      </c>
      <c r="C66" s="35">
        <v>0</v>
      </c>
      <c r="D66" s="35">
        <v>0</v>
      </c>
      <c r="E66" s="35">
        <f t="shared" si="2"/>
        <v>0</v>
      </c>
      <c r="F66" s="39"/>
      <c r="G66" s="35"/>
      <c r="H66" s="124"/>
      <c r="I66" s="124"/>
      <c r="J66" s="125"/>
      <c r="K66" s="85"/>
      <c r="L66" s="96"/>
    </row>
    <row r="67" spans="1:12" x14ac:dyDescent="0.35">
      <c r="A67" s="83">
        <f t="shared" si="3"/>
        <v>28</v>
      </c>
      <c r="B67" s="34" t="s">
        <v>334</v>
      </c>
      <c r="C67" s="35">
        <v>0</v>
      </c>
      <c r="D67" s="35">
        <v>0</v>
      </c>
      <c r="E67" s="35">
        <f t="shared" si="2"/>
        <v>0</v>
      </c>
      <c r="F67" s="39"/>
      <c r="G67" s="35"/>
      <c r="H67" s="124"/>
      <c r="I67" s="124"/>
      <c r="J67" s="125"/>
      <c r="K67" s="85"/>
      <c r="L67" s="96"/>
    </row>
    <row r="68" spans="1:12" x14ac:dyDescent="0.35">
      <c r="A68" s="83">
        <f t="shared" si="3"/>
        <v>29</v>
      </c>
      <c r="B68" s="34" t="s">
        <v>334</v>
      </c>
      <c r="C68" s="35">
        <v>0</v>
      </c>
      <c r="D68" s="35">
        <v>0</v>
      </c>
      <c r="E68" s="35">
        <f t="shared" si="2"/>
        <v>0</v>
      </c>
      <c r="F68" s="39"/>
      <c r="G68" s="35"/>
      <c r="H68" s="124"/>
      <c r="I68" s="124"/>
      <c r="J68" s="125"/>
      <c r="K68" s="85"/>
      <c r="L68" s="96"/>
    </row>
    <row r="69" spans="1:12" x14ac:dyDescent="0.35">
      <c r="A69" s="83">
        <f t="shared" si="3"/>
        <v>30</v>
      </c>
      <c r="B69" s="34" t="s">
        <v>334</v>
      </c>
      <c r="C69" s="35">
        <v>0</v>
      </c>
      <c r="D69" s="35">
        <v>0</v>
      </c>
      <c r="E69" s="35">
        <f t="shared" si="2"/>
        <v>0</v>
      </c>
      <c r="F69" s="39"/>
      <c r="G69" s="35"/>
      <c r="H69" s="124"/>
      <c r="I69" s="124"/>
      <c r="J69" s="125"/>
      <c r="K69" s="85"/>
      <c r="L69" s="96"/>
    </row>
    <row r="70" spans="1:12" x14ac:dyDescent="0.35">
      <c r="A70" s="83">
        <f t="shared" si="3"/>
        <v>31</v>
      </c>
      <c r="B70" s="34" t="s">
        <v>334</v>
      </c>
      <c r="C70" s="35">
        <v>0</v>
      </c>
      <c r="D70" s="35">
        <v>0</v>
      </c>
      <c r="E70" s="35">
        <f t="shared" si="2"/>
        <v>0</v>
      </c>
      <c r="F70" s="39"/>
      <c r="G70" s="35"/>
      <c r="H70" s="124"/>
      <c r="I70" s="124"/>
      <c r="J70" s="125"/>
      <c r="K70" s="85"/>
      <c r="L70" s="96"/>
    </row>
    <row r="71" spans="1:12" x14ac:dyDescent="0.35">
      <c r="A71" s="83"/>
      <c r="B71" s="50" t="s">
        <v>9</v>
      </c>
      <c r="C71" s="39" t="s">
        <v>52</v>
      </c>
      <c r="D71" s="39"/>
      <c r="E71" s="50">
        <f>SUM(E40:E70)</f>
        <v>423</v>
      </c>
      <c r="F71" s="50">
        <f>SUM(F40:F70)</f>
        <v>34</v>
      </c>
      <c r="G71" s="50">
        <f>SUM(G40:G70)</f>
        <v>0</v>
      </c>
      <c r="H71" s="130">
        <f>SUM(H40:H70)</f>
        <v>10000</v>
      </c>
      <c r="I71" s="130">
        <f>SUM(I41:I70)</f>
        <v>100.5</v>
      </c>
      <c r="J71" s="131"/>
      <c r="K71" s="85" t="s">
        <v>52</v>
      </c>
      <c r="L71" s="96"/>
    </row>
    <row r="72" spans="1:12" x14ac:dyDescent="0.25">
      <c r="A72" s="83"/>
      <c r="B72" s="36"/>
      <c r="C72" s="36"/>
      <c r="D72" s="36"/>
      <c r="E72" s="36"/>
      <c r="F72" s="36" t="s">
        <v>52</v>
      </c>
      <c r="G72" s="36"/>
      <c r="H72" s="124" t="s">
        <v>52</v>
      </c>
      <c r="I72" s="124"/>
      <c r="J72" s="125"/>
      <c r="K72" s="98"/>
      <c r="L72" s="96"/>
    </row>
    <row r="73" spans="1:12" ht="21.75" thickBot="1" x14ac:dyDescent="0.3">
      <c r="A73" s="91"/>
      <c r="B73" s="114"/>
      <c r="C73" s="114"/>
      <c r="D73" s="114"/>
      <c r="E73" s="114" t="s">
        <v>52</v>
      </c>
      <c r="F73" s="114" t="s">
        <v>52</v>
      </c>
      <c r="G73" s="109" t="s">
        <v>10</v>
      </c>
      <c r="H73" s="140">
        <f>+E71/I71</f>
        <v>4.2089552238805972</v>
      </c>
      <c r="I73" s="140" t="s">
        <v>11</v>
      </c>
      <c r="J73" s="141"/>
      <c r="K73" s="175"/>
      <c r="L73" s="96"/>
    </row>
    <row r="74" spans="1:12" x14ac:dyDescent="0.35">
      <c r="A74" s="267"/>
      <c r="B74" s="267"/>
      <c r="C74" s="256"/>
      <c r="D74" s="256"/>
      <c r="E74" s="256"/>
      <c r="F74" s="256"/>
      <c r="G74" s="256"/>
      <c r="H74" s="256"/>
      <c r="I74" s="256"/>
      <c r="J74" s="256"/>
      <c r="K74" s="256"/>
      <c r="L74" s="96"/>
    </row>
    <row r="75" spans="1:12" ht="21.75" thickBot="1" x14ac:dyDescent="0.3">
      <c r="A75" s="96"/>
      <c r="B75" s="101"/>
      <c r="C75" s="103"/>
      <c r="D75" s="103"/>
      <c r="E75" s="103"/>
      <c r="F75" s="103"/>
      <c r="G75" s="104"/>
      <c r="H75" s="142"/>
      <c r="I75" s="142"/>
      <c r="J75" s="145"/>
      <c r="K75" s="178"/>
      <c r="L75" s="96"/>
    </row>
    <row r="76" spans="1:12" x14ac:dyDescent="0.35">
      <c r="A76" s="262" t="s">
        <v>80</v>
      </c>
      <c r="B76" s="263"/>
      <c r="C76" s="250" t="s">
        <v>69</v>
      </c>
      <c r="D76" s="250"/>
      <c r="E76" s="250"/>
      <c r="F76" s="250"/>
      <c r="G76" s="250"/>
      <c r="H76" s="250"/>
      <c r="I76" s="250"/>
      <c r="J76" s="264"/>
      <c r="K76" s="251"/>
      <c r="L76" s="96"/>
    </row>
    <row r="77" spans="1:12" ht="63" x14ac:dyDescent="0.25">
      <c r="A77" s="252" t="s">
        <v>0</v>
      </c>
      <c r="B77" s="253"/>
      <c r="C77" s="235" t="s">
        <v>6</v>
      </c>
      <c r="D77" s="235" t="s">
        <v>517</v>
      </c>
      <c r="E77" s="235" t="s">
        <v>1</v>
      </c>
      <c r="F77" s="235" t="s">
        <v>2</v>
      </c>
      <c r="G77" s="73" t="s">
        <v>3</v>
      </c>
      <c r="H77" s="122" t="s">
        <v>8</v>
      </c>
      <c r="I77" s="122" t="s">
        <v>4</v>
      </c>
      <c r="J77" s="123" t="s">
        <v>120</v>
      </c>
      <c r="K77" s="172" t="s">
        <v>5</v>
      </c>
      <c r="L77" s="96"/>
    </row>
    <row r="78" spans="1:12" x14ac:dyDescent="0.25">
      <c r="A78" s="83">
        <v>1</v>
      </c>
      <c r="B78" s="34" t="s">
        <v>334</v>
      </c>
      <c r="C78" s="35">
        <v>4010</v>
      </c>
      <c r="D78" s="35">
        <v>4083</v>
      </c>
      <c r="E78" s="35">
        <f>D78-C78</f>
        <v>73</v>
      </c>
      <c r="F78" s="35">
        <v>5</v>
      </c>
      <c r="G78" s="36"/>
      <c r="H78" s="124"/>
      <c r="I78" s="124"/>
      <c r="J78" s="125"/>
      <c r="K78" s="85" t="s">
        <v>522</v>
      </c>
      <c r="L78" s="96"/>
    </row>
    <row r="79" spans="1:12" x14ac:dyDescent="0.35">
      <c r="A79" s="83">
        <f>A78+1</f>
        <v>2</v>
      </c>
      <c r="B79" s="34" t="s">
        <v>334</v>
      </c>
      <c r="C79" s="35">
        <f>D78</f>
        <v>4083</v>
      </c>
      <c r="D79" s="35">
        <v>4143</v>
      </c>
      <c r="E79" s="35">
        <f t="shared" ref="E79" si="4">D79-C79</f>
        <v>60</v>
      </c>
      <c r="F79" s="35">
        <v>4</v>
      </c>
      <c r="G79" s="36"/>
      <c r="H79" s="116"/>
      <c r="I79" s="126"/>
      <c r="J79" s="127"/>
      <c r="K79" s="179" t="s">
        <v>395</v>
      </c>
      <c r="L79" s="96"/>
    </row>
    <row r="80" spans="1:12" x14ac:dyDescent="0.25">
      <c r="A80" s="83">
        <f t="shared" ref="A80:A108" si="5">A79+1</f>
        <v>3</v>
      </c>
      <c r="B80" s="34" t="s">
        <v>334</v>
      </c>
      <c r="C80" s="35">
        <f>D79</f>
        <v>4143</v>
      </c>
      <c r="D80" s="35">
        <v>4216</v>
      </c>
      <c r="E80" s="35">
        <f t="shared" ref="E80:E108" si="6">D80-C80</f>
        <v>73</v>
      </c>
      <c r="F80" s="35">
        <v>5</v>
      </c>
      <c r="G80" s="36"/>
      <c r="H80" s="124"/>
      <c r="I80" s="124"/>
      <c r="J80" s="125"/>
      <c r="K80" s="180" t="s">
        <v>533</v>
      </c>
      <c r="L80" s="96"/>
    </row>
    <row r="81" spans="1:15" x14ac:dyDescent="0.25">
      <c r="A81" s="83">
        <f t="shared" si="5"/>
        <v>4</v>
      </c>
      <c r="B81" s="34" t="s">
        <v>334</v>
      </c>
      <c r="C81" s="35">
        <v>4216</v>
      </c>
      <c r="D81" s="35">
        <v>4260</v>
      </c>
      <c r="E81" s="35">
        <f t="shared" si="6"/>
        <v>44</v>
      </c>
      <c r="F81" s="35">
        <v>3</v>
      </c>
      <c r="G81" s="36"/>
      <c r="H81" s="124">
        <v>10000</v>
      </c>
      <c r="I81" s="124">
        <v>100.5</v>
      </c>
      <c r="J81" s="125">
        <v>4307</v>
      </c>
      <c r="K81" s="85" t="s">
        <v>254</v>
      </c>
      <c r="L81" s="96"/>
    </row>
    <row r="82" spans="1:15" ht="22.5" customHeight="1" x14ac:dyDescent="0.25">
      <c r="A82" s="83">
        <f t="shared" si="5"/>
        <v>5</v>
      </c>
      <c r="B82" s="34" t="s">
        <v>334</v>
      </c>
      <c r="C82" s="35">
        <v>0</v>
      </c>
      <c r="D82" s="35">
        <v>0</v>
      </c>
      <c r="E82" s="35">
        <f t="shared" si="6"/>
        <v>0</v>
      </c>
      <c r="F82" s="35"/>
      <c r="G82" s="36"/>
      <c r="H82" s="124"/>
      <c r="I82" s="124"/>
      <c r="J82" s="125"/>
      <c r="K82" s="85"/>
      <c r="L82" s="96"/>
    </row>
    <row r="83" spans="1:15" x14ac:dyDescent="0.35">
      <c r="A83" s="83">
        <f t="shared" si="5"/>
        <v>6</v>
      </c>
      <c r="B83" s="34" t="s">
        <v>334</v>
      </c>
      <c r="C83" s="35">
        <f>D81</f>
        <v>4260</v>
      </c>
      <c r="D83" s="35">
        <v>4319</v>
      </c>
      <c r="E83" s="35">
        <f t="shared" si="6"/>
        <v>59</v>
      </c>
      <c r="F83" s="42">
        <v>4</v>
      </c>
      <c r="G83" s="36"/>
      <c r="H83" s="124">
        <v>10000</v>
      </c>
      <c r="I83" s="124">
        <v>100.5</v>
      </c>
      <c r="J83" s="125"/>
      <c r="K83" s="173" t="s">
        <v>305</v>
      </c>
      <c r="L83" s="96"/>
    </row>
    <row r="84" spans="1:15" x14ac:dyDescent="0.35">
      <c r="A84" s="83">
        <f t="shared" si="5"/>
        <v>7</v>
      </c>
      <c r="B84" s="34" t="s">
        <v>334</v>
      </c>
      <c r="C84" s="35">
        <f>D83</f>
        <v>4319</v>
      </c>
      <c r="D84" s="35">
        <v>4400</v>
      </c>
      <c r="E84" s="35">
        <f t="shared" si="6"/>
        <v>81</v>
      </c>
      <c r="F84" s="42">
        <v>6</v>
      </c>
      <c r="G84" s="36"/>
      <c r="H84" s="124"/>
      <c r="I84" s="124"/>
      <c r="J84" s="125"/>
      <c r="K84" s="173" t="s">
        <v>546</v>
      </c>
      <c r="L84" s="96"/>
    </row>
    <row r="85" spans="1:15" x14ac:dyDescent="0.35">
      <c r="A85" s="83">
        <f t="shared" si="5"/>
        <v>8</v>
      </c>
      <c r="B85" s="34" t="s">
        <v>334</v>
      </c>
      <c r="C85" s="35">
        <v>4400</v>
      </c>
      <c r="D85" s="35">
        <v>4456</v>
      </c>
      <c r="E85" s="35">
        <f t="shared" si="6"/>
        <v>56</v>
      </c>
      <c r="F85" s="42">
        <v>4</v>
      </c>
      <c r="G85" s="36"/>
      <c r="H85" s="124"/>
      <c r="I85" s="124"/>
      <c r="J85" s="125"/>
      <c r="K85" s="85"/>
      <c r="L85" s="96"/>
    </row>
    <row r="86" spans="1:15" x14ac:dyDescent="0.35">
      <c r="A86" s="83">
        <f t="shared" si="5"/>
        <v>9</v>
      </c>
      <c r="B86" s="34" t="s">
        <v>334</v>
      </c>
      <c r="C86" s="35">
        <v>4456</v>
      </c>
      <c r="D86" s="35">
        <v>4494</v>
      </c>
      <c r="E86" s="35">
        <f t="shared" si="6"/>
        <v>38</v>
      </c>
      <c r="F86" s="42">
        <v>3</v>
      </c>
      <c r="G86" s="36"/>
      <c r="H86" s="124"/>
      <c r="I86" s="128"/>
      <c r="J86" s="129"/>
      <c r="K86" s="85" t="s">
        <v>365</v>
      </c>
      <c r="L86" s="96"/>
    </row>
    <row r="87" spans="1:15" x14ac:dyDescent="0.35">
      <c r="A87" s="83">
        <f t="shared" si="5"/>
        <v>10</v>
      </c>
      <c r="B87" s="34" t="s">
        <v>334</v>
      </c>
      <c r="C87" s="35">
        <f t="shared" ref="C87:C91" si="7">D86</f>
        <v>4494</v>
      </c>
      <c r="D87" s="35">
        <v>4553</v>
      </c>
      <c r="E87" s="35">
        <f t="shared" si="6"/>
        <v>59</v>
      </c>
      <c r="F87" s="39">
        <v>4</v>
      </c>
      <c r="G87" s="35"/>
      <c r="H87" s="124"/>
      <c r="I87" s="124"/>
      <c r="J87" s="125"/>
      <c r="K87" s="85" t="s">
        <v>413</v>
      </c>
      <c r="L87" s="96"/>
    </row>
    <row r="88" spans="1:15" x14ac:dyDescent="0.35">
      <c r="A88" s="83">
        <f t="shared" si="5"/>
        <v>11</v>
      </c>
      <c r="B88" s="34" t="s">
        <v>334</v>
      </c>
      <c r="C88" s="35">
        <f t="shared" si="7"/>
        <v>4553</v>
      </c>
      <c r="D88" s="35">
        <v>4650</v>
      </c>
      <c r="E88" s="35">
        <f t="shared" si="6"/>
        <v>97</v>
      </c>
      <c r="F88" s="39">
        <v>4</v>
      </c>
      <c r="G88" s="35"/>
      <c r="H88" s="124"/>
      <c r="I88" s="124"/>
      <c r="J88" s="125"/>
      <c r="K88" s="85" t="s">
        <v>395</v>
      </c>
      <c r="L88" s="96"/>
    </row>
    <row r="89" spans="1:15" x14ac:dyDescent="0.35">
      <c r="A89" s="83">
        <f t="shared" si="5"/>
        <v>12</v>
      </c>
      <c r="B89" s="34" t="s">
        <v>334</v>
      </c>
      <c r="C89" s="35">
        <f t="shared" si="7"/>
        <v>4650</v>
      </c>
      <c r="D89" s="35">
        <v>4680</v>
      </c>
      <c r="E89" s="35">
        <f t="shared" si="6"/>
        <v>30</v>
      </c>
      <c r="F89" s="39">
        <v>2</v>
      </c>
      <c r="G89" s="35"/>
      <c r="H89" s="124"/>
      <c r="I89" s="124"/>
      <c r="J89" s="125"/>
      <c r="K89" s="85" t="s">
        <v>343</v>
      </c>
      <c r="L89" s="96"/>
      <c r="O89" s="29" t="s">
        <v>52</v>
      </c>
    </row>
    <row r="90" spans="1:15" x14ac:dyDescent="0.35">
      <c r="A90" s="83">
        <f t="shared" si="5"/>
        <v>13</v>
      </c>
      <c r="B90" s="34" t="s">
        <v>334</v>
      </c>
      <c r="C90" s="35">
        <f t="shared" si="7"/>
        <v>4680</v>
      </c>
      <c r="D90" s="35">
        <v>4723</v>
      </c>
      <c r="E90" s="35">
        <f t="shared" si="6"/>
        <v>43</v>
      </c>
      <c r="F90" s="39">
        <v>3</v>
      </c>
      <c r="G90" s="35"/>
      <c r="H90" s="124"/>
      <c r="I90" s="124"/>
      <c r="J90" s="125"/>
      <c r="K90" s="85" t="s">
        <v>203</v>
      </c>
      <c r="L90" s="96"/>
      <c r="N90" s="29" t="s">
        <v>52</v>
      </c>
    </row>
    <row r="91" spans="1:15" x14ac:dyDescent="0.35">
      <c r="A91" s="83">
        <f t="shared" si="5"/>
        <v>14</v>
      </c>
      <c r="B91" s="34" t="s">
        <v>334</v>
      </c>
      <c r="C91" s="35">
        <f t="shared" si="7"/>
        <v>4723</v>
      </c>
      <c r="D91" s="35">
        <v>4796</v>
      </c>
      <c r="E91" s="35">
        <f t="shared" si="6"/>
        <v>73</v>
      </c>
      <c r="F91" s="39">
        <v>3</v>
      </c>
      <c r="G91" s="35"/>
      <c r="H91" s="124"/>
      <c r="I91" s="124"/>
      <c r="J91" s="125"/>
      <c r="K91" s="85" t="s">
        <v>203</v>
      </c>
      <c r="L91" s="96"/>
      <c r="N91" s="29" t="s">
        <v>52</v>
      </c>
    </row>
    <row r="92" spans="1:15" x14ac:dyDescent="0.35">
      <c r="A92" s="83">
        <f t="shared" si="5"/>
        <v>15</v>
      </c>
      <c r="B92" s="34" t="s">
        <v>334</v>
      </c>
      <c r="C92" s="35">
        <f>D91</f>
        <v>4796</v>
      </c>
      <c r="D92" s="35">
        <v>4824</v>
      </c>
      <c r="E92" s="35">
        <f t="shared" si="6"/>
        <v>28</v>
      </c>
      <c r="F92" s="39">
        <v>2</v>
      </c>
      <c r="G92" s="35"/>
      <c r="H92" s="124"/>
      <c r="I92" s="124"/>
      <c r="J92" s="125"/>
      <c r="K92" s="85" t="s">
        <v>196</v>
      </c>
      <c r="L92" s="96"/>
    </row>
    <row r="93" spans="1:15" x14ac:dyDescent="0.35">
      <c r="A93" s="83">
        <f t="shared" si="5"/>
        <v>16</v>
      </c>
      <c r="B93" s="34" t="s">
        <v>334</v>
      </c>
      <c r="C93" s="35">
        <f>D92</f>
        <v>4824</v>
      </c>
      <c r="D93" s="35">
        <v>4867</v>
      </c>
      <c r="E93" s="35">
        <f t="shared" si="6"/>
        <v>43</v>
      </c>
      <c r="F93" s="39">
        <v>3</v>
      </c>
      <c r="G93" s="35"/>
      <c r="H93" s="124"/>
      <c r="I93" s="124"/>
      <c r="J93" s="125"/>
      <c r="K93" s="85" t="s">
        <v>498</v>
      </c>
      <c r="L93" s="96"/>
    </row>
    <row r="94" spans="1:15" x14ac:dyDescent="0.35">
      <c r="A94" s="83">
        <f t="shared" si="5"/>
        <v>17</v>
      </c>
      <c r="B94" s="34" t="s">
        <v>334</v>
      </c>
      <c r="C94" s="35">
        <f>D93</f>
        <v>4867</v>
      </c>
      <c r="D94" s="35">
        <v>4923</v>
      </c>
      <c r="E94" s="35">
        <f t="shared" si="6"/>
        <v>56</v>
      </c>
      <c r="F94" s="39">
        <v>4</v>
      </c>
      <c r="G94" s="35"/>
      <c r="H94" s="124"/>
      <c r="I94" s="124"/>
      <c r="J94" s="125"/>
      <c r="K94" s="98" t="s">
        <v>579</v>
      </c>
      <c r="L94" s="96"/>
    </row>
    <row r="95" spans="1:15" x14ac:dyDescent="0.35">
      <c r="A95" s="83">
        <f t="shared" si="5"/>
        <v>18</v>
      </c>
      <c r="B95" s="34" t="s">
        <v>334</v>
      </c>
      <c r="C95" s="35">
        <f>D94</f>
        <v>4923</v>
      </c>
      <c r="D95" s="35">
        <v>5005</v>
      </c>
      <c r="E95" s="35">
        <f t="shared" si="6"/>
        <v>82</v>
      </c>
      <c r="F95" s="39">
        <v>5</v>
      </c>
      <c r="G95" s="35"/>
      <c r="H95" s="124"/>
      <c r="I95" s="124"/>
      <c r="J95" s="125"/>
      <c r="K95" s="85" t="s">
        <v>580</v>
      </c>
      <c r="L95" s="96"/>
    </row>
    <row r="96" spans="1:15" x14ac:dyDescent="0.35">
      <c r="A96" s="83">
        <f t="shared" si="5"/>
        <v>19</v>
      </c>
      <c r="B96" s="34" t="s">
        <v>334</v>
      </c>
      <c r="C96" s="35">
        <v>5005</v>
      </c>
      <c r="D96" s="35">
        <v>5089</v>
      </c>
      <c r="E96" s="35">
        <f t="shared" si="6"/>
        <v>84</v>
      </c>
      <c r="F96" s="39">
        <v>5</v>
      </c>
      <c r="G96" s="35"/>
      <c r="H96" s="124"/>
      <c r="I96" s="124"/>
      <c r="J96" s="125"/>
      <c r="K96" s="85" t="s">
        <v>581</v>
      </c>
      <c r="L96" s="96"/>
    </row>
    <row r="97" spans="1:14" x14ac:dyDescent="0.35">
      <c r="A97" s="83">
        <f t="shared" si="5"/>
        <v>20</v>
      </c>
      <c r="B97" s="34" t="s">
        <v>334</v>
      </c>
      <c r="C97" s="35">
        <f>D96</f>
        <v>5089</v>
      </c>
      <c r="D97" s="35">
        <v>5129</v>
      </c>
      <c r="E97" s="35">
        <f t="shared" si="6"/>
        <v>40</v>
      </c>
      <c r="F97" s="39">
        <v>4</v>
      </c>
      <c r="G97" s="35"/>
      <c r="H97" s="124"/>
      <c r="I97" s="124"/>
      <c r="J97" s="125"/>
      <c r="K97" s="85" t="s">
        <v>587</v>
      </c>
      <c r="L97" s="96"/>
      <c r="N97" s="29" t="s">
        <v>52</v>
      </c>
    </row>
    <row r="98" spans="1:14" x14ac:dyDescent="0.35">
      <c r="A98" s="83">
        <f t="shared" si="5"/>
        <v>21</v>
      </c>
      <c r="B98" s="34" t="s">
        <v>334</v>
      </c>
      <c r="C98" s="35">
        <v>0</v>
      </c>
      <c r="D98" s="35">
        <v>0</v>
      </c>
      <c r="E98" s="35">
        <f t="shared" si="6"/>
        <v>0</v>
      </c>
      <c r="F98" s="39"/>
      <c r="G98" s="35"/>
      <c r="H98" s="124"/>
      <c r="I98" s="124"/>
      <c r="J98" s="125"/>
      <c r="K98" s="85"/>
      <c r="L98" s="96"/>
      <c r="N98" s="29" t="s">
        <v>52</v>
      </c>
    </row>
    <row r="99" spans="1:14" x14ac:dyDescent="0.35">
      <c r="A99" s="83">
        <f t="shared" si="5"/>
        <v>22</v>
      </c>
      <c r="B99" s="34" t="s">
        <v>334</v>
      </c>
      <c r="C99" s="35">
        <v>0</v>
      </c>
      <c r="D99" s="35">
        <v>0</v>
      </c>
      <c r="E99" s="35">
        <f t="shared" si="6"/>
        <v>0</v>
      </c>
      <c r="F99" s="39"/>
      <c r="G99" s="35"/>
      <c r="H99" s="124"/>
      <c r="I99" s="124"/>
      <c r="J99" s="125"/>
      <c r="K99" s="85"/>
      <c r="L99" s="96"/>
    </row>
    <row r="100" spans="1:14" x14ac:dyDescent="0.35">
      <c r="A100" s="83">
        <f t="shared" si="5"/>
        <v>23</v>
      </c>
      <c r="B100" s="34" t="s">
        <v>334</v>
      </c>
      <c r="C100" s="35">
        <v>0</v>
      </c>
      <c r="D100" s="35">
        <v>0</v>
      </c>
      <c r="E100" s="35">
        <f t="shared" si="6"/>
        <v>0</v>
      </c>
      <c r="F100" s="39"/>
      <c r="G100" s="35"/>
      <c r="H100" s="124"/>
      <c r="I100" s="124"/>
      <c r="J100" s="125"/>
      <c r="K100" s="85"/>
      <c r="L100" s="96"/>
    </row>
    <row r="101" spans="1:14" x14ac:dyDescent="0.35">
      <c r="A101" s="83">
        <f t="shared" si="5"/>
        <v>24</v>
      </c>
      <c r="B101" s="34" t="s">
        <v>334</v>
      </c>
      <c r="C101" s="35">
        <v>0</v>
      </c>
      <c r="D101" s="35">
        <v>0</v>
      </c>
      <c r="E101" s="35">
        <f t="shared" si="6"/>
        <v>0</v>
      </c>
      <c r="F101" s="39"/>
      <c r="G101" s="35"/>
      <c r="H101" s="124"/>
      <c r="I101" s="124"/>
      <c r="J101" s="125"/>
      <c r="K101" s="85"/>
      <c r="L101" s="96"/>
    </row>
    <row r="102" spans="1:14" x14ac:dyDescent="0.35">
      <c r="A102" s="83">
        <f t="shared" si="5"/>
        <v>25</v>
      </c>
      <c r="B102" s="34" t="s">
        <v>334</v>
      </c>
      <c r="C102" s="35">
        <v>0</v>
      </c>
      <c r="D102" s="35">
        <v>0</v>
      </c>
      <c r="E102" s="35">
        <f t="shared" si="6"/>
        <v>0</v>
      </c>
      <c r="F102" s="39"/>
      <c r="G102" s="35"/>
      <c r="H102" s="124"/>
      <c r="I102" s="124"/>
      <c r="J102" s="125"/>
      <c r="K102" s="85"/>
      <c r="L102" s="96"/>
    </row>
    <row r="103" spans="1:14" x14ac:dyDescent="0.35">
      <c r="A103" s="83">
        <f t="shared" si="5"/>
        <v>26</v>
      </c>
      <c r="B103" s="34" t="s">
        <v>334</v>
      </c>
      <c r="C103" s="35">
        <v>0</v>
      </c>
      <c r="D103" s="35">
        <v>0</v>
      </c>
      <c r="E103" s="35">
        <f t="shared" si="6"/>
        <v>0</v>
      </c>
      <c r="F103" s="39"/>
      <c r="G103" s="35"/>
      <c r="H103" s="124"/>
      <c r="I103" s="124"/>
      <c r="J103" s="125"/>
      <c r="K103" s="85"/>
      <c r="L103" s="96"/>
    </row>
    <row r="104" spans="1:14" x14ac:dyDescent="0.35">
      <c r="A104" s="83">
        <f t="shared" si="5"/>
        <v>27</v>
      </c>
      <c r="B104" s="34" t="s">
        <v>334</v>
      </c>
      <c r="C104" s="35">
        <v>0</v>
      </c>
      <c r="D104" s="35">
        <v>0</v>
      </c>
      <c r="E104" s="35">
        <f t="shared" si="6"/>
        <v>0</v>
      </c>
      <c r="F104" s="39"/>
      <c r="G104" s="35"/>
      <c r="H104" s="124"/>
      <c r="I104" s="124"/>
      <c r="J104" s="125"/>
      <c r="K104" s="85"/>
      <c r="L104" s="96"/>
    </row>
    <row r="105" spans="1:14" x14ac:dyDescent="0.35">
      <c r="A105" s="83">
        <f t="shared" si="5"/>
        <v>28</v>
      </c>
      <c r="B105" s="34" t="s">
        <v>334</v>
      </c>
      <c r="C105" s="35">
        <v>0</v>
      </c>
      <c r="D105" s="35">
        <v>0</v>
      </c>
      <c r="E105" s="35">
        <f t="shared" si="6"/>
        <v>0</v>
      </c>
      <c r="F105" s="39"/>
      <c r="G105" s="35"/>
      <c r="H105" s="124"/>
      <c r="I105" s="124"/>
      <c r="J105" s="125"/>
      <c r="K105" s="85"/>
      <c r="L105" s="96"/>
    </row>
    <row r="106" spans="1:14" x14ac:dyDescent="0.35">
      <c r="A106" s="83">
        <f t="shared" si="5"/>
        <v>29</v>
      </c>
      <c r="B106" s="34" t="s">
        <v>334</v>
      </c>
      <c r="C106" s="35">
        <v>0</v>
      </c>
      <c r="D106" s="35">
        <v>0</v>
      </c>
      <c r="E106" s="35">
        <f t="shared" si="6"/>
        <v>0</v>
      </c>
      <c r="F106" s="39"/>
      <c r="G106" s="35"/>
      <c r="H106" s="124"/>
      <c r="I106" s="124"/>
      <c r="J106" s="125"/>
      <c r="K106" s="85"/>
      <c r="L106" s="96"/>
    </row>
    <row r="107" spans="1:14" x14ac:dyDescent="0.35">
      <c r="A107" s="83">
        <f t="shared" si="5"/>
        <v>30</v>
      </c>
      <c r="B107" s="34" t="s">
        <v>334</v>
      </c>
      <c r="C107" s="35">
        <v>0</v>
      </c>
      <c r="D107" s="35">
        <v>0</v>
      </c>
      <c r="E107" s="35">
        <f t="shared" si="6"/>
        <v>0</v>
      </c>
      <c r="F107" s="39"/>
      <c r="G107" s="35"/>
      <c r="H107" s="124"/>
      <c r="I107" s="124"/>
      <c r="J107" s="125"/>
      <c r="K107" s="85"/>
      <c r="L107" s="96"/>
    </row>
    <row r="108" spans="1:14" x14ac:dyDescent="0.35">
      <c r="A108" s="83">
        <f t="shared" si="5"/>
        <v>31</v>
      </c>
      <c r="B108" s="34" t="s">
        <v>334</v>
      </c>
      <c r="C108" s="35">
        <v>0</v>
      </c>
      <c r="D108" s="35">
        <v>0</v>
      </c>
      <c r="E108" s="35">
        <f t="shared" si="6"/>
        <v>0</v>
      </c>
      <c r="F108" s="39"/>
      <c r="G108" s="35"/>
      <c r="H108" s="124"/>
      <c r="I108" s="124"/>
      <c r="J108" s="125"/>
      <c r="K108" s="85"/>
      <c r="L108" s="96"/>
    </row>
    <row r="109" spans="1:14" x14ac:dyDescent="0.35">
      <c r="A109" s="83"/>
      <c r="B109" s="50" t="s">
        <v>9</v>
      </c>
      <c r="C109" s="39" t="s">
        <v>52</v>
      </c>
      <c r="D109" s="39"/>
      <c r="E109" s="50">
        <f>SUM(E78:E108)</f>
        <v>1119</v>
      </c>
      <c r="F109" s="50">
        <f>SUM(F78:F108)</f>
        <v>73</v>
      </c>
      <c r="G109" s="50">
        <f>SUM(G78:G108)</f>
        <v>0</v>
      </c>
      <c r="H109" s="130">
        <f>SUM(H78:H108)</f>
        <v>20000</v>
      </c>
      <c r="I109" s="130">
        <f>SUM(I79:I108)</f>
        <v>201</v>
      </c>
      <c r="J109" s="131"/>
      <c r="K109" s="85"/>
      <c r="L109" s="96"/>
    </row>
    <row r="110" spans="1:14" x14ac:dyDescent="0.25">
      <c r="A110" s="83"/>
      <c r="B110" s="36"/>
      <c r="C110" s="36"/>
      <c r="D110" s="36"/>
      <c r="E110" s="36"/>
      <c r="F110" s="36" t="s">
        <v>52</v>
      </c>
      <c r="G110" s="36"/>
      <c r="H110" s="124" t="s">
        <v>52</v>
      </c>
      <c r="I110" s="124"/>
      <c r="J110" s="125"/>
      <c r="K110" s="98"/>
      <c r="L110" s="96"/>
    </row>
    <row r="111" spans="1:14" ht="21.75" thickBot="1" x14ac:dyDescent="0.3">
      <c r="A111" s="91"/>
      <c r="B111" s="114"/>
      <c r="C111" s="114"/>
      <c r="D111" s="114"/>
      <c r="E111" s="114" t="s">
        <v>52</v>
      </c>
      <c r="F111" s="114" t="s">
        <v>52</v>
      </c>
      <c r="G111" s="109" t="s">
        <v>10</v>
      </c>
      <c r="H111" s="140">
        <f>+E109/I109</f>
        <v>5.5671641791044779</v>
      </c>
      <c r="I111" s="140" t="s">
        <v>11</v>
      </c>
      <c r="J111" s="141"/>
      <c r="K111" s="175"/>
      <c r="L111" s="96"/>
    </row>
    <row r="112" spans="1:14" ht="21.75" thickBot="1" x14ac:dyDescent="0.4">
      <c r="A112" s="96"/>
      <c r="B112" s="101"/>
      <c r="C112" s="103"/>
      <c r="D112" s="102"/>
      <c r="E112" s="103"/>
      <c r="F112" s="102"/>
      <c r="G112" s="104"/>
      <c r="H112" s="142"/>
      <c r="I112" s="143"/>
      <c r="J112" s="144"/>
      <c r="K112" s="181"/>
      <c r="L112" s="96"/>
    </row>
    <row r="113" spans="1:27" x14ac:dyDescent="0.35">
      <c r="A113" s="262" t="s">
        <v>81</v>
      </c>
      <c r="B113" s="263"/>
      <c r="C113" s="250" t="s">
        <v>70</v>
      </c>
      <c r="D113" s="250"/>
      <c r="E113" s="250"/>
      <c r="F113" s="250"/>
      <c r="G113" s="250"/>
      <c r="H113" s="250"/>
      <c r="I113" s="250"/>
      <c r="J113" s="264"/>
      <c r="K113" s="251"/>
      <c r="L113" s="96"/>
    </row>
    <row r="114" spans="1:27" ht="63" x14ac:dyDescent="0.25">
      <c r="A114" s="252" t="s">
        <v>0</v>
      </c>
      <c r="B114" s="253"/>
      <c r="C114" s="235" t="s">
        <v>6</v>
      </c>
      <c r="D114" s="235" t="s">
        <v>517</v>
      </c>
      <c r="E114" s="235" t="s">
        <v>1</v>
      </c>
      <c r="F114" s="235" t="s">
        <v>2</v>
      </c>
      <c r="G114" s="73" t="s">
        <v>3</v>
      </c>
      <c r="H114" s="122" t="s">
        <v>8</v>
      </c>
      <c r="I114" s="122" t="s">
        <v>4</v>
      </c>
      <c r="J114" s="123" t="s">
        <v>120</v>
      </c>
      <c r="K114" s="172" t="s">
        <v>5</v>
      </c>
      <c r="L114" s="96"/>
    </row>
    <row r="115" spans="1:27" x14ac:dyDescent="0.25">
      <c r="A115" s="83">
        <v>1</v>
      </c>
      <c r="B115" s="34" t="s">
        <v>334</v>
      </c>
      <c r="C115" s="35">
        <v>3431</v>
      </c>
      <c r="D115" s="35">
        <v>3463</v>
      </c>
      <c r="E115" s="35">
        <f>D115-C115</f>
        <v>32</v>
      </c>
      <c r="F115" s="35">
        <v>2</v>
      </c>
      <c r="G115" s="36"/>
      <c r="H115" s="124">
        <v>0</v>
      </c>
      <c r="I115" s="124">
        <v>0</v>
      </c>
      <c r="J115" s="125"/>
      <c r="K115" s="176" t="s">
        <v>191</v>
      </c>
      <c r="L115" s="96"/>
    </row>
    <row r="116" spans="1:27" x14ac:dyDescent="0.35">
      <c r="A116" s="83">
        <f>A115+1</f>
        <v>2</v>
      </c>
      <c r="B116" s="34" t="s">
        <v>334</v>
      </c>
      <c r="C116" s="35">
        <f>D115</f>
        <v>3463</v>
      </c>
      <c r="D116" s="35">
        <v>3483</v>
      </c>
      <c r="E116" s="35">
        <f t="shared" ref="E116" si="8">D116-C116</f>
        <v>20</v>
      </c>
      <c r="F116" s="35">
        <v>2</v>
      </c>
      <c r="G116" s="36"/>
      <c r="H116" s="116"/>
      <c r="I116" s="126"/>
      <c r="J116" s="127"/>
      <c r="K116" s="182" t="s">
        <v>139</v>
      </c>
      <c r="L116" s="96"/>
    </row>
    <row r="117" spans="1:27" x14ac:dyDescent="0.25">
      <c r="A117" s="83">
        <f t="shared" ref="A117:A145" si="9">A116+1</f>
        <v>3</v>
      </c>
      <c r="B117" s="34" t="s">
        <v>334</v>
      </c>
      <c r="C117" s="35">
        <f>D116</f>
        <v>3483</v>
      </c>
      <c r="D117" s="35">
        <v>3522</v>
      </c>
      <c r="E117" s="35">
        <f t="shared" ref="E117:E145" si="10">D117-C117</f>
        <v>39</v>
      </c>
      <c r="F117" s="35">
        <v>3</v>
      </c>
      <c r="G117" s="36"/>
      <c r="H117" s="124"/>
      <c r="I117" s="124"/>
      <c r="J117" s="125"/>
      <c r="K117" s="85" t="s">
        <v>450</v>
      </c>
      <c r="L117" s="96"/>
    </row>
    <row r="118" spans="1:27" x14ac:dyDescent="0.25">
      <c r="A118" s="83">
        <f t="shared" si="9"/>
        <v>4</v>
      </c>
      <c r="B118" s="34" t="s">
        <v>334</v>
      </c>
      <c r="C118" s="35">
        <f>D117</f>
        <v>3522</v>
      </c>
      <c r="D118" s="35">
        <v>3559</v>
      </c>
      <c r="E118" s="35">
        <f t="shared" si="10"/>
        <v>37</v>
      </c>
      <c r="F118" s="35">
        <v>3</v>
      </c>
      <c r="G118" s="36"/>
      <c r="H118" s="124"/>
      <c r="I118" s="124"/>
      <c r="J118" s="125"/>
      <c r="K118" s="85" t="s">
        <v>527</v>
      </c>
      <c r="L118" s="96"/>
    </row>
    <row r="119" spans="1:27" x14ac:dyDescent="0.25">
      <c r="A119" s="83">
        <f t="shared" si="9"/>
        <v>5</v>
      </c>
      <c r="B119" s="34" t="s">
        <v>334</v>
      </c>
      <c r="C119" s="35">
        <v>0</v>
      </c>
      <c r="D119" s="35">
        <v>0</v>
      </c>
      <c r="E119" s="35">
        <f t="shared" si="10"/>
        <v>0</v>
      </c>
      <c r="F119" s="35"/>
      <c r="G119" s="36"/>
      <c r="H119" s="124"/>
      <c r="I119" s="124"/>
      <c r="J119" s="125"/>
      <c r="K119" s="85"/>
      <c r="L119" s="96"/>
    </row>
    <row r="120" spans="1:27" x14ac:dyDescent="0.35">
      <c r="A120" s="83">
        <f t="shared" si="9"/>
        <v>6</v>
      </c>
      <c r="B120" s="34" t="s">
        <v>334</v>
      </c>
      <c r="C120" s="35">
        <f>D118</f>
        <v>3559</v>
      </c>
      <c r="D120" s="35">
        <v>3598</v>
      </c>
      <c r="E120" s="35">
        <f t="shared" si="10"/>
        <v>39</v>
      </c>
      <c r="F120" s="42">
        <v>3</v>
      </c>
      <c r="G120" s="36"/>
      <c r="H120" s="124"/>
      <c r="I120" s="124"/>
      <c r="J120" s="125"/>
      <c r="K120" s="173" t="s">
        <v>254</v>
      </c>
      <c r="L120" s="96"/>
    </row>
    <row r="121" spans="1:27" x14ac:dyDescent="0.35">
      <c r="A121" s="83">
        <f t="shared" si="9"/>
        <v>7</v>
      </c>
      <c r="B121" s="34" t="s">
        <v>334</v>
      </c>
      <c r="C121" s="35">
        <f>D120</f>
        <v>3598</v>
      </c>
      <c r="D121" s="35">
        <v>3649</v>
      </c>
      <c r="E121" s="35">
        <f t="shared" si="10"/>
        <v>51</v>
      </c>
      <c r="F121" s="42">
        <v>4</v>
      </c>
      <c r="G121" s="36"/>
      <c r="H121" s="124"/>
      <c r="I121" s="124"/>
      <c r="J121" s="125"/>
      <c r="K121" s="173" t="s">
        <v>545</v>
      </c>
      <c r="L121" s="96"/>
    </row>
    <row r="122" spans="1:27" x14ac:dyDescent="0.35">
      <c r="A122" s="83">
        <f t="shared" si="9"/>
        <v>8</v>
      </c>
      <c r="B122" s="34" t="s">
        <v>334</v>
      </c>
      <c r="C122" s="35">
        <v>0</v>
      </c>
      <c r="D122" s="35">
        <v>0</v>
      </c>
      <c r="E122" s="35">
        <f t="shared" si="10"/>
        <v>0</v>
      </c>
      <c r="F122" s="42"/>
      <c r="G122" s="36"/>
      <c r="H122" s="124"/>
      <c r="I122" s="124"/>
      <c r="J122" s="125"/>
      <c r="K122" s="85"/>
      <c r="L122" s="96"/>
      <c r="M122" s="30" t="s">
        <v>52</v>
      </c>
      <c r="N122" s="29" t="s">
        <v>52</v>
      </c>
    </row>
    <row r="123" spans="1:27" x14ac:dyDescent="0.35">
      <c r="A123" s="83">
        <f t="shared" si="9"/>
        <v>9</v>
      </c>
      <c r="B123" s="34" t="s">
        <v>334</v>
      </c>
      <c r="C123" s="35">
        <v>0</v>
      </c>
      <c r="D123" s="35">
        <v>0</v>
      </c>
      <c r="E123" s="35">
        <f t="shared" si="10"/>
        <v>0</v>
      </c>
      <c r="F123" s="42"/>
      <c r="G123" s="36"/>
      <c r="H123" s="124"/>
      <c r="I123" s="128"/>
      <c r="J123" s="129"/>
      <c r="K123" s="85"/>
      <c r="L123" s="96"/>
      <c r="N123" s="29" t="s">
        <v>52</v>
      </c>
    </row>
    <row r="124" spans="1:27" x14ac:dyDescent="0.35">
      <c r="A124" s="83">
        <f t="shared" si="9"/>
        <v>10</v>
      </c>
      <c r="B124" s="34" t="s">
        <v>334</v>
      </c>
      <c r="C124" s="35">
        <v>3702</v>
      </c>
      <c r="D124" s="35">
        <v>3715</v>
      </c>
      <c r="E124" s="35">
        <f t="shared" si="10"/>
        <v>13</v>
      </c>
      <c r="F124" s="39">
        <v>1</v>
      </c>
      <c r="G124" s="35"/>
      <c r="H124" s="124"/>
      <c r="I124" s="124"/>
      <c r="J124" s="125"/>
      <c r="K124" s="85" t="s">
        <v>367</v>
      </c>
      <c r="L124" s="96"/>
    </row>
    <row r="125" spans="1:27" x14ac:dyDescent="0.35">
      <c r="A125" s="83">
        <f t="shared" si="9"/>
        <v>11</v>
      </c>
      <c r="B125" s="34" t="s">
        <v>334</v>
      </c>
      <c r="C125" s="35">
        <f>D124</f>
        <v>3715</v>
      </c>
      <c r="D125" s="35">
        <v>3781</v>
      </c>
      <c r="E125" s="35">
        <f t="shared" si="10"/>
        <v>66</v>
      </c>
      <c r="F125" s="39">
        <v>5</v>
      </c>
      <c r="G125" s="35"/>
      <c r="H125" s="124"/>
      <c r="I125" s="124"/>
      <c r="J125" s="125"/>
      <c r="K125" s="85" t="s">
        <v>561</v>
      </c>
      <c r="L125" s="96"/>
    </row>
    <row r="126" spans="1:27" x14ac:dyDescent="0.35">
      <c r="A126" s="83">
        <f t="shared" si="9"/>
        <v>12</v>
      </c>
      <c r="B126" s="34" t="s">
        <v>334</v>
      </c>
      <c r="C126" s="35">
        <v>0</v>
      </c>
      <c r="D126" s="35">
        <v>0</v>
      </c>
      <c r="E126" s="35">
        <f t="shared" si="10"/>
        <v>0</v>
      </c>
      <c r="F126" s="39"/>
      <c r="G126" s="35"/>
      <c r="H126" s="124"/>
      <c r="I126" s="124"/>
      <c r="J126" s="125"/>
      <c r="K126" s="85"/>
      <c r="L126" s="96"/>
    </row>
    <row r="127" spans="1:27" x14ac:dyDescent="0.35">
      <c r="A127" s="83">
        <f t="shared" si="9"/>
        <v>13</v>
      </c>
      <c r="B127" s="34" t="s">
        <v>334</v>
      </c>
      <c r="C127" s="35">
        <f>D125</f>
        <v>3781</v>
      </c>
      <c r="D127" s="35">
        <v>3794</v>
      </c>
      <c r="E127" s="35">
        <f t="shared" si="10"/>
        <v>13</v>
      </c>
      <c r="F127" s="39">
        <v>1</v>
      </c>
      <c r="G127" s="35"/>
      <c r="H127" s="124"/>
      <c r="I127" s="124"/>
      <c r="J127" s="125"/>
      <c r="K127" s="85" t="s">
        <v>367</v>
      </c>
      <c r="L127" s="96"/>
      <c r="AA127" s="29" t="s">
        <v>52</v>
      </c>
    </row>
    <row r="128" spans="1:27" x14ac:dyDescent="0.35">
      <c r="A128" s="83">
        <f t="shared" si="9"/>
        <v>14</v>
      </c>
      <c r="B128" s="34" t="s">
        <v>334</v>
      </c>
      <c r="C128" s="35">
        <f>D127</f>
        <v>3794</v>
      </c>
      <c r="D128" s="35">
        <v>3819</v>
      </c>
      <c r="E128" s="35">
        <f t="shared" si="10"/>
        <v>25</v>
      </c>
      <c r="F128" s="39">
        <v>2</v>
      </c>
      <c r="G128" s="35"/>
      <c r="H128" s="124"/>
      <c r="I128" s="124"/>
      <c r="J128" s="125"/>
      <c r="K128" s="174" t="s">
        <v>434</v>
      </c>
      <c r="L128" s="96"/>
      <c r="AA128" s="29" t="s">
        <v>52</v>
      </c>
    </row>
    <row r="129" spans="1:27" x14ac:dyDescent="0.35">
      <c r="A129" s="83">
        <f t="shared" si="9"/>
        <v>15</v>
      </c>
      <c r="B129" s="34" t="s">
        <v>334</v>
      </c>
      <c r="C129" s="35">
        <f>D128</f>
        <v>3819</v>
      </c>
      <c r="D129" s="35">
        <v>3889</v>
      </c>
      <c r="E129" s="35">
        <f t="shared" si="10"/>
        <v>70</v>
      </c>
      <c r="F129" s="39">
        <v>6</v>
      </c>
      <c r="G129" s="35"/>
      <c r="H129" s="124"/>
      <c r="I129" s="124"/>
      <c r="J129" s="125"/>
      <c r="K129" s="85" t="s">
        <v>572</v>
      </c>
      <c r="L129" s="96"/>
      <c r="AA129" s="29" t="s">
        <v>52</v>
      </c>
    </row>
    <row r="130" spans="1:27" x14ac:dyDescent="0.35">
      <c r="A130" s="83">
        <f t="shared" si="9"/>
        <v>16</v>
      </c>
      <c r="B130" s="34" t="s">
        <v>334</v>
      </c>
      <c r="C130" s="35">
        <v>0</v>
      </c>
      <c r="D130" s="35">
        <v>0</v>
      </c>
      <c r="E130" s="35">
        <f t="shared" si="10"/>
        <v>0</v>
      </c>
      <c r="F130" s="39"/>
      <c r="G130" s="35"/>
      <c r="H130" s="124"/>
      <c r="I130" s="124"/>
      <c r="J130" s="125"/>
      <c r="K130" s="85"/>
      <c r="L130" s="96"/>
      <c r="AA130" s="29" t="s">
        <v>52</v>
      </c>
    </row>
    <row r="131" spans="1:27" x14ac:dyDescent="0.35">
      <c r="A131" s="83">
        <f t="shared" si="9"/>
        <v>17</v>
      </c>
      <c r="B131" s="34" t="s">
        <v>334</v>
      </c>
      <c r="C131" s="35">
        <v>0</v>
      </c>
      <c r="D131" s="35">
        <v>0</v>
      </c>
      <c r="E131" s="35">
        <f t="shared" si="10"/>
        <v>0</v>
      </c>
      <c r="F131" s="39"/>
      <c r="G131" s="35"/>
      <c r="H131" s="124"/>
      <c r="I131" s="124"/>
      <c r="J131" s="125"/>
      <c r="K131" s="98"/>
      <c r="L131" s="96"/>
      <c r="X131" s="29" t="s">
        <v>52</v>
      </c>
    </row>
    <row r="132" spans="1:27" x14ac:dyDescent="0.35">
      <c r="A132" s="83">
        <f t="shared" si="9"/>
        <v>18</v>
      </c>
      <c r="B132" s="34" t="s">
        <v>334</v>
      </c>
      <c r="C132" s="35">
        <v>0</v>
      </c>
      <c r="D132" s="35">
        <v>0</v>
      </c>
      <c r="E132" s="35">
        <f t="shared" si="10"/>
        <v>0</v>
      </c>
      <c r="F132" s="39"/>
      <c r="G132" s="35"/>
      <c r="H132" s="124"/>
      <c r="I132" s="124"/>
      <c r="J132" s="125"/>
      <c r="K132" s="85"/>
      <c r="L132" s="96"/>
    </row>
    <row r="133" spans="1:27" x14ac:dyDescent="0.35">
      <c r="A133" s="83">
        <f t="shared" si="9"/>
        <v>19</v>
      </c>
      <c r="B133" s="34" t="s">
        <v>334</v>
      </c>
      <c r="C133" s="35">
        <v>4008</v>
      </c>
      <c r="D133" s="35">
        <v>4042</v>
      </c>
      <c r="E133" s="35">
        <f t="shared" si="10"/>
        <v>34</v>
      </c>
      <c r="F133" s="39">
        <v>2</v>
      </c>
      <c r="G133" s="35"/>
      <c r="H133" s="124"/>
      <c r="I133" s="124"/>
      <c r="J133" s="125"/>
      <c r="K133" s="85" t="s">
        <v>582</v>
      </c>
      <c r="L133" s="96"/>
    </row>
    <row r="134" spans="1:27" x14ac:dyDescent="0.35">
      <c r="A134" s="83">
        <f t="shared" si="9"/>
        <v>20</v>
      </c>
      <c r="B134" s="34" t="s">
        <v>334</v>
      </c>
      <c r="C134" s="35">
        <v>4128</v>
      </c>
      <c r="D134" s="35">
        <v>4173</v>
      </c>
      <c r="E134" s="35">
        <f t="shared" si="10"/>
        <v>45</v>
      </c>
      <c r="F134" s="39">
        <v>3</v>
      </c>
      <c r="G134" s="35"/>
      <c r="H134" s="124"/>
      <c r="I134" s="124"/>
      <c r="J134" s="125"/>
      <c r="K134" s="85" t="s">
        <v>588</v>
      </c>
      <c r="L134" s="96"/>
    </row>
    <row r="135" spans="1:27" x14ac:dyDescent="0.35">
      <c r="A135" s="83">
        <f t="shared" si="9"/>
        <v>21</v>
      </c>
      <c r="B135" s="34" t="s">
        <v>334</v>
      </c>
      <c r="C135" s="35">
        <v>0</v>
      </c>
      <c r="D135" s="35">
        <v>0</v>
      </c>
      <c r="E135" s="35">
        <f t="shared" si="10"/>
        <v>0</v>
      </c>
      <c r="F135" s="39"/>
      <c r="G135" s="35"/>
      <c r="H135" s="124"/>
      <c r="I135" s="124"/>
      <c r="J135" s="125"/>
      <c r="K135" s="85"/>
      <c r="L135" s="96"/>
    </row>
    <row r="136" spans="1:27" x14ac:dyDescent="0.35">
      <c r="A136" s="83">
        <f t="shared" si="9"/>
        <v>22</v>
      </c>
      <c r="B136" s="34" t="s">
        <v>334</v>
      </c>
      <c r="C136" s="35">
        <v>0</v>
      </c>
      <c r="D136" s="35">
        <v>0</v>
      </c>
      <c r="E136" s="35">
        <f t="shared" si="10"/>
        <v>0</v>
      </c>
      <c r="F136" s="39"/>
      <c r="G136" s="35"/>
      <c r="H136" s="124"/>
      <c r="I136" s="124"/>
      <c r="J136" s="125"/>
      <c r="K136" s="85"/>
      <c r="L136" s="96"/>
    </row>
    <row r="137" spans="1:27" x14ac:dyDescent="0.35">
      <c r="A137" s="83">
        <f t="shared" si="9"/>
        <v>23</v>
      </c>
      <c r="B137" s="34" t="s">
        <v>334</v>
      </c>
      <c r="C137" s="35">
        <v>0</v>
      </c>
      <c r="D137" s="35">
        <v>0</v>
      </c>
      <c r="E137" s="35">
        <f t="shared" si="10"/>
        <v>0</v>
      </c>
      <c r="F137" s="39"/>
      <c r="G137" s="35"/>
      <c r="H137" s="124"/>
      <c r="I137" s="124"/>
      <c r="J137" s="125"/>
      <c r="K137" s="85"/>
      <c r="L137" s="96"/>
    </row>
    <row r="138" spans="1:27" x14ac:dyDescent="0.35">
      <c r="A138" s="83">
        <f t="shared" si="9"/>
        <v>24</v>
      </c>
      <c r="B138" s="34" t="s">
        <v>334</v>
      </c>
      <c r="C138" s="35">
        <v>0</v>
      </c>
      <c r="D138" s="35">
        <v>0</v>
      </c>
      <c r="E138" s="35">
        <f t="shared" si="10"/>
        <v>0</v>
      </c>
      <c r="F138" s="39"/>
      <c r="G138" s="35"/>
      <c r="H138" s="124"/>
      <c r="I138" s="124"/>
      <c r="J138" s="125"/>
      <c r="K138" s="85"/>
      <c r="L138" s="96"/>
    </row>
    <row r="139" spans="1:27" x14ac:dyDescent="0.35">
      <c r="A139" s="83">
        <f t="shared" si="9"/>
        <v>25</v>
      </c>
      <c r="B139" s="34" t="s">
        <v>334</v>
      </c>
      <c r="C139" s="35">
        <v>0</v>
      </c>
      <c r="D139" s="35">
        <v>0</v>
      </c>
      <c r="E139" s="35">
        <f t="shared" si="10"/>
        <v>0</v>
      </c>
      <c r="F139" s="39"/>
      <c r="G139" s="35"/>
      <c r="H139" s="124"/>
      <c r="I139" s="124"/>
      <c r="J139" s="125"/>
      <c r="K139" s="85"/>
      <c r="L139" s="96"/>
    </row>
    <row r="140" spans="1:27" x14ac:dyDescent="0.35">
      <c r="A140" s="83">
        <f t="shared" si="9"/>
        <v>26</v>
      </c>
      <c r="B140" s="34" t="s">
        <v>334</v>
      </c>
      <c r="C140" s="35">
        <v>0</v>
      </c>
      <c r="D140" s="35">
        <v>0</v>
      </c>
      <c r="E140" s="35">
        <f t="shared" si="10"/>
        <v>0</v>
      </c>
      <c r="F140" s="39"/>
      <c r="G140" s="35"/>
      <c r="H140" s="124"/>
      <c r="I140" s="124"/>
      <c r="J140" s="125"/>
      <c r="K140" s="85"/>
      <c r="L140" s="96"/>
    </row>
    <row r="141" spans="1:27" x14ac:dyDescent="0.35">
      <c r="A141" s="83">
        <f t="shared" si="9"/>
        <v>27</v>
      </c>
      <c r="B141" s="34" t="s">
        <v>334</v>
      </c>
      <c r="C141" s="35">
        <v>0</v>
      </c>
      <c r="D141" s="35">
        <v>0</v>
      </c>
      <c r="E141" s="35">
        <f t="shared" si="10"/>
        <v>0</v>
      </c>
      <c r="F141" s="39"/>
      <c r="G141" s="35"/>
      <c r="H141" s="124"/>
      <c r="I141" s="124"/>
      <c r="J141" s="125"/>
      <c r="K141" s="85"/>
      <c r="L141" s="96"/>
    </row>
    <row r="142" spans="1:27" x14ac:dyDescent="0.35">
      <c r="A142" s="83">
        <f t="shared" si="9"/>
        <v>28</v>
      </c>
      <c r="B142" s="34" t="s">
        <v>334</v>
      </c>
      <c r="C142" s="35">
        <v>0</v>
      </c>
      <c r="D142" s="35">
        <v>0</v>
      </c>
      <c r="E142" s="35">
        <f t="shared" si="10"/>
        <v>0</v>
      </c>
      <c r="F142" s="39"/>
      <c r="G142" s="35"/>
      <c r="H142" s="124"/>
      <c r="I142" s="124"/>
      <c r="J142" s="125"/>
      <c r="K142" s="85"/>
      <c r="L142" s="96"/>
    </row>
    <row r="143" spans="1:27" x14ac:dyDescent="0.35">
      <c r="A143" s="83">
        <f t="shared" si="9"/>
        <v>29</v>
      </c>
      <c r="B143" s="34" t="s">
        <v>334</v>
      </c>
      <c r="C143" s="35">
        <v>0</v>
      </c>
      <c r="D143" s="35">
        <v>0</v>
      </c>
      <c r="E143" s="35">
        <f t="shared" si="10"/>
        <v>0</v>
      </c>
      <c r="F143" s="39"/>
      <c r="G143" s="35"/>
      <c r="H143" s="124"/>
      <c r="I143" s="124"/>
      <c r="J143" s="125"/>
      <c r="K143" s="85"/>
      <c r="L143" s="96"/>
    </row>
    <row r="144" spans="1:27" x14ac:dyDescent="0.35">
      <c r="A144" s="83">
        <f t="shared" si="9"/>
        <v>30</v>
      </c>
      <c r="B144" s="34" t="s">
        <v>334</v>
      </c>
      <c r="C144" s="35">
        <v>0</v>
      </c>
      <c r="D144" s="35">
        <v>0</v>
      </c>
      <c r="E144" s="35">
        <f t="shared" si="10"/>
        <v>0</v>
      </c>
      <c r="F144" s="39"/>
      <c r="G144" s="35"/>
      <c r="H144" s="124"/>
      <c r="I144" s="124"/>
      <c r="J144" s="125"/>
      <c r="K144" s="85"/>
      <c r="L144" s="96"/>
    </row>
    <row r="145" spans="1:16" x14ac:dyDescent="0.35">
      <c r="A145" s="83">
        <f t="shared" si="9"/>
        <v>31</v>
      </c>
      <c r="B145" s="34" t="s">
        <v>334</v>
      </c>
      <c r="C145" s="35">
        <v>0</v>
      </c>
      <c r="D145" s="35">
        <v>0</v>
      </c>
      <c r="E145" s="35">
        <f t="shared" si="10"/>
        <v>0</v>
      </c>
      <c r="F145" s="39"/>
      <c r="G145" s="35"/>
      <c r="H145" s="124"/>
      <c r="I145" s="124"/>
      <c r="J145" s="125"/>
      <c r="K145" s="85"/>
      <c r="L145" s="96"/>
    </row>
    <row r="146" spans="1:16" x14ac:dyDescent="0.35">
      <c r="A146" s="83"/>
      <c r="B146" s="50" t="s">
        <v>9</v>
      </c>
      <c r="C146" s="39" t="s">
        <v>52</v>
      </c>
      <c r="D146" s="39"/>
      <c r="E146" s="50">
        <f>SUM(E115:E145)</f>
        <v>484</v>
      </c>
      <c r="F146" s="50">
        <f>SUM(F115:F145)</f>
        <v>37</v>
      </c>
      <c r="G146" s="50">
        <f>SUM(G115:G145)</f>
        <v>0</v>
      </c>
      <c r="H146" s="130">
        <f>SUM(H115:H145)</f>
        <v>0</v>
      </c>
      <c r="I146" s="130">
        <f>SUM(I116:I145)</f>
        <v>0</v>
      </c>
      <c r="J146" s="131"/>
      <c r="K146" s="85"/>
      <c r="L146" s="96"/>
    </row>
    <row r="147" spans="1:16" x14ac:dyDescent="0.25">
      <c r="A147" s="83"/>
      <c r="B147" s="36"/>
      <c r="C147" s="36"/>
      <c r="D147" s="36"/>
      <c r="E147" s="36"/>
      <c r="F147" s="36" t="s">
        <v>52</v>
      </c>
      <c r="G147" s="36"/>
      <c r="H147" s="124" t="s">
        <v>52</v>
      </c>
      <c r="I147" s="124"/>
      <c r="J147" s="125"/>
      <c r="K147" s="98"/>
      <c r="L147" s="96"/>
    </row>
    <row r="148" spans="1:16" ht="21.75" thickBot="1" x14ac:dyDescent="0.3">
      <c r="A148" s="91"/>
      <c r="B148" s="114"/>
      <c r="C148" s="114"/>
      <c r="D148" s="114"/>
      <c r="E148" s="114" t="s">
        <v>52</v>
      </c>
      <c r="F148" s="114" t="s">
        <v>52</v>
      </c>
      <c r="G148" s="109" t="s">
        <v>10</v>
      </c>
      <c r="H148" s="140" t="e">
        <f>+E146/I146</f>
        <v>#DIV/0!</v>
      </c>
      <c r="I148" s="140" t="s">
        <v>11</v>
      </c>
      <c r="J148" s="141"/>
      <c r="K148" s="175"/>
      <c r="L148" s="96"/>
    </row>
    <row r="149" spans="1:16" ht="21.75" thickBot="1" x14ac:dyDescent="0.4">
      <c r="A149" s="96"/>
      <c r="B149" s="101"/>
      <c r="C149" s="102"/>
      <c r="D149" s="102"/>
      <c r="E149" s="103"/>
      <c r="F149" s="102"/>
      <c r="G149" s="104"/>
      <c r="H149" s="142"/>
      <c r="I149" s="143" t="s">
        <v>52</v>
      </c>
      <c r="J149" s="144" t="s">
        <v>52</v>
      </c>
      <c r="K149" s="181"/>
      <c r="L149" s="96"/>
    </row>
    <row r="150" spans="1:16" x14ac:dyDescent="0.35">
      <c r="A150" s="262" t="s">
        <v>82</v>
      </c>
      <c r="B150" s="263"/>
      <c r="C150" s="250" t="s">
        <v>87</v>
      </c>
      <c r="D150" s="250"/>
      <c r="E150" s="250"/>
      <c r="F150" s="250"/>
      <c r="G150" s="250"/>
      <c r="H150" s="250"/>
      <c r="I150" s="250"/>
      <c r="J150" s="264"/>
      <c r="K150" s="251"/>
      <c r="L150" s="96"/>
    </row>
    <row r="151" spans="1:16" ht="63" x14ac:dyDescent="0.25">
      <c r="A151" s="252" t="s">
        <v>0</v>
      </c>
      <c r="B151" s="253"/>
      <c r="C151" s="235" t="s">
        <v>6</v>
      </c>
      <c r="D151" s="235" t="s">
        <v>517</v>
      </c>
      <c r="E151" s="235" t="s">
        <v>1</v>
      </c>
      <c r="F151" s="235" t="s">
        <v>2</v>
      </c>
      <c r="G151" s="73" t="s">
        <v>3</v>
      </c>
      <c r="H151" s="122" t="s">
        <v>8</v>
      </c>
      <c r="I151" s="122" t="s">
        <v>4</v>
      </c>
      <c r="J151" s="123" t="s">
        <v>120</v>
      </c>
      <c r="K151" s="172" t="s">
        <v>5</v>
      </c>
      <c r="L151" s="96"/>
      <c r="O151" s="105"/>
      <c r="P151" s="105"/>
    </row>
    <row r="152" spans="1:16" x14ac:dyDescent="0.25">
      <c r="A152" s="83">
        <v>1</v>
      </c>
      <c r="B152" s="34" t="s">
        <v>334</v>
      </c>
      <c r="C152" s="35">
        <v>317444</v>
      </c>
      <c r="D152" s="35">
        <v>317504</v>
      </c>
      <c r="E152" s="35">
        <f>D152-C152</f>
        <v>60</v>
      </c>
      <c r="F152" s="35">
        <v>4</v>
      </c>
      <c r="G152" s="36"/>
      <c r="H152" s="124"/>
      <c r="I152" s="124"/>
      <c r="J152" s="125"/>
      <c r="K152" s="85" t="s">
        <v>529</v>
      </c>
      <c r="L152" s="96"/>
      <c r="O152" s="105"/>
      <c r="P152" s="105"/>
    </row>
    <row r="153" spans="1:16" x14ac:dyDescent="0.35">
      <c r="A153" s="83">
        <f>A152+1</f>
        <v>2</v>
      </c>
      <c r="B153" s="34" t="s">
        <v>334</v>
      </c>
      <c r="C153" s="35">
        <f>D152</f>
        <v>317504</v>
      </c>
      <c r="D153" s="35">
        <v>317574</v>
      </c>
      <c r="E153" s="35">
        <f t="shared" ref="E153" si="11">D153-C153</f>
        <v>70</v>
      </c>
      <c r="F153" s="35">
        <v>5</v>
      </c>
      <c r="G153" s="36"/>
      <c r="H153" s="116">
        <v>10000</v>
      </c>
      <c r="I153" s="126">
        <v>100.5</v>
      </c>
      <c r="J153" s="127">
        <v>317504</v>
      </c>
      <c r="K153" s="98" t="s">
        <v>534</v>
      </c>
      <c r="L153" s="96"/>
      <c r="O153" s="105"/>
      <c r="P153" s="105"/>
    </row>
    <row r="154" spans="1:16" x14ac:dyDescent="0.25">
      <c r="A154" s="83">
        <f t="shared" ref="A154:A182" si="12">A153+1</f>
        <v>3</v>
      </c>
      <c r="B154" s="34" t="s">
        <v>334</v>
      </c>
      <c r="C154" s="35">
        <f>D153</f>
        <v>317574</v>
      </c>
      <c r="D154" s="35">
        <v>317648</v>
      </c>
      <c r="E154" s="35">
        <f t="shared" ref="E154:E182" si="13">D154-C154</f>
        <v>74</v>
      </c>
      <c r="F154" s="35">
        <v>5</v>
      </c>
      <c r="G154" s="36"/>
      <c r="H154" s="124"/>
      <c r="I154" s="124"/>
      <c r="J154" s="125"/>
      <c r="K154" s="85" t="s">
        <v>535</v>
      </c>
      <c r="L154" s="96"/>
      <c r="O154" s="105"/>
      <c r="P154" s="105"/>
    </row>
    <row r="155" spans="1:16" x14ac:dyDescent="0.25">
      <c r="A155" s="83">
        <f t="shared" si="12"/>
        <v>4</v>
      </c>
      <c r="B155" s="34" t="s">
        <v>334</v>
      </c>
      <c r="C155" s="35">
        <f>D154</f>
        <v>317648</v>
      </c>
      <c r="D155" s="35">
        <v>317695</v>
      </c>
      <c r="E155" s="35">
        <f t="shared" si="13"/>
        <v>47</v>
      </c>
      <c r="F155" s="35">
        <v>3</v>
      </c>
      <c r="G155" s="36"/>
      <c r="H155" s="124"/>
      <c r="I155" s="124"/>
      <c r="J155" s="125"/>
      <c r="K155" s="85" t="s">
        <v>536</v>
      </c>
      <c r="L155" s="96"/>
      <c r="O155" s="105"/>
      <c r="P155" s="105"/>
    </row>
    <row r="156" spans="1:16" x14ac:dyDescent="0.25">
      <c r="A156" s="83">
        <f t="shared" si="12"/>
        <v>5</v>
      </c>
      <c r="B156" s="34" t="s">
        <v>334</v>
      </c>
      <c r="C156" s="35">
        <v>0</v>
      </c>
      <c r="D156" s="35">
        <v>0</v>
      </c>
      <c r="E156" s="35">
        <f t="shared" si="13"/>
        <v>0</v>
      </c>
      <c r="F156" s="35"/>
      <c r="G156" s="36"/>
      <c r="H156" s="124"/>
      <c r="I156" s="124"/>
      <c r="J156" s="125"/>
      <c r="K156" s="85"/>
      <c r="L156" s="96"/>
    </row>
    <row r="157" spans="1:16" x14ac:dyDescent="0.35">
      <c r="A157" s="83">
        <f t="shared" si="12"/>
        <v>6</v>
      </c>
      <c r="B157" s="34" t="s">
        <v>334</v>
      </c>
      <c r="C157" s="35">
        <f>D155</f>
        <v>317695</v>
      </c>
      <c r="D157" s="35">
        <v>317741</v>
      </c>
      <c r="E157" s="35">
        <f t="shared" si="13"/>
        <v>46</v>
      </c>
      <c r="F157" s="42">
        <v>3</v>
      </c>
      <c r="G157" s="36"/>
      <c r="H157" s="124"/>
      <c r="I157" s="124"/>
      <c r="J157" s="125"/>
      <c r="K157" s="173" t="s">
        <v>342</v>
      </c>
      <c r="L157" s="96"/>
    </row>
    <row r="158" spans="1:16" x14ac:dyDescent="0.35">
      <c r="A158" s="83">
        <f t="shared" si="12"/>
        <v>7</v>
      </c>
      <c r="B158" s="34" t="s">
        <v>334</v>
      </c>
      <c r="C158" s="35">
        <f t="shared" ref="C158:C164" si="14">D157</f>
        <v>317741</v>
      </c>
      <c r="D158" s="35">
        <v>317786</v>
      </c>
      <c r="E158" s="35">
        <f t="shared" si="13"/>
        <v>45</v>
      </c>
      <c r="F158" s="42">
        <v>3</v>
      </c>
      <c r="G158" s="36"/>
      <c r="H158" s="124"/>
      <c r="I158" s="124"/>
      <c r="J158" s="125"/>
      <c r="K158" s="173" t="s">
        <v>544</v>
      </c>
      <c r="L158" s="96"/>
    </row>
    <row r="159" spans="1:16" x14ac:dyDescent="0.35">
      <c r="A159" s="83">
        <f t="shared" si="12"/>
        <v>8</v>
      </c>
      <c r="B159" s="34" t="s">
        <v>334</v>
      </c>
      <c r="C159" s="35">
        <f t="shared" si="14"/>
        <v>317786</v>
      </c>
      <c r="D159" s="35">
        <v>317840</v>
      </c>
      <c r="E159" s="35">
        <f t="shared" si="13"/>
        <v>54</v>
      </c>
      <c r="F159" s="42">
        <v>4</v>
      </c>
      <c r="G159" s="36"/>
      <c r="H159" s="124"/>
      <c r="I159" s="124"/>
      <c r="J159" s="125"/>
      <c r="K159" s="85" t="s">
        <v>300</v>
      </c>
      <c r="L159" s="96"/>
    </row>
    <row r="160" spans="1:16" x14ac:dyDescent="0.35">
      <c r="A160" s="83">
        <f t="shared" si="12"/>
        <v>9</v>
      </c>
      <c r="B160" s="34" t="s">
        <v>334</v>
      </c>
      <c r="C160" s="35">
        <f t="shared" si="14"/>
        <v>317840</v>
      </c>
      <c r="D160" s="35">
        <v>317899</v>
      </c>
      <c r="E160" s="35">
        <f t="shared" si="13"/>
        <v>59</v>
      </c>
      <c r="F160" s="42">
        <v>4</v>
      </c>
      <c r="G160" s="36"/>
      <c r="H160" s="124"/>
      <c r="I160" s="128"/>
      <c r="J160" s="129"/>
      <c r="K160" s="85" t="s">
        <v>551</v>
      </c>
      <c r="L160" s="96"/>
    </row>
    <row r="161" spans="1:12" x14ac:dyDescent="0.35">
      <c r="A161" s="83">
        <f t="shared" si="12"/>
        <v>10</v>
      </c>
      <c r="B161" s="34" t="s">
        <v>334</v>
      </c>
      <c r="C161" s="35">
        <f t="shared" si="14"/>
        <v>317899</v>
      </c>
      <c r="D161" s="35">
        <v>317965</v>
      </c>
      <c r="E161" s="35">
        <f t="shared" si="13"/>
        <v>66</v>
      </c>
      <c r="F161" s="39">
        <v>4</v>
      </c>
      <c r="G161" s="35" t="s">
        <v>52</v>
      </c>
      <c r="H161" s="124"/>
      <c r="I161" s="124"/>
      <c r="J161" s="125"/>
      <c r="K161" s="85" t="s">
        <v>554</v>
      </c>
      <c r="L161" s="96"/>
    </row>
    <row r="162" spans="1:12" x14ac:dyDescent="0.35">
      <c r="A162" s="83">
        <f t="shared" si="12"/>
        <v>11</v>
      </c>
      <c r="B162" s="34" t="s">
        <v>334</v>
      </c>
      <c r="C162" s="35">
        <f t="shared" si="14"/>
        <v>317965</v>
      </c>
      <c r="D162" s="35">
        <v>318011</v>
      </c>
      <c r="E162" s="35">
        <f t="shared" si="13"/>
        <v>46</v>
      </c>
      <c r="F162" s="39">
        <v>3</v>
      </c>
      <c r="G162" s="35"/>
      <c r="H162" s="124"/>
      <c r="I162" s="124"/>
      <c r="J162" s="125"/>
      <c r="K162" s="85" t="s">
        <v>560</v>
      </c>
      <c r="L162" s="96"/>
    </row>
    <row r="163" spans="1:12" x14ac:dyDescent="0.35">
      <c r="A163" s="83">
        <f t="shared" si="12"/>
        <v>12</v>
      </c>
      <c r="B163" s="34" t="s">
        <v>334</v>
      </c>
      <c r="C163" s="35">
        <f t="shared" si="14"/>
        <v>318011</v>
      </c>
      <c r="D163" s="35">
        <v>318026</v>
      </c>
      <c r="E163" s="35">
        <f t="shared" si="13"/>
        <v>15</v>
      </c>
      <c r="F163" s="39">
        <v>1</v>
      </c>
      <c r="G163" s="35"/>
      <c r="H163" s="124"/>
      <c r="I163" s="124"/>
      <c r="J163" s="125"/>
      <c r="K163" s="85" t="s">
        <v>91</v>
      </c>
      <c r="L163" s="96"/>
    </row>
    <row r="164" spans="1:12" x14ac:dyDescent="0.35">
      <c r="A164" s="83">
        <f t="shared" si="12"/>
        <v>13</v>
      </c>
      <c r="B164" s="34" t="s">
        <v>334</v>
      </c>
      <c r="C164" s="35">
        <f t="shared" si="14"/>
        <v>318026</v>
      </c>
      <c r="D164" s="35">
        <v>318081</v>
      </c>
      <c r="E164" s="35">
        <f t="shared" si="13"/>
        <v>55</v>
      </c>
      <c r="F164" s="39">
        <v>4</v>
      </c>
      <c r="G164" s="35"/>
      <c r="H164" s="124"/>
      <c r="I164" s="124"/>
      <c r="J164" s="125"/>
      <c r="K164" s="85" t="s">
        <v>565</v>
      </c>
      <c r="L164" s="96"/>
    </row>
    <row r="165" spans="1:12" x14ac:dyDescent="0.35">
      <c r="A165" s="83">
        <f t="shared" si="12"/>
        <v>14</v>
      </c>
      <c r="B165" s="34" t="s">
        <v>334</v>
      </c>
      <c r="C165" s="35">
        <f t="shared" ref="C165:C170" si="15">D164</f>
        <v>318081</v>
      </c>
      <c r="D165" s="35">
        <v>318122</v>
      </c>
      <c r="E165" s="35">
        <f t="shared" si="13"/>
        <v>41</v>
      </c>
      <c r="F165" s="39">
        <v>3</v>
      </c>
      <c r="G165" s="35"/>
      <c r="H165" s="124"/>
      <c r="I165" s="124"/>
      <c r="J165" s="125"/>
      <c r="K165" s="174" t="s">
        <v>258</v>
      </c>
      <c r="L165" s="96"/>
    </row>
    <row r="166" spans="1:12" x14ac:dyDescent="0.35">
      <c r="A166" s="83">
        <f t="shared" si="12"/>
        <v>15</v>
      </c>
      <c r="B166" s="34" t="s">
        <v>334</v>
      </c>
      <c r="C166" s="35">
        <f t="shared" si="15"/>
        <v>318122</v>
      </c>
      <c r="D166" s="35">
        <v>318196</v>
      </c>
      <c r="E166" s="35">
        <f t="shared" si="13"/>
        <v>74</v>
      </c>
      <c r="F166" s="39">
        <v>5</v>
      </c>
      <c r="G166" s="35"/>
      <c r="H166" s="124"/>
      <c r="I166" s="124"/>
      <c r="J166" s="125"/>
      <c r="K166" s="85" t="s">
        <v>573</v>
      </c>
      <c r="L166" s="96"/>
    </row>
    <row r="167" spans="1:12" x14ac:dyDescent="0.35">
      <c r="A167" s="83">
        <f t="shared" si="12"/>
        <v>16</v>
      </c>
      <c r="B167" s="34" t="s">
        <v>334</v>
      </c>
      <c r="C167" s="35">
        <f t="shared" si="15"/>
        <v>318196</v>
      </c>
      <c r="D167" s="35">
        <v>318274</v>
      </c>
      <c r="E167" s="35">
        <f t="shared" si="13"/>
        <v>78</v>
      </c>
      <c r="F167" s="39">
        <v>5</v>
      </c>
      <c r="G167" s="35"/>
      <c r="H167" s="124"/>
      <c r="I167" s="124"/>
      <c r="J167" s="125"/>
      <c r="K167" s="85" t="s">
        <v>574</v>
      </c>
      <c r="L167" s="96"/>
    </row>
    <row r="168" spans="1:12" x14ac:dyDescent="0.35">
      <c r="A168" s="83">
        <f t="shared" si="12"/>
        <v>17</v>
      </c>
      <c r="B168" s="34" t="s">
        <v>334</v>
      </c>
      <c r="C168" s="35">
        <f t="shared" si="15"/>
        <v>318274</v>
      </c>
      <c r="D168" s="35">
        <v>318357</v>
      </c>
      <c r="E168" s="35">
        <f t="shared" si="13"/>
        <v>83</v>
      </c>
      <c r="F168" s="39">
        <v>5</v>
      </c>
      <c r="G168" s="35"/>
      <c r="H168" s="124"/>
      <c r="I168" s="124"/>
      <c r="J168" s="125"/>
      <c r="K168" s="98" t="s">
        <v>578</v>
      </c>
      <c r="L168" s="96"/>
    </row>
    <row r="169" spans="1:12" x14ac:dyDescent="0.35">
      <c r="A169" s="83">
        <f t="shared" si="12"/>
        <v>18</v>
      </c>
      <c r="B169" s="34" t="s">
        <v>334</v>
      </c>
      <c r="C169" s="35">
        <f t="shared" si="15"/>
        <v>318357</v>
      </c>
      <c r="D169" s="35">
        <v>318463</v>
      </c>
      <c r="E169" s="35">
        <f t="shared" si="13"/>
        <v>106</v>
      </c>
      <c r="F169" s="39">
        <v>6</v>
      </c>
      <c r="G169" s="35"/>
      <c r="H169" s="124"/>
      <c r="I169" s="124"/>
      <c r="J169" s="125"/>
      <c r="K169" s="85" t="s">
        <v>581</v>
      </c>
      <c r="L169" s="96"/>
    </row>
    <row r="170" spans="1:12" x14ac:dyDescent="0.35">
      <c r="A170" s="83">
        <f t="shared" si="12"/>
        <v>19</v>
      </c>
      <c r="B170" s="34" t="s">
        <v>334</v>
      </c>
      <c r="C170" s="35">
        <f t="shared" si="15"/>
        <v>318463</v>
      </c>
      <c r="D170" s="35">
        <v>318517</v>
      </c>
      <c r="E170" s="35">
        <f t="shared" si="13"/>
        <v>54</v>
      </c>
      <c r="F170" s="39">
        <v>3</v>
      </c>
      <c r="G170" s="35"/>
      <c r="H170" s="124"/>
      <c r="I170" s="124"/>
      <c r="J170" s="125"/>
      <c r="K170" s="85" t="s">
        <v>583</v>
      </c>
      <c r="L170" s="96"/>
    </row>
    <row r="171" spans="1:12" x14ac:dyDescent="0.35">
      <c r="A171" s="83">
        <f t="shared" si="12"/>
        <v>20</v>
      </c>
      <c r="B171" s="34" t="s">
        <v>334</v>
      </c>
      <c r="C171" s="35">
        <f>D170</f>
        <v>318517</v>
      </c>
      <c r="D171" s="35">
        <v>318637</v>
      </c>
      <c r="E171" s="35">
        <f t="shared" si="13"/>
        <v>120</v>
      </c>
      <c r="F171" s="39">
        <v>6</v>
      </c>
      <c r="G171" s="35"/>
      <c r="H171" s="124"/>
      <c r="I171" s="124"/>
      <c r="J171" s="125"/>
      <c r="K171" s="85" t="s">
        <v>586</v>
      </c>
      <c r="L171" s="96"/>
    </row>
    <row r="172" spans="1:12" x14ac:dyDescent="0.35">
      <c r="A172" s="83">
        <f t="shared" si="12"/>
        <v>21</v>
      </c>
      <c r="B172" s="34" t="s">
        <v>334</v>
      </c>
      <c r="C172" s="35">
        <v>0</v>
      </c>
      <c r="D172" s="35">
        <v>0</v>
      </c>
      <c r="E172" s="35">
        <f t="shared" si="13"/>
        <v>0</v>
      </c>
      <c r="F172" s="39"/>
      <c r="G172" s="35"/>
      <c r="H172" s="124"/>
      <c r="I172" s="124"/>
      <c r="J172" s="125"/>
      <c r="K172" s="85"/>
      <c r="L172" s="96"/>
    </row>
    <row r="173" spans="1:12" x14ac:dyDescent="0.35">
      <c r="A173" s="83">
        <f t="shared" si="12"/>
        <v>22</v>
      </c>
      <c r="B173" s="34" t="s">
        <v>334</v>
      </c>
      <c r="C173" s="35">
        <v>0</v>
      </c>
      <c r="D173" s="35">
        <v>0</v>
      </c>
      <c r="E173" s="35">
        <f t="shared" si="13"/>
        <v>0</v>
      </c>
      <c r="F173" s="39"/>
      <c r="G173" s="35"/>
      <c r="H173" s="124"/>
      <c r="I173" s="124"/>
      <c r="J173" s="125"/>
      <c r="K173" s="85"/>
      <c r="L173" s="96"/>
    </row>
    <row r="174" spans="1:12" x14ac:dyDescent="0.35">
      <c r="A174" s="83">
        <f t="shared" si="12"/>
        <v>23</v>
      </c>
      <c r="B174" s="34" t="s">
        <v>334</v>
      </c>
      <c r="C174" s="35">
        <v>0</v>
      </c>
      <c r="D174" s="35">
        <v>0</v>
      </c>
      <c r="E174" s="35">
        <f t="shared" si="13"/>
        <v>0</v>
      </c>
      <c r="F174" s="39"/>
      <c r="G174" s="35"/>
      <c r="H174" s="124"/>
      <c r="I174" s="124"/>
      <c r="J174" s="125"/>
      <c r="K174" s="85"/>
      <c r="L174" s="96"/>
    </row>
    <row r="175" spans="1:12" x14ac:dyDescent="0.35">
      <c r="A175" s="83">
        <f t="shared" si="12"/>
        <v>24</v>
      </c>
      <c r="B175" s="34" t="s">
        <v>334</v>
      </c>
      <c r="C175" s="35">
        <v>0</v>
      </c>
      <c r="D175" s="35">
        <v>0</v>
      </c>
      <c r="E175" s="35">
        <f t="shared" si="13"/>
        <v>0</v>
      </c>
      <c r="F175" s="39"/>
      <c r="G175" s="35"/>
      <c r="H175" s="124"/>
      <c r="I175" s="124"/>
      <c r="J175" s="125"/>
      <c r="K175" s="85"/>
      <c r="L175" s="96"/>
    </row>
    <row r="176" spans="1:12" x14ac:dyDescent="0.35">
      <c r="A176" s="83">
        <f t="shared" si="12"/>
        <v>25</v>
      </c>
      <c r="B176" s="34" t="s">
        <v>334</v>
      </c>
      <c r="C176" s="35">
        <v>0</v>
      </c>
      <c r="D176" s="35">
        <v>0</v>
      </c>
      <c r="E176" s="35">
        <f t="shared" si="13"/>
        <v>0</v>
      </c>
      <c r="F176" s="39"/>
      <c r="G176" s="35"/>
      <c r="H176" s="124"/>
      <c r="I176" s="124"/>
      <c r="J176" s="125"/>
      <c r="K176" s="85" t="s">
        <v>52</v>
      </c>
      <c r="L176" s="96"/>
    </row>
    <row r="177" spans="1:16" x14ac:dyDescent="0.35">
      <c r="A177" s="83">
        <f t="shared" si="12"/>
        <v>26</v>
      </c>
      <c r="B177" s="34" t="s">
        <v>334</v>
      </c>
      <c r="C177" s="35">
        <v>0</v>
      </c>
      <c r="D177" s="35">
        <v>0</v>
      </c>
      <c r="E177" s="35">
        <f t="shared" si="13"/>
        <v>0</v>
      </c>
      <c r="F177" s="39"/>
      <c r="G177" s="35"/>
      <c r="H177" s="124"/>
      <c r="I177" s="124"/>
      <c r="J177" s="125"/>
      <c r="K177" s="85" t="s">
        <v>52</v>
      </c>
      <c r="L177" s="96"/>
    </row>
    <row r="178" spans="1:16" x14ac:dyDescent="0.35">
      <c r="A178" s="83">
        <f t="shared" si="12"/>
        <v>27</v>
      </c>
      <c r="B178" s="34" t="s">
        <v>334</v>
      </c>
      <c r="C178" s="35">
        <v>0</v>
      </c>
      <c r="D178" s="35">
        <v>0</v>
      </c>
      <c r="E178" s="35">
        <f t="shared" si="13"/>
        <v>0</v>
      </c>
      <c r="F178" s="39"/>
      <c r="G178" s="35"/>
      <c r="H178" s="124"/>
      <c r="I178" s="124"/>
      <c r="J178" s="125"/>
      <c r="K178" s="85" t="s">
        <v>52</v>
      </c>
      <c r="L178" s="96"/>
    </row>
    <row r="179" spans="1:16" x14ac:dyDescent="0.35">
      <c r="A179" s="83">
        <f t="shared" si="12"/>
        <v>28</v>
      </c>
      <c r="B179" s="34" t="s">
        <v>334</v>
      </c>
      <c r="C179" s="35">
        <v>0</v>
      </c>
      <c r="D179" s="35">
        <v>0</v>
      </c>
      <c r="E179" s="35">
        <f t="shared" si="13"/>
        <v>0</v>
      </c>
      <c r="F179" s="39"/>
      <c r="G179" s="35"/>
      <c r="H179" s="124"/>
      <c r="I179" s="124"/>
      <c r="J179" s="125"/>
      <c r="K179" s="85" t="s">
        <v>52</v>
      </c>
      <c r="L179" s="96"/>
    </row>
    <row r="180" spans="1:16" x14ac:dyDescent="0.35">
      <c r="A180" s="83">
        <f t="shared" si="12"/>
        <v>29</v>
      </c>
      <c r="B180" s="34" t="s">
        <v>334</v>
      </c>
      <c r="C180" s="35">
        <v>0</v>
      </c>
      <c r="D180" s="35">
        <v>0</v>
      </c>
      <c r="E180" s="35">
        <f t="shared" si="13"/>
        <v>0</v>
      </c>
      <c r="F180" s="39"/>
      <c r="G180" s="35"/>
      <c r="H180" s="124"/>
      <c r="I180" s="124"/>
      <c r="J180" s="125"/>
      <c r="K180" s="85"/>
      <c r="L180" s="96"/>
    </row>
    <row r="181" spans="1:16" x14ac:dyDescent="0.35">
      <c r="A181" s="83">
        <f t="shared" si="12"/>
        <v>30</v>
      </c>
      <c r="B181" s="34" t="s">
        <v>334</v>
      </c>
      <c r="C181" s="35">
        <v>0</v>
      </c>
      <c r="D181" s="35">
        <v>0</v>
      </c>
      <c r="E181" s="35">
        <f t="shared" si="13"/>
        <v>0</v>
      </c>
      <c r="F181" s="39"/>
      <c r="G181" s="35"/>
      <c r="H181" s="124"/>
      <c r="I181" s="124"/>
      <c r="J181" s="125"/>
      <c r="K181" s="85"/>
      <c r="L181" s="96"/>
    </row>
    <row r="182" spans="1:16" x14ac:dyDescent="0.35">
      <c r="A182" s="83">
        <f t="shared" si="12"/>
        <v>31</v>
      </c>
      <c r="B182" s="34" t="s">
        <v>334</v>
      </c>
      <c r="C182" s="35">
        <v>0</v>
      </c>
      <c r="D182" s="35">
        <v>0</v>
      </c>
      <c r="E182" s="35">
        <f t="shared" si="13"/>
        <v>0</v>
      </c>
      <c r="F182" s="39"/>
      <c r="G182" s="35"/>
      <c r="H182" s="124"/>
      <c r="I182" s="124"/>
      <c r="J182" s="125"/>
      <c r="K182" s="85"/>
      <c r="L182" s="96"/>
    </row>
    <row r="183" spans="1:16" x14ac:dyDescent="0.35">
      <c r="A183" s="83"/>
      <c r="B183" s="50" t="s">
        <v>9</v>
      </c>
      <c r="C183" s="39" t="s">
        <v>52</v>
      </c>
      <c r="D183" s="39"/>
      <c r="E183" s="50">
        <f>SUM(E152:E182)</f>
        <v>1193</v>
      </c>
      <c r="F183" s="50">
        <f>SUM(F152:F182)</f>
        <v>76</v>
      </c>
      <c r="G183" s="50">
        <f>SUM(G152:G182)</f>
        <v>0</v>
      </c>
      <c r="H183" s="130">
        <f>SUM(H152:H182)</f>
        <v>10000</v>
      </c>
      <c r="I183" s="130">
        <f>SUM(I153:I182)</f>
        <v>100.5</v>
      </c>
      <c r="J183" s="131"/>
      <c r="K183" s="85" t="s">
        <v>52</v>
      </c>
      <c r="L183" s="96"/>
    </row>
    <row r="184" spans="1:16" x14ac:dyDescent="0.25">
      <c r="A184" s="83"/>
      <c r="B184" s="36"/>
      <c r="C184" s="36"/>
      <c r="D184" s="36"/>
      <c r="E184" s="36"/>
      <c r="F184" s="36" t="s">
        <v>52</v>
      </c>
      <c r="G184" s="36"/>
      <c r="H184" s="124" t="s">
        <v>52</v>
      </c>
      <c r="I184" s="124"/>
      <c r="J184" s="125"/>
      <c r="K184" s="98"/>
      <c r="L184" s="96"/>
    </row>
    <row r="185" spans="1:16" ht="21.75" thickBot="1" x14ac:dyDescent="0.3">
      <c r="A185" s="91"/>
      <c r="B185" s="114"/>
      <c r="C185" s="114"/>
      <c r="D185" s="114"/>
      <c r="E185" s="114" t="s">
        <v>52</v>
      </c>
      <c r="F185" s="114" t="s">
        <v>52</v>
      </c>
      <c r="G185" s="109" t="s">
        <v>10</v>
      </c>
      <c r="H185" s="140">
        <f>+E183/I183</f>
        <v>11.870646766169154</v>
      </c>
      <c r="I185" s="140" t="s">
        <v>11</v>
      </c>
      <c r="J185" s="141"/>
      <c r="K185" s="175"/>
      <c r="L185" s="96"/>
    </row>
    <row r="186" spans="1:16" ht="21.75" thickBot="1" x14ac:dyDescent="0.3">
      <c r="A186" s="96"/>
      <c r="B186" s="104"/>
      <c r="C186" s="104"/>
      <c r="D186" s="104"/>
      <c r="E186" s="104"/>
      <c r="F186" s="104"/>
      <c r="G186" s="104"/>
      <c r="H186" s="142"/>
      <c r="I186" s="142"/>
      <c r="J186" s="145"/>
      <c r="K186" s="105"/>
      <c r="L186" s="96"/>
    </row>
    <row r="187" spans="1:16" x14ac:dyDescent="0.35">
      <c r="A187" s="262" t="s">
        <v>83</v>
      </c>
      <c r="B187" s="263"/>
      <c r="C187" s="250" t="s">
        <v>88</v>
      </c>
      <c r="D187" s="250"/>
      <c r="E187" s="250"/>
      <c r="F187" s="250"/>
      <c r="G187" s="250"/>
      <c r="H187" s="250"/>
      <c r="I187" s="250"/>
      <c r="J187" s="264"/>
      <c r="K187" s="251"/>
      <c r="L187" s="96"/>
    </row>
    <row r="188" spans="1:16" ht="63" x14ac:dyDescent="0.25">
      <c r="A188" s="252" t="s">
        <v>0</v>
      </c>
      <c r="B188" s="253"/>
      <c r="C188" s="235" t="s">
        <v>6</v>
      </c>
      <c r="D188" s="235" t="s">
        <v>517</v>
      </c>
      <c r="E188" s="235" t="s">
        <v>1</v>
      </c>
      <c r="F188" s="235" t="s">
        <v>2</v>
      </c>
      <c r="G188" s="73" t="s">
        <v>3</v>
      </c>
      <c r="H188" s="122" t="s">
        <v>8</v>
      </c>
      <c r="I188" s="122" t="s">
        <v>4</v>
      </c>
      <c r="J188" s="123" t="s">
        <v>120</v>
      </c>
      <c r="K188" s="172" t="s">
        <v>5</v>
      </c>
      <c r="L188" s="96"/>
    </row>
    <row r="189" spans="1:16" x14ac:dyDescent="0.35">
      <c r="A189" s="83">
        <v>1</v>
      </c>
      <c r="B189" s="34" t="s">
        <v>334</v>
      </c>
      <c r="C189" s="35">
        <v>260734</v>
      </c>
      <c r="D189" s="35">
        <v>260778</v>
      </c>
      <c r="E189" s="35">
        <f t="shared" ref="E189:E190" si="16">D189-C189</f>
        <v>44</v>
      </c>
      <c r="F189" s="35">
        <v>3</v>
      </c>
      <c r="G189" s="36"/>
      <c r="H189" s="116"/>
      <c r="I189" s="126"/>
      <c r="J189" s="127"/>
      <c r="K189" s="98" t="s">
        <v>523</v>
      </c>
      <c r="L189" s="96"/>
    </row>
    <row r="190" spans="1:16" x14ac:dyDescent="0.25">
      <c r="A190" s="83">
        <f>A189+1</f>
        <v>2</v>
      </c>
      <c r="B190" s="34" t="s">
        <v>334</v>
      </c>
      <c r="C190" s="35">
        <f>D189</f>
        <v>260778</v>
      </c>
      <c r="D190" s="35">
        <v>260835</v>
      </c>
      <c r="E190" s="35">
        <f t="shared" si="16"/>
        <v>57</v>
      </c>
      <c r="F190" s="35">
        <v>4</v>
      </c>
      <c r="G190" s="36"/>
      <c r="H190" s="124">
        <v>10000</v>
      </c>
      <c r="I190" s="124">
        <v>100.5</v>
      </c>
      <c r="J190" s="146">
        <v>260778</v>
      </c>
      <c r="K190" s="98" t="s">
        <v>537</v>
      </c>
      <c r="L190" s="96"/>
    </row>
    <row r="191" spans="1:16" x14ac:dyDescent="0.25">
      <c r="A191" s="83">
        <f t="shared" ref="A191:A219" si="17">A190+1</f>
        <v>3</v>
      </c>
      <c r="B191" s="34" t="s">
        <v>334</v>
      </c>
      <c r="C191" s="35">
        <f>D190</f>
        <v>260835</v>
      </c>
      <c r="D191" s="35">
        <v>260910</v>
      </c>
      <c r="E191" s="35">
        <f t="shared" ref="E191:E219" si="18">D191-C191</f>
        <v>75</v>
      </c>
      <c r="F191" s="35">
        <v>5</v>
      </c>
      <c r="G191" s="36"/>
      <c r="H191" s="124"/>
      <c r="I191" s="124"/>
      <c r="J191" s="146"/>
      <c r="K191" s="46" t="s">
        <v>538</v>
      </c>
      <c r="L191" s="96"/>
      <c r="O191" s="105"/>
      <c r="P191" s="105"/>
    </row>
    <row r="192" spans="1:16" x14ac:dyDescent="0.25">
      <c r="A192" s="83">
        <f t="shared" si="17"/>
        <v>4</v>
      </c>
      <c r="B192" s="34" t="s">
        <v>334</v>
      </c>
      <c r="C192" s="35">
        <v>260910</v>
      </c>
      <c r="D192" s="35">
        <v>260979</v>
      </c>
      <c r="E192" s="35">
        <f t="shared" si="18"/>
        <v>69</v>
      </c>
      <c r="F192" s="35">
        <v>5</v>
      </c>
      <c r="G192" s="36"/>
      <c r="H192" s="124"/>
      <c r="I192" s="124"/>
      <c r="J192" s="125"/>
      <c r="K192" s="46" t="s">
        <v>531</v>
      </c>
      <c r="L192" s="96"/>
      <c r="O192" s="105"/>
      <c r="P192" s="105"/>
    </row>
    <row r="193" spans="1:16" x14ac:dyDescent="0.25">
      <c r="A193" s="83">
        <f t="shared" si="17"/>
        <v>5</v>
      </c>
      <c r="B193" s="34" t="s">
        <v>334</v>
      </c>
      <c r="C193" s="35">
        <f>D192</f>
        <v>260979</v>
      </c>
      <c r="D193" s="35">
        <v>261030</v>
      </c>
      <c r="E193" s="35">
        <f t="shared" si="18"/>
        <v>51</v>
      </c>
      <c r="F193" s="35">
        <v>4</v>
      </c>
      <c r="G193" s="36"/>
      <c r="H193" s="124"/>
      <c r="I193" s="124"/>
      <c r="J193" s="125"/>
      <c r="K193" s="85" t="s">
        <v>252</v>
      </c>
      <c r="L193" s="96"/>
      <c r="O193" s="105"/>
      <c r="P193" s="105"/>
    </row>
    <row r="194" spans="1:16" x14ac:dyDescent="0.35">
      <c r="A194" s="83">
        <f t="shared" si="17"/>
        <v>6</v>
      </c>
      <c r="B194" s="34" t="s">
        <v>334</v>
      </c>
      <c r="C194" s="35">
        <v>0</v>
      </c>
      <c r="D194" s="35">
        <v>0</v>
      </c>
      <c r="E194" s="35">
        <f t="shared" si="18"/>
        <v>0</v>
      </c>
      <c r="F194" s="42"/>
      <c r="G194" s="36"/>
      <c r="H194" s="124"/>
      <c r="I194" s="124"/>
      <c r="J194" s="125"/>
      <c r="K194" s="173"/>
      <c r="L194" s="96"/>
      <c r="O194" s="96"/>
      <c r="P194" s="96"/>
    </row>
    <row r="195" spans="1:16" x14ac:dyDescent="0.35">
      <c r="A195" s="83">
        <f t="shared" si="17"/>
        <v>7</v>
      </c>
      <c r="B195" s="34" t="s">
        <v>334</v>
      </c>
      <c r="C195" s="35">
        <v>0</v>
      </c>
      <c r="D195" s="35">
        <v>0</v>
      </c>
      <c r="E195" s="35">
        <f t="shared" si="18"/>
        <v>0</v>
      </c>
      <c r="F195" s="42"/>
      <c r="G195" s="36"/>
      <c r="H195" s="124"/>
      <c r="I195" s="124"/>
      <c r="J195" s="125"/>
      <c r="K195" s="173"/>
      <c r="L195" s="96"/>
    </row>
    <row r="196" spans="1:16" x14ac:dyDescent="0.35">
      <c r="A196" s="83">
        <f t="shared" si="17"/>
        <v>8</v>
      </c>
      <c r="B196" s="34" t="s">
        <v>334</v>
      </c>
      <c r="C196" s="35">
        <v>261087</v>
      </c>
      <c r="D196" s="35">
        <v>261128</v>
      </c>
      <c r="E196" s="35">
        <f t="shared" si="18"/>
        <v>41</v>
      </c>
      <c r="F196" s="42">
        <v>3</v>
      </c>
      <c r="G196" s="36"/>
      <c r="H196" s="124"/>
      <c r="I196" s="124"/>
      <c r="J196" s="125"/>
      <c r="K196" s="85" t="s">
        <v>466</v>
      </c>
      <c r="L196" s="96"/>
    </row>
    <row r="197" spans="1:16" x14ac:dyDescent="0.35">
      <c r="A197" s="83">
        <f t="shared" si="17"/>
        <v>9</v>
      </c>
      <c r="B197" s="34" t="s">
        <v>334</v>
      </c>
      <c r="C197" s="35">
        <f>D196</f>
        <v>261128</v>
      </c>
      <c r="D197" s="35">
        <v>261166</v>
      </c>
      <c r="E197" s="35">
        <f t="shared" si="18"/>
        <v>38</v>
      </c>
      <c r="F197" s="42">
        <v>3</v>
      </c>
      <c r="G197" s="36"/>
      <c r="H197" s="124"/>
      <c r="I197" s="128"/>
      <c r="J197" s="129"/>
      <c r="K197" s="85" t="s">
        <v>552</v>
      </c>
      <c r="L197" s="96"/>
    </row>
    <row r="198" spans="1:16" x14ac:dyDescent="0.35">
      <c r="A198" s="83">
        <f t="shared" si="17"/>
        <v>10</v>
      </c>
      <c r="B198" s="34" t="s">
        <v>334</v>
      </c>
      <c r="C198" s="35">
        <f>D197</f>
        <v>261166</v>
      </c>
      <c r="D198" s="35">
        <v>261208</v>
      </c>
      <c r="E198" s="35">
        <f t="shared" si="18"/>
        <v>42</v>
      </c>
      <c r="F198" s="39">
        <v>3</v>
      </c>
      <c r="G198" s="35"/>
      <c r="H198" s="124"/>
      <c r="I198" s="124"/>
      <c r="J198" s="125"/>
      <c r="K198" s="85" t="s">
        <v>555</v>
      </c>
      <c r="L198" s="96"/>
    </row>
    <row r="199" spans="1:16" x14ac:dyDescent="0.35">
      <c r="A199" s="83">
        <f t="shared" si="17"/>
        <v>11</v>
      </c>
      <c r="B199" s="34" t="s">
        <v>334</v>
      </c>
      <c r="C199" s="35">
        <f>D198</f>
        <v>261208</v>
      </c>
      <c r="D199" s="35">
        <v>261263</v>
      </c>
      <c r="E199" s="35">
        <f t="shared" si="18"/>
        <v>55</v>
      </c>
      <c r="F199" s="39">
        <v>4</v>
      </c>
      <c r="G199" s="35"/>
      <c r="H199" s="124"/>
      <c r="I199" s="124"/>
      <c r="J199" s="125"/>
      <c r="K199" s="85" t="s">
        <v>537</v>
      </c>
      <c r="L199" s="96"/>
    </row>
    <row r="200" spans="1:16" x14ac:dyDescent="0.35">
      <c r="A200" s="83">
        <f t="shared" si="17"/>
        <v>12</v>
      </c>
      <c r="B200" s="34" t="s">
        <v>334</v>
      </c>
      <c r="C200" s="35">
        <v>0</v>
      </c>
      <c r="D200" s="35">
        <v>0</v>
      </c>
      <c r="E200" s="35">
        <f t="shared" si="18"/>
        <v>0</v>
      </c>
      <c r="F200" s="39"/>
      <c r="G200" s="35"/>
      <c r="H200" s="124"/>
      <c r="I200" s="124"/>
      <c r="J200" s="125"/>
      <c r="K200" s="85"/>
      <c r="L200" s="96"/>
    </row>
    <row r="201" spans="1:16" x14ac:dyDescent="0.35">
      <c r="A201" s="83">
        <f t="shared" si="17"/>
        <v>13</v>
      </c>
      <c r="B201" s="34" t="s">
        <v>334</v>
      </c>
      <c r="C201" s="35">
        <v>0</v>
      </c>
      <c r="D201" s="35">
        <v>0</v>
      </c>
      <c r="E201" s="35">
        <f t="shared" si="18"/>
        <v>0</v>
      </c>
      <c r="F201" s="39"/>
      <c r="G201" s="35"/>
      <c r="H201" s="124"/>
      <c r="I201" s="124"/>
      <c r="J201" s="125"/>
      <c r="K201" s="85"/>
      <c r="L201" s="96"/>
    </row>
    <row r="202" spans="1:16" x14ac:dyDescent="0.35">
      <c r="A202" s="83">
        <f t="shared" si="17"/>
        <v>14</v>
      </c>
      <c r="B202" s="34" t="s">
        <v>334</v>
      </c>
      <c r="C202" s="35">
        <v>0</v>
      </c>
      <c r="D202" s="35">
        <v>0</v>
      </c>
      <c r="E202" s="35">
        <f t="shared" si="18"/>
        <v>0</v>
      </c>
      <c r="F202" s="39"/>
      <c r="G202" s="35"/>
      <c r="H202" s="124"/>
      <c r="I202" s="124"/>
      <c r="J202" s="125"/>
      <c r="K202" s="174"/>
      <c r="L202" s="96"/>
    </row>
    <row r="203" spans="1:16" x14ac:dyDescent="0.35">
      <c r="A203" s="83">
        <f t="shared" si="17"/>
        <v>15</v>
      </c>
      <c r="B203" s="34" t="s">
        <v>334</v>
      </c>
      <c r="C203" s="35">
        <v>261371</v>
      </c>
      <c r="D203" s="35">
        <v>261447</v>
      </c>
      <c r="E203" s="35">
        <f t="shared" si="18"/>
        <v>76</v>
      </c>
      <c r="F203" s="39">
        <v>5</v>
      </c>
      <c r="G203" s="35"/>
      <c r="H203" s="124"/>
      <c r="I203" s="124"/>
      <c r="J203" s="125"/>
      <c r="K203" s="85" t="s">
        <v>571</v>
      </c>
      <c r="L203" s="96"/>
    </row>
    <row r="204" spans="1:16" x14ac:dyDescent="0.35">
      <c r="A204" s="83">
        <f t="shared" si="17"/>
        <v>16</v>
      </c>
      <c r="B204" s="34" t="s">
        <v>334</v>
      </c>
      <c r="C204" s="35">
        <f>D203</f>
        <v>261447</v>
      </c>
      <c r="D204" s="35">
        <v>261505</v>
      </c>
      <c r="E204" s="35">
        <f t="shared" si="18"/>
        <v>58</v>
      </c>
      <c r="F204" s="39">
        <v>4</v>
      </c>
      <c r="G204" s="35"/>
      <c r="H204" s="124"/>
      <c r="I204" s="124"/>
      <c r="J204" s="125"/>
      <c r="K204" s="85" t="s">
        <v>537</v>
      </c>
      <c r="L204" s="96"/>
    </row>
    <row r="205" spans="1:16" x14ac:dyDescent="0.35">
      <c r="A205" s="83">
        <f t="shared" si="17"/>
        <v>17</v>
      </c>
      <c r="B205" s="34" t="s">
        <v>334</v>
      </c>
      <c r="C205" s="35">
        <f>D204</f>
        <v>261505</v>
      </c>
      <c r="D205" s="35">
        <v>261545</v>
      </c>
      <c r="E205" s="35">
        <f t="shared" si="18"/>
        <v>40</v>
      </c>
      <c r="F205" s="39">
        <v>3</v>
      </c>
      <c r="G205" s="35"/>
      <c r="H205" s="124"/>
      <c r="I205" s="124"/>
      <c r="J205" s="125"/>
      <c r="K205" s="98" t="s">
        <v>486</v>
      </c>
      <c r="L205" s="96"/>
    </row>
    <row r="206" spans="1:16" x14ac:dyDescent="0.35">
      <c r="A206" s="83">
        <f t="shared" si="17"/>
        <v>18</v>
      </c>
      <c r="B206" s="34" t="s">
        <v>334</v>
      </c>
      <c r="C206" s="35">
        <f>D205</f>
        <v>261545</v>
      </c>
      <c r="D206" s="35">
        <v>261614</v>
      </c>
      <c r="E206" s="35">
        <f t="shared" si="18"/>
        <v>69</v>
      </c>
      <c r="F206" s="39">
        <v>5</v>
      </c>
      <c r="G206" s="35"/>
      <c r="H206" s="124"/>
      <c r="I206" s="124"/>
      <c r="J206" s="125"/>
      <c r="K206" s="85" t="s">
        <v>584</v>
      </c>
      <c r="L206" s="96"/>
    </row>
    <row r="207" spans="1:16" x14ac:dyDescent="0.35">
      <c r="A207" s="83">
        <f t="shared" si="17"/>
        <v>19</v>
      </c>
      <c r="B207" s="34" t="s">
        <v>334</v>
      </c>
      <c r="C207" s="35">
        <v>0</v>
      </c>
      <c r="D207" s="35">
        <v>0</v>
      </c>
      <c r="E207" s="35">
        <f t="shared" si="18"/>
        <v>0</v>
      </c>
      <c r="F207" s="39"/>
      <c r="G207" s="35"/>
      <c r="H207" s="124"/>
      <c r="I207" s="124"/>
      <c r="J207" s="125"/>
      <c r="K207" s="85"/>
      <c r="L207" s="96"/>
    </row>
    <row r="208" spans="1:16" x14ac:dyDescent="0.35">
      <c r="A208" s="83">
        <f t="shared" si="17"/>
        <v>20</v>
      </c>
      <c r="B208" s="34" t="s">
        <v>334</v>
      </c>
      <c r="C208" s="35">
        <f>D206</f>
        <v>261614</v>
      </c>
      <c r="D208" s="35">
        <v>261674</v>
      </c>
      <c r="E208" s="35">
        <f t="shared" si="18"/>
        <v>60</v>
      </c>
      <c r="F208" s="39">
        <v>4</v>
      </c>
      <c r="G208" s="35"/>
      <c r="H208" s="124"/>
      <c r="I208" s="124"/>
      <c r="J208" s="125"/>
      <c r="K208" s="85" t="s">
        <v>433</v>
      </c>
      <c r="L208" s="96"/>
    </row>
    <row r="209" spans="1:12" x14ac:dyDescent="0.35">
      <c r="A209" s="83">
        <f t="shared" si="17"/>
        <v>21</v>
      </c>
      <c r="B209" s="34" t="s">
        <v>334</v>
      </c>
      <c r="C209" s="35">
        <v>0</v>
      </c>
      <c r="D209" s="35">
        <v>0</v>
      </c>
      <c r="E209" s="35">
        <f t="shared" si="18"/>
        <v>0</v>
      </c>
      <c r="F209" s="39"/>
      <c r="G209" s="35"/>
      <c r="H209" s="124"/>
      <c r="I209" s="124"/>
      <c r="J209" s="125"/>
      <c r="K209" s="85"/>
      <c r="L209" s="96"/>
    </row>
    <row r="210" spans="1:12" x14ac:dyDescent="0.35">
      <c r="A210" s="83">
        <f t="shared" si="17"/>
        <v>22</v>
      </c>
      <c r="B210" s="34" t="s">
        <v>334</v>
      </c>
      <c r="C210" s="35">
        <v>0</v>
      </c>
      <c r="D210" s="35">
        <v>0</v>
      </c>
      <c r="E210" s="35">
        <f t="shared" si="18"/>
        <v>0</v>
      </c>
      <c r="F210" s="39"/>
      <c r="G210" s="35"/>
      <c r="H210" s="124"/>
      <c r="I210" s="124"/>
      <c r="J210" s="125"/>
      <c r="K210" s="85"/>
      <c r="L210" s="96"/>
    </row>
    <row r="211" spans="1:12" x14ac:dyDescent="0.35">
      <c r="A211" s="83">
        <f t="shared" si="17"/>
        <v>23</v>
      </c>
      <c r="B211" s="34" t="s">
        <v>334</v>
      </c>
      <c r="C211" s="35">
        <v>0</v>
      </c>
      <c r="D211" s="35">
        <v>0</v>
      </c>
      <c r="E211" s="35">
        <f t="shared" si="18"/>
        <v>0</v>
      </c>
      <c r="F211" s="39"/>
      <c r="G211" s="35"/>
      <c r="H211" s="124"/>
      <c r="I211" s="124"/>
      <c r="J211" s="125"/>
      <c r="K211" s="85"/>
      <c r="L211" s="96"/>
    </row>
    <row r="212" spans="1:12" x14ac:dyDescent="0.35">
      <c r="A212" s="83">
        <f t="shared" si="17"/>
        <v>24</v>
      </c>
      <c r="B212" s="34" t="s">
        <v>334</v>
      </c>
      <c r="C212" s="35">
        <v>0</v>
      </c>
      <c r="D212" s="35">
        <v>0</v>
      </c>
      <c r="E212" s="35">
        <f t="shared" si="18"/>
        <v>0</v>
      </c>
      <c r="F212" s="39"/>
      <c r="G212" s="35"/>
      <c r="H212" s="124"/>
      <c r="I212" s="124"/>
      <c r="J212" s="125"/>
      <c r="K212" s="85"/>
      <c r="L212" s="96"/>
    </row>
    <row r="213" spans="1:12" x14ac:dyDescent="0.35">
      <c r="A213" s="83">
        <f t="shared" si="17"/>
        <v>25</v>
      </c>
      <c r="B213" s="34" t="s">
        <v>334</v>
      </c>
      <c r="C213" s="35">
        <v>0</v>
      </c>
      <c r="D213" s="35">
        <v>0</v>
      </c>
      <c r="E213" s="35">
        <f t="shared" si="18"/>
        <v>0</v>
      </c>
      <c r="F213" s="39"/>
      <c r="G213" s="35"/>
      <c r="H213" s="124"/>
      <c r="I213" s="124"/>
      <c r="J213" s="125"/>
      <c r="K213" s="85"/>
      <c r="L213" s="96"/>
    </row>
    <row r="214" spans="1:12" x14ac:dyDescent="0.35">
      <c r="A214" s="83">
        <f t="shared" si="17"/>
        <v>26</v>
      </c>
      <c r="B214" s="34" t="s">
        <v>334</v>
      </c>
      <c r="C214" s="35">
        <v>0</v>
      </c>
      <c r="D214" s="35">
        <v>0</v>
      </c>
      <c r="E214" s="35">
        <f t="shared" si="18"/>
        <v>0</v>
      </c>
      <c r="F214" s="39"/>
      <c r="G214" s="35"/>
      <c r="H214" s="124"/>
      <c r="I214" s="124"/>
      <c r="J214" s="125"/>
      <c r="K214" s="85"/>
      <c r="L214" s="96"/>
    </row>
    <row r="215" spans="1:12" x14ac:dyDescent="0.35">
      <c r="A215" s="83">
        <f t="shared" si="17"/>
        <v>27</v>
      </c>
      <c r="B215" s="34" t="s">
        <v>334</v>
      </c>
      <c r="C215" s="35">
        <v>0</v>
      </c>
      <c r="D215" s="35">
        <v>0</v>
      </c>
      <c r="E215" s="35">
        <f t="shared" si="18"/>
        <v>0</v>
      </c>
      <c r="F215" s="39"/>
      <c r="G215" s="35"/>
      <c r="H215" s="124"/>
      <c r="I215" s="124"/>
      <c r="J215" s="125"/>
      <c r="K215" s="85"/>
      <c r="L215" s="96"/>
    </row>
    <row r="216" spans="1:12" x14ac:dyDescent="0.35">
      <c r="A216" s="83">
        <f t="shared" si="17"/>
        <v>28</v>
      </c>
      <c r="B216" s="34" t="s">
        <v>334</v>
      </c>
      <c r="C216" s="35">
        <v>0</v>
      </c>
      <c r="D216" s="35">
        <v>0</v>
      </c>
      <c r="E216" s="35">
        <f t="shared" si="18"/>
        <v>0</v>
      </c>
      <c r="F216" s="39"/>
      <c r="G216" s="35"/>
      <c r="H216" s="124"/>
      <c r="I216" s="124"/>
      <c r="J216" s="125"/>
      <c r="K216" s="85"/>
      <c r="L216" s="96"/>
    </row>
    <row r="217" spans="1:12" x14ac:dyDescent="0.35">
      <c r="A217" s="83">
        <f t="shared" si="17"/>
        <v>29</v>
      </c>
      <c r="B217" s="34" t="s">
        <v>334</v>
      </c>
      <c r="C217" s="35">
        <v>0</v>
      </c>
      <c r="D217" s="35">
        <v>0</v>
      </c>
      <c r="E217" s="35">
        <f t="shared" si="18"/>
        <v>0</v>
      </c>
      <c r="F217" s="39"/>
      <c r="G217" s="35"/>
      <c r="H217" s="124"/>
      <c r="I217" s="124"/>
      <c r="J217" s="125"/>
      <c r="K217" s="176"/>
      <c r="L217" s="96"/>
    </row>
    <row r="218" spans="1:12" x14ac:dyDescent="0.35">
      <c r="A218" s="83">
        <f t="shared" si="17"/>
        <v>30</v>
      </c>
      <c r="B218" s="34" t="s">
        <v>334</v>
      </c>
      <c r="C218" s="35">
        <v>0</v>
      </c>
      <c r="D218" s="35">
        <v>0</v>
      </c>
      <c r="E218" s="35">
        <f t="shared" si="18"/>
        <v>0</v>
      </c>
      <c r="F218" s="39"/>
      <c r="G218" s="35"/>
      <c r="H218" s="124"/>
      <c r="I218" s="124"/>
      <c r="J218" s="125"/>
      <c r="K218" s="85"/>
      <c r="L218" s="96"/>
    </row>
    <row r="219" spans="1:12" x14ac:dyDescent="0.35">
      <c r="A219" s="83">
        <f t="shared" si="17"/>
        <v>31</v>
      </c>
      <c r="B219" s="34" t="s">
        <v>334</v>
      </c>
      <c r="C219" s="35">
        <v>0</v>
      </c>
      <c r="D219" s="35">
        <v>0</v>
      </c>
      <c r="E219" s="35">
        <f t="shared" si="18"/>
        <v>0</v>
      </c>
      <c r="F219" s="39"/>
      <c r="G219" s="35"/>
      <c r="H219" s="124"/>
      <c r="I219" s="124"/>
      <c r="J219" s="125"/>
      <c r="K219" s="85"/>
      <c r="L219" s="96"/>
    </row>
    <row r="220" spans="1:12" x14ac:dyDescent="0.35">
      <c r="A220" s="83"/>
      <c r="B220" s="50" t="s">
        <v>9</v>
      </c>
      <c r="C220" s="39" t="s">
        <v>52</v>
      </c>
      <c r="D220" s="39"/>
      <c r="E220" s="50">
        <f>SUM(E189:E219)</f>
        <v>775</v>
      </c>
      <c r="F220" s="50">
        <f>SUM(F189:F219)</f>
        <v>55</v>
      </c>
      <c r="G220" s="50">
        <f>SUM(G189:G219)</f>
        <v>0</v>
      </c>
      <c r="H220" s="130">
        <f>SUM(H189:H219)</f>
        <v>10000</v>
      </c>
      <c r="I220" s="130">
        <f>SUM(I190:I219)</f>
        <v>100.5</v>
      </c>
      <c r="J220" s="131"/>
      <c r="K220" s="85" t="s">
        <v>52</v>
      </c>
      <c r="L220" s="96"/>
    </row>
    <row r="221" spans="1:12" x14ac:dyDescent="0.25">
      <c r="A221" s="83"/>
      <c r="B221" s="36"/>
      <c r="C221" s="36"/>
      <c r="D221" s="36"/>
      <c r="E221" s="36"/>
      <c r="F221" s="36" t="s">
        <v>52</v>
      </c>
      <c r="G221" s="36"/>
      <c r="H221" s="124" t="s">
        <v>52</v>
      </c>
      <c r="I221" s="124"/>
      <c r="J221" s="125"/>
      <c r="K221" s="98"/>
      <c r="L221" s="96"/>
    </row>
    <row r="222" spans="1:12" ht="21.75" thickBot="1" x14ac:dyDescent="0.3">
      <c r="A222" s="91"/>
      <c r="B222" s="114"/>
      <c r="C222" s="114"/>
      <c r="D222" s="114"/>
      <c r="E222" s="114" t="s">
        <v>52</v>
      </c>
      <c r="F222" s="114" t="s">
        <v>52</v>
      </c>
      <c r="G222" s="109" t="s">
        <v>10</v>
      </c>
      <c r="H222" s="140">
        <f>+E220/I220</f>
        <v>7.7114427860696519</v>
      </c>
      <c r="I222" s="140" t="s">
        <v>11</v>
      </c>
      <c r="J222" s="141"/>
      <c r="K222" s="175"/>
      <c r="L222" s="96"/>
    </row>
    <row r="223" spans="1:12" ht="21.75" thickBot="1" x14ac:dyDescent="0.3">
      <c r="A223" s="96"/>
      <c r="B223" s="104"/>
      <c r="C223" s="104"/>
      <c r="D223" s="104"/>
      <c r="E223" s="104"/>
      <c r="F223" s="104"/>
      <c r="G223" s="104"/>
      <c r="H223" s="142"/>
      <c r="I223" s="142"/>
      <c r="J223" s="145"/>
      <c r="K223" s="105"/>
      <c r="L223" s="96"/>
    </row>
    <row r="224" spans="1:12" x14ac:dyDescent="0.35">
      <c r="A224" s="262" t="s">
        <v>84</v>
      </c>
      <c r="B224" s="263"/>
      <c r="C224" s="250" t="s">
        <v>89</v>
      </c>
      <c r="D224" s="250"/>
      <c r="E224" s="250"/>
      <c r="F224" s="250"/>
      <c r="G224" s="250"/>
      <c r="H224" s="250"/>
      <c r="I224" s="250"/>
      <c r="J224" s="264"/>
      <c r="K224" s="251"/>
      <c r="L224" s="96"/>
    </row>
    <row r="225" spans="1:12" ht="63" x14ac:dyDescent="0.25">
      <c r="A225" s="252" t="s">
        <v>0</v>
      </c>
      <c r="B225" s="253"/>
      <c r="C225" s="235" t="s">
        <v>6</v>
      </c>
      <c r="D225" s="235" t="s">
        <v>517</v>
      </c>
      <c r="E225" s="235" t="s">
        <v>1</v>
      </c>
      <c r="F225" s="235" t="s">
        <v>2</v>
      </c>
      <c r="G225" s="73" t="s">
        <v>3</v>
      </c>
      <c r="H225" s="122" t="s">
        <v>8</v>
      </c>
      <c r="I225" s="122" t="s">
        <v>4</v>
      </c>
      <c r="J225" s="123" t="s">
        <v>120</v>
      </c>
      <c r="K225" s="172" t="s">
        <v>5</v>
      </c>
      <c r="L225" s="96"/>
    </row>
    <row r="226" spans="1:12" x14ac:dyDescent="0.25">
      <c r="A226" s="83">
        <v>1</v>
      </c>
      <c r="B226" s="34" t="s">
        <v>334</v>
      </c>
      <c r="C226" s="35">
        <f>291046</f>
        <v>291046</v>
      </c>
      <c r="D226" s="35">
        <v>291113</v>
      </c>
      <c r="E226" s="35">
        <f>D226-C226</f>
        <v>67</v>
      </c>
      <c r="F226" s="35">
        <v>2</v>
      </c>
      <c r="G226" s="36"/>
      <c r="H226" s="124"/>
      <c r="I226" s="124"/>
      <c r="J226" s="125"/>
      <c r="K226" s="85" t="s">
        <v>191</v>
      </c>
      <c r="L226" s="96"/>
    </row>
    <row r="227" spans="1:12" x14ac:dyDescent="0.35">
      <c r="A227" s="83">
        <f>A226+1</f>
        <v>2</v>
      </c>
      <c r="B227" s="34" t="s">
        <v>334</v>
      </c>
      <c r="C227" s="35">
        <f>D226</f>
        <v>291113</v>
      </c>
      <c r="D227" s="35">
        <v>291178</v>
      </c>
      <c r="E227" s="35">
        <f t="shared" ref="E227:E256" si="19">D227-C227</f>
        <v>65</v>
      </c>
      <c r="F227" s="35">
        <v>2</v>
      </c>
      <c r="G227" s="36"/>
      <c r="H227" s="116"/>
      <c r="I227" s="126"/>
      <c r="J227" s="127"/>
      <c r="K227" s="98" t="s">
        <v>191</v>
      </c>
      <c r="L227" s="96"/>
    </row>
    <row r="228" spans="1:12" x14ac:dyDescent="0.25">
      <c r="A228" s="83">
        <f t="shared" ref="A228:A256" si="20">A227+1</f>
        <v>3</v>
      </c>
      <c r="B228" s="34" t="s">
        <v>334</v>
      </c>
      <c r="C228" s="35">
        <f>D227</f>
        <v>291178</v>
      </c>
      <c r="D228" s="35">
        <v>291244</v>
      </c>
      <c r="E228" s="35">
        <f t="shared" si="19"/>
        <v>66</v>
      </c>
      <c r="F228" s="35">
        <v>2</v>
      </c>
      <c r="G228" s="36"/>
      <c r="H228" s="124">
        <v>10000</v>
      </c>
      <c r="I228" s="124">
        <v>100.5</v>
      </c>
      <c r="J228" s="125">
        <v>29127</v>
      </c>
      <c r="K228" s="85" t="s">
        <v>191</v>
      </c>
      <c r="L228" s="96"/>
    </row>
    <row r="229" spans="1:12" x14ac:dyDescent="0.25">
      <c r="A229" s="83">
        <f t="shared" si="20"/>
        <v>4</v>
      </c>
      <c r="B229" s="34" t="s">
        <v>334</v>
      </c>
      <c r="C229" s="35">
        <v>0</v>
      </c>
      <c r="D229" s="35">
        <v>0</v>
      </c>
      <c r="E229" s="35">
        <f t="shared" si="19"/>
        <v>0</v>
      </c>
      <c r="F229" s="35"/>
      <c r="G229" s="36"/>
      <c r="H229" s="124"/>
      <c r="I229" s="124"/>
      <c r="J229" s="125"/>
      <c r="K229" s="85"/>
      <c r="L229" s="96"/>
    </row>
    <row r="230" spans="1:12" x14ac:dyDescent="0.25">
      <c r="A230" s="83">
        <f t="shared" si="20"/>
        <v>5</v>
      </c>
      <c r="B230" s="34" t="s">
        <v>334</v>
      </c>
      <c r="C230" s="35">
        <v>0</v>
      </c>
      <c r="D230" s="35">
        <v>0</v>
      </c>
      <c r="E230" s="35">
        <f t="shared" si="19"/>
        <v>0</v>
      </c>
      <c r="F230" s="35"/>
      <c r="G230" s="36"/>
      <c r="H230" s="124"/>
      <c r="I230" s="124"/>
      <c r="J230" s="125"/>
      <c r="K230" s="85"/>
      <c r="L230" s="96"/>
    </row>
    <row r="231" spans="1:12" x14ac:dyDescent="0.35">
      <c r="A231" s="83">
        <f t="shared" si="20"/>
        <v>6</v>
      </c>
      <c r="B231" s="34" t="s">
        <v>334</v>
      </c>
      <c r="C231" s="35">
        <v>0</v>
      </c>
      <c r="D231" s="35">
        <v>0</v>
      </c>
      <c r="E231" s="35">
        <f t="shared" si="19"/>
        <v>0</v>
      </c>
      <c r="F231" s="42"/>
      <c r="G231" s="36"/>
      <c r="H231" s="124"/>
      <c r="I231" s="124"/>
      <c r="J231" s="125"/>
      <c r="K231" s="173"/>
      <c r="L231" s="96"/>
    </row>
    <row r="232" spans="1:12" x14ac:dyDescent="0.35">
      <c r="A232" s="83">
        <f t="shared" si="20"/>
        <v>7</v>
      </c>
      <c r="B232" s="34" t="s">
        <v>334</v>
      </c>
      <c r="C232" s="35">
        <v>0</v>
      </c>
      <c r="D232" s="35">
        <v>0</v>
      </c>
      <c r="E232" s="35">
        <f t="shared" si="19"/>
        <v>0</v>
      </c>
      <c r="F232" s="42"/>
      <c r="G232" s="36"/>
      <c r="H232" s="124"/>
      <c r="I232" s="124"/>
      <c r="J232" s="125"/>
      <c r="K232" s="173"/>
      <c r="L232" s="96"/>
    </row>
    <row r="233" spans="1:12" x14ac:dyDescent="0.35">
      <c r="A233" s="83">
        <f t="shared" si="20"/>
        <v>8</v>
      </c>
      <c r="B233" s="34" t="s">
        <v>334</v>
      </c>
      <c r="C233" s="35">
        <v>0</v>
      </c>
      <c r="D233" s="35">
        <v>0</v>
      </c>
      <c r="E233" s="35">
        <f t="shared" si="19"/>
        <v>0</v>
      </c>
      <c r="F233" s="42"/>
      <c r="G233" s="36"/>
      <c r="H233" s="124"/>
      <c r="I233" s="124"/>
      <c r="J233" s="125"/>
      <c r="K233" s="85"/>
      <c r="L233" s="96"/>
    </row>
    <row r="234" spans="1:12" x14ac:dyDescent="0.35">
      <c r="A234" s="83">
        <f t="shared" si="20"/>
        <v>9</v>
      </c>
      <c r="B234" s="34" t="s">
        <v>334</v>
      </c>
      <c r="C234" s="35">
        <v>0</v>
      </c>
      <c r="D234" s="35">
        <v>0</v>
      </c>
      <c r="E234" s="35">
        <f t="shared" si="19"/>
        <v>0</v>
      </c>
      <c r="F234" s="39"/>
      <c r="G234" s="35"/>
      <c r="H234" s="124"/>
      <c r="I234" s="124"/>
      <c r="J234" s="125"/>
      <c r="K234" s="85"/>
      <c r="L234" s="96"/>
    </row>
    <row r="235" spans="1:12" x14ac:dyDescent="0.35">
      <c r="A235" s="83">
        <f t="shared" si="20"/>
        <v>10</v>
      </c>
      <c r="B235" s="34" t="s">
        <v>334</v>
      </c>
      <c r="C235" s="35">
        <v>0</v>
      </c>
      <c r="D235" s="35">
        <v>0</v>
      </c>
      <c r="E235" s="35">
        <f t="shared" si="19"/>
        <v>0</v>
      </c>
      <c r="F235" s="39"/>
      <c r="G235" s="35"/>
      <c r="H235" s="124"/>
      <c r="I235" s="124"/>
      <c r="J235" s="125"/>
      <c r="K235" s="85"/>
      <c r="L235" s="96"/>
    </row>
    <row r="236" spans="1:12" x14ac:dyDescent="0.35">
      <c r="A236" s="83">
        <f t="shared" si="20"/>
        <v>11</v>
      </c>
      <c r="B236" s="34" t="s">
        <v>334</v>
      </c>
      <c r="C236" s="35">
        <v>0</v>
      </c>
      <c r="D236" s="35">
        <v>0</v>
      </c>
      <c r="E236" s="35">
        <f t="shared" si="19"/>
        <v>0</v>
      </c>
      <c r="F236" s="39"/>
      <c r="G236" s="35"/>
      <c r="H236" s="124"/>
      <c r="I236" s="124"/>
      <c r="J236" s="125"/>
      <c r="K236" s="85"/>
      <c r="L236" s="96"/>
    </row>
    <row r="237" spans="1:12" x14ac:dyDescent="0.35">
      <c r="A237" s="83">
        <f t="shared" si="20"/>
        <v>12</v>
      </c>
      <c r="B237" s="34" t="s">
        <v>334</v>
      </c>
      <c r="C237" s="35">
        <v>0</v>
      </c>
      <c r="D237" s="35">
        <v>0</v>
      </c>
      <c r="E237" s="35">
        <f t="shared" si="19"/>
        <v>0</v>
      </c>
      <c r="F237" s="39"/>
      <c r="G237" s="35"/>
      <c r="H237" s="124"/>
      <c r="I237" s="124"/>
      <c r="J237" s="125"/>
      <c r="K237" s="85"/>
      <c r="L237" s="96"/>
    </row>
    <row r="238" spans="1:12" x14ac:dyDescent="0.35">
      <c r="A238" s="83">
        <f t="shared" si="20"/>
        <v>13</v>
      </c>
      <c r="B238" s="34" t="s">
        <v>334</v>
      </c>
      <c r="C238" s="35">
        <v>0</v>
      </c>
      <c r="D238" s="35">
        <v>0</v>
      </c>
      <c r="E238" s="35">
        <f t="shared" si="19"/>
        <v>0</v>
      </c>
      <c r="F238" s="39"/>
      <c r="G238" s="35"/>
      <c r="H238" s="124"/>
      <c r="I238" s="124"/>
      <c r="J238" s="125"/>
      <c r="K238" s="85"/>
      <c r="L238" s="96"/>
    </row>
    <row r="239" spans="1:12" x14ac:dyDescent="0.35">
      <c r="A239" s="83">
        <f t="shared" si="20"/>
        <v>14</v>
      </c>
      <c r="B239" s="34" t="s">
        <v>334</v>
      </c>
      <c r="C239" s="35">
        <v>0</v>
      </c>
      <c r="D239" s="35">
        <v>0</v>
      </c>
      <c r="E239" s="35">
        <f t="shared" si="19"/>
        <v>0</v>
      </c>
      <c r="F239" s="39"/>
      <c r="G239" s="35"/>
      <c r="H239" s="124"/>
      <c r="I239" s="124"/>
      <c r="J239" s="125"/>
      <c r="K239" s="174"/>
      <c r="L239" s="96"/>
    </row>
    <row r="240" spans="1:12" x14ac:dyDescent="0.35">
      <c r="A240" s="83">
        <f t="shared" si="20"/>
        <v>15</v>
      </c>
      <c r="B240" s="34" t="s">
        <v>334</v>
      </c>
      <c r="C240" s="35">
        <v>291711</v>
      </c>
      <c r="D240" s="35">
        <v>291760</v>
      </c>
      <c r="E240" s="35">
        <f t="shared" si="19"/>
        <v>49</v>
      </c>
      <c r="F240" s="39">
        <v>2</v>
      </c>
      <c r="G240" s="35"/>
      <c r="H240" s="124"/>
      <c r="I240" s="124"/>
      <c r="J240" s="125"/>
      <c r="K240" s="85" t="s">
        <v>577</v>
      </c>
      <c r="L240" s="96"/>
    </row>
    <row r="241" spans="1:12" x14ac:dyDescent="0.35">
      <c r="A241" s="83">
        <f t="shared" si="20"/>
        <v>16</v>
      </c>
      <c r="B241" s="34" t="s">
        <v>334</v>
      </c>
      <c r="C241" s="35">
        <f>D240</f>
        <v>291760</v>
      </c>
      <c r="D241" s="35">
        <v>291787</v>
      </c>
      <c r="E241" s="35">
        <f t="shared" si="19"/>
        <v>27</v>
      </c>
      <c r="F241" s="39">
        <v>1</v>
      </c>
      <c r="G241" s="35"/>
      <c r="H241" s="124"/>
      <c r="I241" s="124"/>
      <c r="J241" s="125"/>
      <c r="K241" s="85" t="s">
        <v>229</v>
      </c>
      <c r="L241" s="96"/>
    </row>
    <row r="242" spans="1:12" x14ac:dyDescent="0.35">
      <c r="A242" s="83">
        <f t="shared" si="20"/>
        <v>17</v>
      </c>
      <c r="B242" s="34" t="s">
        <v>334</v>
      </c>
      <c r="C242" s="35">
        <f>D241</f>
        <v>291787</v>
      </c>
      <c r="D242" s="35">
        <v>291855</v>
      </c>
      <c r="E242" s="35">
        <f t="shared" si="19"/>
        <v>68</v>
      </c>
      <c r="F242" s="39">
        <v>2</v>
      </c>
      <c r="G242" s="35"/>
      <c r="H242" s="124"/>
      <c r="I242" s="124"/>
      <c r="J242" s="125"/>
      <c r="K242" s="98" t="s">
        <v>393</v>
      </c>
      <c r="L242" s="96"/>
    </row>
    <row r="243" spans="1:12" x14ac:dyDescent="0.35">
      <c r="A243" s="83">
        <f t="shared" si="20"/>
        <v>18</v>
      </c>
      <c r="B243" s="34" t="s">
        <v>334</v>
      </c>
      <c r="C243" s="35">
        <v>0</v>
      </c>
      <c r="D243" s="35">
        <v>0</v>
      </c>
      <c r="E243" s="35">
        <f t="shared" si="19"/>
        <v>0</v>
      </c>
      <c r="F243" s="39"/>
      <c r="G243" s="35"/>
      <c r="H243" s="124"/>
      <c r="I243" s="124"/>
      <c r="J243" s="125"/>
      <c r="K243" s="85"/>
      <c r="L243" s="96"/>
    </row>
    <row r="244" spans="1:12" x14ac:dyDescent="0.35">
      <c r="A244" s="83">
        <f t="shared" si="20"/>
        <v>19</v>
      </c>
      <c r="B244" s="34" t="s">
        <v>334</v>
      </c>
      <c r="C244" s="35">
        <v>0</v>
      </c>
      <c r="D244" s="35">
        <v>0</v>
      </c>
      <c r="E244" s="35">
        <f t="shared" si="19"/>
        <v>0</v>
      </c>
      <c r="F244" s="39"/>
      <c r="G244" s="35"/>
      <c r="H244" s="124"/>
      <c r="I244" s="124"/>
      <c r="J244" s="125"/>
      <c r="K244" s="85"/>
      <c r="L244" s="96"/>
    </row>
    <row r="245" spans="1:12" x14ac:dyDescent="0.35">
      <c r="A245" s="83">
        <f t="shared" si="20"/>
        <v>20</v>
      </c>
      <c r="B245" s="34" t="s">
        <v>334</v>
      </c>
      <c r="C245" s="35">
        <v>0</v>
      </c>
      <c r="D245" s="35">
        <v>0</v>
      </c>
      <c r="E245" s="35">
        <f t="shared" si="19"/>
        <v>0</v>
      </c>
      <c r="F245" s="39"/>
      <c r="G245" s="35"/>
      <c r="H245" s="124"/>
      <c r="I245" s="124"/>
      <c r="J245" s="125"/>
      <c r="K245" s="85"/>
      <c r="L245" s="96"/>
    </row>
    <row r="246" spans="1:12" x14ac:dyDescent="0.35">
      <c r="A246" s="83">
        <f t="shared" si="20"/>
        <v>21</v>
      </c>
      <c r="B246" s="34" t="s">
        <v>334</v>
      </c>
      <c r="C246" s="35">
        <v>0</v>
      </c>
      <c r="D246" s="35">
        <v>0</v>
      </c>
      <c r="E246" s="35">
        <f t="shared" si="19"/>
        <v>0</v>
      </c>
      <c r="F246" s="39"/>
      <c r="G246" s="35"/>
      <c r="H246" s="124"/>
      <c r="I246" s="124"/>
      <c r="J246" s="125"/>
      <c r="K246" s="85"/>
      <c r="L246" s="96"/>
    </row>
    <row r="247" spans="1:12" x14ac:dyDescent="0.35">
      <c r="A247" s="83">
        <f t="shared" si="20"/>
        <v>22</v>
      </c>
      <c r="B247" s="34" t="s">
        <v>334</v>
      </c>
      <c r="C247" s="35">
        <v>0</v>
      </c>
      <c r="D247" s="35">
        <v>0</v>
      </c>
      <c r="E247" s="35">
        <f t="shared" si="19"/>
        <v>0</v>
      </c>
      <c r="F247" s="39"/>
      <c r="G247" s="35"/>
      <c r="H247" s="124"/>
      <c r="I247" s="124"/>
      <c r="J247" s="125"/>
      <c r="K247" s="85"/>
      <c r="L247" s="96"/>
    </row>
    <row r="248" spans="1:12" x14ac:dyDescent="0.35">
      <c r="A248" s="83">
        <f t="shared" si="20"/>
        <v>23</v>
      </c>
      <c r="B248" s="34" t="s">
        <v>334</v>
      </c>
      <c r="C248" s="35">
        <v>0</v>
      </c>
      <c r="D248" s="35">
        <v>0</v>
      </c>
      <c r="E248" s="35">
        <f t="shared" si="19"/>
        <v>0</v>
      </c>
      <c r="F248" s="39"/>
      <c r="G248" s="35"/>
      <c r="H248" s="124"/>
      <c r="I248" s="124"/>
      <c r="J248" s="125"/>
      <c r="K248" s="85"/>
      <c r="L248" s="96"/>
    </row>
    <row r="249" spans="1:12" x14ac:dyDescent="0.35">
      <c r="A249" s="83">
        <f t="shared" si="20"/>
        <v>24</v>
      </c>
      <c r="B249" s="34" t="s">
        <v>334</v>
      </c>
      <c r="C249" s="35">
        <v>0</v>
      </c>
      <c r="D249" s="35">
        <v>0</v>
      </c>
      <c r="E249" s="35">
        <f t="shared" si="19"/>
        <v>0</v>
      </c>
      <c r="F249" s="39"/>
      <c r="G249" s="35"/>
      <c r="H249" s="124"/>
      <c r="I249" s="124"/>
      <c r="J249" s="125"/>
      <c r="K249" s="85"/>
      <c r="L249" s="96"/>
    </row>
    <row r="250" spans="1:12" x14ac:dyDescent="0.35">
      <c r="A250" s="83">
        <f t="shared" si="20"/>
        <v>25</v>
      </c>
      <c r="B250" s="34" t="s">
        <v>334</v>
      </c>
      <c r="C250" s="35">
        <v>0</v>
      </c>
      <c r="D250" s="35">
        <v>0</v>
      </c>
      <c r="E250" s="35">
        <f t="shared" si="19"/>
        <v>0</v>
      </c>
      <c r="F250" s="39"/>
      <c r="G250" s="35"/>
      <c r="H250" s="124"/>
      <c r="I250" s="124"/>
      <c r="J250" s="125"/>
      <c r="K250" s="85"/>
      <c r="L250" s="96"/>
    </row>
    <row r="251" spans="1:12" x14ac:dyDescent="0.35">
      <c r="A251" s="83">
        <f t="shared" si="20"/>
        <v>26</v>
      </c>
      <c r="B251" s="34" t="s">
        <v>334</v>
      </c>
      <c r="C251" s="35">
        <v>0</v>
      </c>
      <c r="D251" s="35">
        <v>0</v>
      </c>
      <c r="E251" s="35">
        <f t="shared" si="19"/>
        <v>0</v>
      </c>
      <c r="F251" s="39"/>
      <c r="G251" s="35"/>
      <c r="H251" s="124"/>
      <c r="I251" s="124"/>
      <c r="J251" s="125"/>
      <c r="K251" s="85"/>
      <c r="L251" s="96"/>
    </row>
    <row r="252" spans="1:12" x14ac:dyDescent="0.35">
      <c r="A252" s="83">
        <f t="shared" si="20"/>
        <v>27</v>
      </c>
      <c r="B252" s="34" t="s">
        <v>334</v>
      </c>
      <c r="C252" s="35">
        <v>0</v>
      </c>
      <c r="D252" s="35">
        <v>0</v>
      </c>
      <c r="E252" s="35">
        <f t="shared" si="19"/>
        <v>0</v>
      </c>
      <c r="F252" s="39"/>
      <c r="G252" s="35"/>
      <c r="H252" s="124"/>
      <c r="I252" s="124"/>
      <c r="J252" s="125"/>
      <c r="K252" s="85"/>
      <c r="L252" s="96"/>
    </row>
    <row r="253" spans="1:12" x14ac:dyDescent="0.35">
      <c r="A253" s="83">
        <f t="shared" si="20"/>
        <v>28</v>
      </c>
      <c r="B253" s="34" t="s">
        <v>334</v>
      </c>
      <c r="C253" s="35">
        <v>0</v>
      </c>
      <c r="D253" s="35">
        <v>0</v>
      </c>
      <c r="E253" s="35">
        <f t="shared" si="19"/>
        <v>0</v>
      </c>
      <c r="F253" s="39"/>
      <c r="G253" s="35"/>
      <c r="H253" s="124"/>
      <c r="I253" s="124"/>
      <c r="J253" s="125"/>
      <c r="K253" s="85"/>
      <c r="L253" s="96"/>
    </row>
    <row r="254" spans="1:12" x14ac:dyDescent="0.35">
      <c r="A254" s="83">
        <f t="shared" si="20"/>
        <v>29</v>
      </c>
      <c r="B254" s="34" t="s">
        <v>334</v>
      </c>
      <c r="C254" s="35">
        <v>0</v>
      </c>
      <c r="D254" s="35">
        <v>0</v>
      </c>
      <c r="E254" s="35">
        <f t="shared" si="19"/>
        <v>0</v>
      </c>
      <c r="F254" s="39"/>
      <c r="G254" s="35"/>
      <c r="H254" s="124"/>
      <c r="I254" s="124"/>
      <c r="J254" s="125"/>
      <c r="K254" s="85"/>
      <c r="L254" s="96"/>
    </row>
    <row r="255" spans="1:12" x14ac:dyDescent="0.35">
      <c r="A255" s="83">
        <f t="shared" si="20"/>
        <v>30</v>
      </c>
      <c r="B255" s="34" t="s">
        <v>334</v>
      </c>
      <c r="C255" s="35">
        <v>0</v>
      </c>
      <c r="D255" s="35">
        <v>0</v>
      </c>
      <c r="E255" s="35">
        <f t="shared" si="19"/>
        <v>0</v>
      </c>
      <c r="F255" s="39"/>
      <c r="G255" s="35"/>
      <c r="H255" s="124"/>
      <c r="I255" s="124"/>
      <c r="J255" s="125"/>
      <c r="K255" s="85"/>
      <c r="L255" s="96"/>
    </row>
    <row r="256" spans="1:12" x14ac:dyDescent="0.35">
      <c r="A256" s="83">
        <f t="shared" si="20"/>
        <v>31</v>
      </c>
      <c r="B256" s="34" t="s">
        <v>334</v>
      </c>
      <c r="C256" s="35">
        <v>0</v>
      </c>
      <c r="D256" s="35">
        <v>0</v>
      </c>
      <c r="E256" s="35">
        <f t="shared" si="19"/>
        <v>0</v>
      </c>
      <c r="F256" s="39"/>
      <c r="G256" s="35"/>
      <c r="H256" s="124"/>
      <c r="I256" s="124"/>
      <c r="J256" s="125"/>
      <c r="K256" s="85"/>
      <c r="L256" s="96"/>
    </row>
    <row r="257" spans="1:12" x14ac:dyDescent="0.35">
      <c r="A257" s="83"/>
      <c r="B257" s="50" t="s">
        <v>9</v>
      </c>
      <c r="C257" s="39" t="s">
        <v>52</v>
      </c>
      <c r="D257" s="39"/>
      <c r="E257" s="50">
        <f>SUM(E226:E256)</f>
        <v>342</v>
      </c>
      <c r="F257" s="50">
        <f>SUM(F226:F256)</f>
        <v>11</v>
      </c>
      <c r="G257" s="50">
        <f>SUM(G226:G256)</f>
        <v>0</v>
      </c>
      <c r="H257" s="130">
        <f>SUM(H226:H256)</f>
        <v>10000</v>
      </c>
      <c r="I257" s="130">
        <f>SUM(I227:I256)</f>
        <v>100.5</v>
      </c>
      <c r="J257" s="131"/>
      <c r="K257" s="85"/>
      <c r="L257" s="96"/>
    </row>
    <row r="258" spans="1:12" x14ac:dyDescent="0.25">
      <c r="A258" s="83"/>
      <c r="B258" s="36"/>
      <c r="C258" s="36"/>
      <c r="D258" s="36"/>
      <c r="E258" s="36"/>
      <c r="F258" s="36" t="s">
        <v>52</v>
      </c>
      <c r="G258" s="36"/>
      <c r="H258" s="124" t="s">
        <v>52</v>
      </c>
      <c r="I258" s="124"/>
      <c r="J258" s="125"/>
      <c r="K258" s="98"/>
      <c r="L258" s="96"/>
    </row>
    <row r="259" spans="1:12" ht="21.75" thickBot="1" x14ac:dyDescent="0.3">
      <c r="A259" s="91"/>
      <c r="B259" s="114"/>
      <c r="C259" s="114"/>
      <c r="D259" s="114"/>
      <c r="E259" s="114" t="s">
        <v>52</v>
      </c>
      <c r="F259" s="114" t="s">
        <v>52</v>
      </c>
      <c r="G259" s="109" t="s">
        <v>10</v>
      </c>
      <c r="H259" s="140">
        <f>+E257/I257</f>
        <v>3.4029850746268657</v>
      </c>
      <c r="I259" s="140" t="s">
        <v>11</v>
      </c>
      <c r="J259" s="141"/>
      <c r="K259" s="175"/>
      <c r="L259" s="96"/>
    </row>
    <row r="260" spans="1:12" x14ac:dyDescent="0.25">
      <c r="A260" s="96"/>
      <c r="B260" s="104"/>
      <c r="C260" s="104"/>
      <c r="D260" s="104"/>
      <c r="E260" s="104"/>
      <c r="F260" s="104"/>
      <c r="G260" s="104"/>
      <c r="H260" s="142"/>
      <c r="I260" s="142"/>
      <c r="J260" s="145"/>
      <c r="K260" s="105"/>
      <c r="L260" s="96"/>
    </row>
    <row r="261" spans="1:12" ht="21.75" thickBot="1" x14ac:dyDescent="0.3">
      <c r="A261" s="96"/>
      <c r="B261" s="104"/>
      <c r="C261" s="104"/>
      <c r="D261" s="104"/>
      <c r="E261" s="104"/>
      <c r="F261" s="104"/>
      <c r="G261" s="104"/>
      <c r="H261" s="142"/>
      <c r="I261" s="142"/>
      <c r="J261" s="145"/>
      <c r="K261" s="105"/>
      <c r="L261" s="96"/>
    </row>
    <row r="262" spans="1:12" x14ac:dyDescent="0.35">
      <c r="A262" s="262" t="s">
        <v>85</v>
      </c>
      <c r="B262" s="263"/>
      <c r="C262" s="250" t="s">
        <v>90</v>
      </c>
      <c r="D262" s="250"/>
      <c r="E262" s="250"/>
      <c r="F262" s="250"/>
      <c r="G262" s="250"/>
      <c r="H262" s="250"/>
      <c r="I262" s="250"/>
      <c r="J262" s="264"/>
      <c r="K262" s="251"/>
      <c r="L262" s="96"/>
    </row>
    <row r="263" spans="1:12" ht="63" x14ac:dyDescent="0.25">
      <c r="A263" s="252" t="s">
        <v>0</v>
      </c>
      <c r="B263" s="253"/>
      <c r="C263" s="235" t="s">
        <v>6</v>
      </c>
      <c r="D263" s="235" t="s">
        <v>517</v>
      </c>
      <c r="E263" s="235" t="s">
        <v>1</v>
      </c>
      <c r="F263" s="235" t="s">
        <v>2</v>
      </c>
      <c r="G263" s="73" t="s">
        <v>3</v>
      </c>
      <c r="H263" s="122" t="s">
        <v>8</v>
      </c>
      <c r="I263" s="122" t="s">
        <v>4</v>
      </c>
      <c r="J263" s="123" t="s">
        <v>120</v>
      </c>
      <c r="K263" s="172" t="s">
        <v>5</v>
      </c>
      <c r="L263" s="96"/>
    </row>
    <row r="264" spans="1:12" x14ac:dyDescent="0.25">
      <c r="A264" s="83">
        <v>1</v>
      </c>
      <c r="B264" s="34" t="s">
        <v>334</v>
      </c>
      <c r="C264" s="35">
        <v>71160</v>
      </c>
      <c r="D264" s="35">
        <v>71178</v>
      </c>
      <c r="E264" s="35">
        <f>D264-C264</f>
        <v>18</v>
      </c>
      <c r="F264" s="35">
        <v>1</v>
      </c>
      <c r="G264" s="36"/>
      <c r="H264" s="124">
        <v>10000</v>
      </c>
      <c r="I264" s="124">
        <v>100.5</v>
      </c>
      <c r="J264" s="125">
        <v>71191</v>
      </c>
      <c r="K264" s="85" t="s">
        <v>530</v>
      </c>
      <c r="L264" s="96"/>
    </row>
    <row r="265" spans="1:12" x14ac:dyDescent="0.35">
      <c r="A265" s="83">
        <f>A264+1</f>
        <v>2</v>
      </c>
      <c r="B265" s="34" t="s">
        <v>334</v>
      </c>
      <c r="C265" s="35">
        <v>0</v>
      </c>
      <c r="D265" s="35">
        <v>0</v>
      </c>
      <c r="E265" s="35">
        <f t="shared" ref="E265:E294" si="21">D265-C265</f>
        <v>0</v>
      </c>
      <c r="F265" s="35"/>
      <c r="G265" s="36"/>
      <c r="H265" s="116"/>
      <c r="I265" s="126"/>
      <c r="J265" s="127"/>
      <c r="K265" s="98"/>
      <c r="L265" s="96"/>
    </row>
    <row r="266" spans="1:12" x14ac:dyDescent="0.25">
      <c r="A266" s="83">
        <f t="shared" ref="A266:A294" si="22">A265+1</f>
        <v>3</v>
      </c>
      <c r="B266" s="34" t="s">
        <v>334</v>
      </c>
      <c r="C266" s="35">
        <v>0</v>
      </c>
      <c r="D266" s="35">
        <v>0</v>
      </c>
      <c r="E266" s="35">
        <f t="shared" si="21"/>
        <v>0</v>
      </c>
      <c r="F266" s="35"/>
      <c r="G266" s="36"/>
      <c r="H266" s="124"/>
      <c r="I266" s="124"/>
      <c r="J266" s="125"/>
      <c r="K266" s="85"/>
      <c r="L266" s="96"/>
    </row>
    <row r="267" spans="1:12" x14ac:dyDescent="0.25">
      <c r="A267" s="83">
        <f t="shared" si="22"/>
        <v>4</v>
      </c>
      <c r="B267" s="34" t="s">
        <v>334</v>
      </c>
      <c r="C267" s="35">
        <v>0</v>
      </c>
      <c r="D267" s="35">
        <v>0</v>
      </c>
      <c r="E267" s="35">
        <f t="shared" si="21"/>
        <v>0</v>
      </c>
      <c r="F267" s="35"/>
      <c r="G267" s="36"/>
      <c r="H267" s="124"/>
      <c r="I267" s="124"/>
      <c r="J267" s="125"/>
      <c r="K267" s="85"/>
      <c r="L267" s="96"/>
    </row>
    <row r="268" spans="1:12" x14ac:dyDescent="0.25">
      <c r="A268" s="83">
        <f t="shared" si="22"/>
        <v>5</v>
      </c>
      <c r="B268" s="34" t="s">
        <v>334</v>
      </c>
      <c r="C268" s="35">
        <v>0</v>
      </c>
      <c r="D268" s="35">
        <v>0</v>
      </c>
      <c r="E268" s="35">
        <f t="shared" si="21"/>
        <v>0</v>
      </c>
      <c r="F268" s="35"/>
      <c r="G268" s="36"/>
      <c r="H268" s="124"/>
      <c r="I268" s="124"/>
      <c r="J268" s="125"/>
      <c r="K268" s="85"/>
      <c r="L268" s="96"/>
    </row>
    <row r="269" spans="1:12" x14ac:dyDescent="0.35">
      <c r="A269" s="83">
        <f t="shared" si="22"/>
        <v>6</v>
      </c>
      <c r="B269" s="34" t="s">
        <v>334</v>
      </c>
      <c r="C269" s="35">
        <v>71427</v>
      </c>
      <c r="D269" s="35">
        <v>71460</v>
      </c>
      <c r="E269" s="35">
        <f t="shared" si="21"/>
        <v>33</v>
      </c>
      <c r="F269" s="42">
        <v>2</v>
      </c>
      <c r="G269" s="36"/>
      <c r="H269" s="124"/>
      <c r="I269" s="124"/>
      <c r="J269" s="125"/>
      <c r="K269" s="173" t="s">
        <v>196</v>
      </c>
      <c r="L269" s="96"/>
    </row>
    <row r="270" spans="1:12" x14ac:dyDescent="0.35">
      <c r="A270" s="83">
        <f t="shared" si="22"/>
        <v>7</v>
      </c>
      <c r="B270" s="34" t="s">
        <v>334</v>
      </c>
      <c r="C270" s="35">
        <f>D269</f>
        <v>71460</v>
      </c>
      <c r="D270" s="35">
        <v>71522</v>
      </c>
      <c r="E270" s="35">
        <f t="shared" si="21"/>
        <v>62</v>
      </c>
      <c r="F270" s="42">
        <v>2</v>
      </c>
      <c r="G270" s="36"/>
      <c r="H270" s="124"/>
      <c r="I270" s="124"/>
      <c r="J270" s="125"/>
      <c r="K270" s="173" t="s">
        <v>543</v>
      </c>
      <c r="L270" s="96"/>
    </row>
    <row r="271" spans="1:12" x14ac:dyDescent="0.35">
      <c r="A271" s="83">
        <f t="shared" si="22"/>
        <v>8</v>
      </c>
      <c r="B271" s="34" t="s">
        <v>334</v>
      </c>
      <c r="C271" s="35">
        <f>D270</f>
        <v>71522</v>
      </c>
      <c r="D271" s="35">
        <v>71585</v>
      </c>
      <c r="E271" s="35">
        <f t="shared" si="21"/>
        <v>63</v>
      </c>
      <c r="F271" s="42">
        <v>2</v>
      </c>
      <c r="G271" s="36"/>
      <c r="H271" s="124"/>
      <c r="I271" s="124"/>
      <c r="J271" s="125"/>
      <c r="K271" s="85" t="s">
        <v>191</v>
      </c>
      <c r="L271" s="96"/>
    </row>
    <row r="272" spans="1:12" x14ac:dyDescent="0.35">
      <c r="A272" s="83">
        <f t="shared" si="22"/>
        <v>9</v>
      </c>
      <c r="B272" s="34" t="s">
        <v>334</v>
      </c>
      <c r="C272" s="35">
        <f>D271</f>
        <v>71585</v>
      </c>
      <c r="D272" s="35">
        <v>71637</v>
      </c>
      <c r="E272" s="35">
        <f t="shared" si="21"/>
        <v>52</v>
      </c>
      <c r="F272" s="42"/>
      <c r="G272" s="36"/>
      <c r="H272" s="124"/>
      <c r="I272" s="128"/>
      <c r="J272" s="129"/>
      <c r="K272" s="85"/>
      <c r="L272" s="96"/>
    </row>
    <row r="273" spans="1:11" x14ac:dyDescent="0.35">
      <c r="A273" s="83">
        <f t="shared" si="22"/>
        <v>10</v>
      </c>
      <c r="B273" s="34" t="s">
        <v>334</v>
      </c>
      <c r="C273" s="35">
        <v>71637</v>
      </c>
      <c r="D273" s="35">
        <v>71706</v>
      </c>
      <c r="E273" s="35">
        <f t="shared" si="21"/>
        <v>69</v>
      </c>
      <c r="F273" s="39">
        <v>3</v>
      </c>
      <c r="G273" s="35"/>
      <c r="H273" s="124"/>
      <c r="I273" s="124"/>
      <c r="J273" s="125"/>
      <c r="K273" s="85" t="s">
        <v>556</v>
      </c>
    </row>
    <row r="274" spans="1:11" x14ac:dyDescent="0.35">
      <c r="A274" s="83">
        <f t="shared" si="22"/>
        <v>11</v>
      </c>
      <c r="B274" s="34" t="s">
        <v>334</v>
      </c>
      <c r="C274" s="35">
        <v>0</v>
      </c>
      <c r="D274" s="35">
        <v>0</v>
      </c>
      <c r="E274" s="35">
        <f t="shared" si="21"/>
        <v>0</v>
      </c>
      <c r="F274" s="39"/>
      <c r="G274" s="35"/>
      <c r="H274" s="124"/>
      <c r="I274" s="124"/>
      <c r="J274" s="125"/>
      <c r="K274" s="85"/>
    </row>
    <row r="275" spans="1:11" x14ac:dyDescent="0.35">
      <c r="A275" s="83">
        <f t="shared" si="22"/>
        <v>12</v>
      </c>
      <c r="B275" s="34" t="s">
        <v>334</v>
      </c>
      <c r="C275" s="35">
        <v>0</v>
      </c>
      <c r="D275" s="35">
        <v>0</v>
      </c>
      <c r="E275" s="35">
        <f t="shared" si="21"/>
        <v>0</v>
      </c>
      <c r="F275" s="39"/>
      <c r="G275" s="35"/>
      <c r="H275" s="124"/>
      <c r="I275" s="124"/>
      <c r="J275" s="125"/>
      <c r="K275" s="85"/>
    </row>
    <row r="276" spans="1:11" x14ac:dyDescent="0.35">
      <c r="A276" s="83">
        <f t="shared" si="22"/>
        <v>13</v>
      </c>
      <c r="B276" s="34" t="s">
        <v>334</v>
      </c>
      <c r="C276" s="35">
        <v>0</v>
      </c>
      <c r="D276" s="35">
        <v>0</v>
      </c>
      <c r="E276" s="35">
        <f t="shared" si="21"/>
        <v>0</v>
      </c>
      <c r="F276" s="39"/>
      <c r="G276" s="35"/>
      <c r="H276" s="124"/>
      <c r="I276" s="124"/>
      <c r="J276" s="125"/>
      <c r="K276" s="85"/>
    </row>
    <row r="277" spans="1:11" x14ac:dyDescent="0.35">
      <c r="A277" s="83">
        <f t="shared" si="22"/>
        <v>14</v>
      </c>
      <c r="B277" s="34" t="s">
        <v>334</v>
      </c>
      <c r="C277" s="35">
        <v>0</v>
      </c>
      <c r="D277" s="35">
        <v>0</v>
      </c>
      <c r="E277" s="35">
        <f t="shared" si="21"/>
        <v>0</v>
      </c>
      <c r="F277" s="39"/>
      <c r="G277" s="35"/>
      <c r="H277" s="124"/>
      <c r="I277" s="124"/>
      <c r="J277" s="125"/>
      <c r="K277" s="174"/>
    </row>
    <row r="278" spans="1:11" x14ac:dyDescent="0.35">
      <c r="A278" s="83">
        <f t="shared" si="22"/>
        <v>15</v>
      </c>
      <c r="B278" s="34" t="s">
        <v>334</v>
      </c>
      <c r="C278" s="35">
        <v>0</v>
      </c>
      <c r="D278" s="35">
        <v>0</v>
      </c>
      <c r="E278" s="35">
        <f t="shared" si="21"/>
        <v>0</v>
      </c>
      <c r="F278" s="39"/>
      <c r="G278" s="35"/>
      <c r="H278" s="124"/>
      <c r="I278" s="124"/>
      <c r="J278" s="125"/>
      <c r="K278" s="85"/>
    </row>
    <row r="279" spans="1:11" x14ac:dyDescent="0.35">
      <c r="A279" s="83">
        <f t="shared" si="22"/>
        <v>16</v>
      </c>
      <c r="B279" s="34" t="s">
        <v>334</v>
      </c>
      <c r="C279" s="35">
        <v>0</v>
      </c>
      <c r="D279" s="35">
        <v>0</v>
      </c>
      <c r="E279" s="35">
        <f t="shared" si="21"/>
        <v>0</v>
      </c>
      <c r="F279" s="39"/>
      <c r="G279" s="35"/>
      <c r="H279" s="124"/>
      <c r="I279" s="124"/>
      <c r="J279" s="125"/>
      <c r="K279" s="85"/>
    </row>
    <row r="280" spans="1:11" x14ac:dyDescent="0.35">
      <c r="A280" s="83">
        <f t="shared" si="22"/>
        <v>17</v>
      </c>
      <c r="B280" s="34" t="s">
        <v>334</v>
      </c>
      <c r="C280" s="35">
        <v>0</v>
      </c>
      <c r="D280" s="35">
        <v>0</v>
      </c>
      <c r="E280" s="35">
        <f t="shared" si="21"/>
        <v>0</v>
      </c>
      <c r="F280" s="39"/>
      <c r="G280" s="35"/>
      <c r="H280" s="124"/>
      <c r="I280" s="124"/>
      <c r="J280" s="125"/>
      <c r="K280" s="98"/>
    </row>
    <row r="281" spans="1:11" x14ac:dyDescent="0.35">
      <c r="A281" s="83">
        <f t="shared" si="22"/>
        <v>18</v>
      </c>
      <c r="B281" s="34" t="s">
        <v>334</v>
      </c>
      <c r="C281" s="35">
        <v>0</v>
      </c>
      <c r="D281" s="35">
        <v>0</v>
      </c>
      <c r="E281" s="35">
        <f t="shared" si="21"/>
        <v>0</v>
      </c>
      <c r="F281" s="39"/>
      <c r="G281" s="35"/>
      <c r="H281" s="124"/>
      <c r="I281" s="124"/>
      <c r="J281" s="125"/>
      <c r="K281" s="228"/>
    </row>
    <row r="282" spans="1:11" x14ac:dyDescent="0.35">
      <c r="A282" s="83">
        <f t="shared" si="22"/>
        <v>19</v>
      </c>
      <c r="B282" s="34" t="s">
        <v>334</v>
      </c>
      <c r="C282" s="35">
        <v>0</v>
      </c>
      <c r="D282" s="35">
        <v>0</v>
      </c>
      <c r="E282" s="35">
        <f t="shared" si="21"/>
        <v>0</v>
      </c>
      <c r="F282" s="39"/>
      <c r="G282" s="35"/>
      <c r="H282" s="124"/>
      <c r="I282" s="124"/>
      <c r="J282" s="125"/>
      <c r="K282" s="85"/>
    </row>
    <row r="283" spans="1:11" x14ac:dyDescent="0.35">
      <c r="A283" s="83">
        <f t="shared" si="22"/>
        <v>20</v>
      </c>
      <c r="B283" s="34" t="s">
        <v>334</v>
      </c>
      <c r="C283" s="35">
        <v>71950</v>
      </c>
      <c r="D283" s="35">
        <v>71993</v>
      </c>
      <c r="E283" s="35">
        <f t="shared" si="21"/>
        <v>43</v>
      </c>
      <c r="F283" s="39">
        <v>3</v>
      </c>
      <c r="G283" s="35"/>
      <c r="H283" s="124"/>
      <c r="I283" s="124"/>
      <c r="J283" s="125"/>
      <c r="K283" s="228" t="s">
        <v>589</v>
      </c>
    </row>
    <row r="284" spans="1:11" x14ac:dyDescent="0.35">
      <c r="A284" s="83">
        <f t="shared" si="22"/>
        <v>21</v>
      </c>
      <c r="B284" s="34" t="s">
        <v>334</v>
      </c>
      <c r="C284" s="35">
        <v>0</v>
      </c>
      <c r="D284" s="35">
        <v>0</v>
      </c>
      <c r="E284" s="35">
        <f t="shared" si="21"/>
        <v>0</v>
      </c>
      <c r="F284" s="39"/>
      <c r="G284" s="35"/>
      <c r="H284" s="124"/>
      <c r="I284" s="124"/>
      <c r="J284" s="125"/>
      <c r="K284" s="85"/>
    </row>
    <row r="285" spans="1:11" x14ac:dyDescent="0.35">
      <c r="A285" s="83">
        <f t="shared" si="22"/>
        <v>22</v>
      </c>
      <c r="B285" s="34" t="s">
        <v>334</v>
      </c>
      <c r="C285" s="35">
        <v>0</v>
      </c>
      <c r="D285" s="35">
        <v>0</v>
      </c>
      <c r="E285" s="35">
        <f t="shared" si="21"/>
        <v>0</v>
      </c>
      <c r="F285" s="39"/>
      <c r="G285" s="35"/>
      <c r="H285" s="124"/>
      <c r="I285" s="124"/>
      <c r="J285" s="125"/>
      <c r="K285" s="85"/>
    </row>
    <row r="286" spans="1:11" x14ac:dyDescent="0.35">
      <c r="A286" s="83">
        <f t="shared" si="22"/>
        <v>23</v>
      </c>
      <c r="B286" s="34" t="s">
        <v>334</v>
      </c>
      <c r="C286" s="35">
        <v>0</v>
      </c>
      <c r="D286" s="35">
        <v>0</v>
      </c>
      <c r="E286" s="35">
        <f t="shared" si="21"/>
        <v>0</v>
      </c>
      <c r="F286" s="39"/>
      <c r="G286" s="35"/>
      <c r="H286" s="124"/>
      <c r="I286" s="124"/>
      <c r="J286" s="125"/>
      <c r="K286" s="85"/>
    </row>
    <row r="287" spans="1:11" x14ac:dyDescent="0.35">
      <c r="A287" s="83">
        <f t="shared" si="22"/>
        <v>24</v>
      </c>
      <c r="B287" s="34" t="s">
        <v>334</v>
      </c>
      <c r="C287" s="35">
        <v>0</v>
      </c>
      <c r="D287" s="35">
        <v>0</v>
      </c>
      <c r="E287" s="35">
        <f t="shared" si="21"/>
        <v>0</v>
      </c>
      <c r="F287" s="39"/>
      <c r="G287" s="35"/>
      <c r="H287" s="124"/>
      <c r="I287" s="124"/>
      <c r="J287" s="125"/>
      <c r="K287" s="85"/>
    </row>
    <row r="288" spans="1:11" x14ac:dyDescent="0.35">
      <c r="A288" s="83">
        <f t="shared" si="22"/>
        <v>25</v>
      </c>
      <c r="B288" s="34" t="s">
        <v>334</v>
      </c>
      <c r="C288" s="35">
        <v>0</v>
      </c>
      <c r="D288" s="35">
        <v>0</v>
      </c>
      <c r="E288" s="35">
        <f t="shared" si="21"/>
        <v>0</v>
      </c>
      <c r="F288" s="39"/>
      <c r="G288" s="35"/>
      <c r="H288" s="124"/>
      <c r="I288" s="124"/>
      <c r="J288" s="125"/>
      <c r="K288" s="85"/>
    </row>
    <row r="289" spans="1:11" x14ac:dyDescent="0.35">
      <c r="A289" s="83">
        <f t="shared" si="22"/>
        <v>26</v>
      </c>
      <c r="B289" s="34" t="s">
        <v>334</v>
      </c>
      <c r="C289" s="35">
        <v>0</v>
      </c>
      <c r="D289" s="35">
        <v>0</v>
      </c>
      <c r="E289" s="35">
        <f t="shared" si="21"/>
        <v>0</v>
      </c>
      <c r="F289" s="39"/>
      <c r="G289" s="35"/>
      <c r="H289" s="124"/>
      <c r="I289" s="124"/>
      <c r="J289" s="125"/>
      <c r="K289" s="85"/>
    </row>
    <row r="290" spans="1:11" x14ac:dyDescent="0.35">
      <c r="A290" s="83">
        <f t="shared" si="22"/>
        <v>27</v>
      </c>
      <c r="B290" s="34" t="s">
        <v>334</v>
      </c>
      <c r="C290" s="35">
        <v>0</v>
      </c>
      <c r="D290" s="35">
        <v>0</v>
      </c>
      <c r="E290" s="35">
        <f t="shared" si="21"/>
        <v>0</v>
      </c>
      <c r="F290" s="39"/>
      <c r="G290" s="35"/>
      <c r="H290" s="124"/>
      <c r="I290" s="124"/>
      <c r="J290" s="125"/>
      <c r="K290" s="85"/>
    </row>
    <row r="291" spans="1:11" x14ac:dyDescent="0.35">
      <c r="A291" s="83">
        <f t="shared" si="22"/>
        <v>28</v>
      </c>
      <c r="B291" s="34" t="s">
        <v>334</v>
      </c>
      <c r="C291" s="35">
        <v>0</v>
      </c>
      <c r="D291" s="35">
        <v>0</v>
      </c>
      <c r="E291" s="35">
        <f t="shared" si="21"/>
        <v>0</v>
      </c>
      <c r="F291" s="39"/>
      <c r="G291" s="35"/>
      <c r="H291" s="124"/>
      <c r="I291" s="124"/>
      <c r="J291" s="125"/>
      <c r="K291" s="85"/>
    </row>
    <row r="292" spans="1:11" x14ac:dyDescent="0.35">
      <c r="A292" s="83">
        <f t="shared" si="22"/>
        <v>29</v>
      </c>
      <c r="B292" s="34" t="s">
        <v>334</v>
      </c>
      <c r="C292" s="35">
        <v>0</v>
      </c>
      <c r="D292" s="35">
        <v>0</v>
      </c>
      <c r="E292" s="35">
        <f t="shared" si="21"/>
        <v>0</v>
      </c>
      <c r="F292" s="39"/>
      <c r="G292" s="35"/>
      <c r="H292" s="124"/>
      <c r="I292" s="124"/>
      <c r="J292" s="125"/>
      <c r="K292" s="85"/>
    </row>
    <row r="293" spans="1:11" x14ac:dyDescent="0.35">
      <c r="A293" s="83">
        <f t="shared" si="22"/>
        <v>30</v>
      </c>
      <c r="B293" s="34" t="s">
        <v>334</v>
      </c>
      <c r="C293" s="35">
        <v>0</v>
      </c>
      <c r="D293" s="35">
        <v>0</v>
      </c>
      <c r="E293" s="35">
        <f t="shared" si="21"/>
        <v>0</v>
      </c>
      <c r="F293" s="39"/>
      <c r="G293" s="35"/>
      <c r="H293" s="124"/>
      <c r="I293" s="124"/>
      <c r="J293" s="125"/>
      <c r="K293" s="85"/>
    </row>
    <row r="294" spans="1:11" x14ac:dyDescent="0.35">
      <c r="A294" s="83">
        <f t="shared" si="22"/>
        <v>31</v>
      </c>
      <c r="B294" s="34" t="s">
        <v>334</v>
      </c>
      <c r="C294" s="35">
        <v>0</v>
      </c>
      <c r="D294" s="35">
        <v>0</v>
      </c>
      <c r="E294" s="35">
        <f t="shared" si="21"/>
        <v>0</v>
      </c>
      <c r="F294" s="39"/>
      <c r="G294" s="35"/>
      <c r="H294" s="124"/>
      <c r="I294" s="124"/>
      <c r="J294" s="125"/>
      <c r="K294" s="85"/>
    </row>
    <row r="295" spans="1:11" x14ac:dyDescent="0.35">
      <c r="A295" s="83"/>
      <c r="B295" s="50" t="s">
        <v>9</v>
      </c>
      <c r="C295" s="39" t="s">
        <v>52</v>
      </c>
      <c r="D295" s="39"/>
      <c r="E295" s="50">
        <f>SUM(E264:E294)</f>
        <v>340</v>
      </c>
      <c r="F295" s="50">
        <f>SUM(F264:F294)</f>
        <v>13</v>
      </c>
      <c r="G295" s="50">
        <f>SUM(G264:G294)</f>
        <v>0</v>
      </c>
      <c r="H295" s="130">
        <f>SUM(H264:H294)</f>
        <v>10000</v>
      </c>
      <c r="I295" s="130">
        <f>SUM(I264:I294)</f>
        <v>100.5</v>
      </c>
      <c r="J295" s="131"/>
      <c r="K295" s="85"/>
    </row>
    <row r="296" spans="1:11" x14ac:dyDescent="0.25">
      <c r="A296" s="83"/>
      <c r="B296" s="36"/>
      <c r="C296" s="36"/>
      <c r="D296" s="36"/>
      <c r="E296" s="36"/>
      <c r="F296" s="36" t="s">
        <v>52</v>
      </c>
      <c r="G296" s="36"/>
      <c r="H296" s="124" t="s">
        <v>52</v>
      </c>
      <c r="I296" s="124"/>
      <c r="J296" s="125"/>
      <c r="K296" s="98"/>
    </row>
    <row r="297" spans="1:11" ht="21.75" thickBot="1" x14ac:dyDescent="0.3">
      <c r="A297" s="91"/>
      <c r="B297" s="114"/>
      <c r="C297" s="114"/>
      <c r="D297" s="114"/>
      <c r="E297" s="114" t="s">
        <v>52</v>
      </c>
      <c r="F297" s="114" t="s">
        <v>52</v>
      </c>
      <c r="G297" s="109" t="s">
        <v>10</v>
      </c>
      <c r="H297" s="140">
        <f>+E295/I295</f>
        <v>3.383084577114428</v>
      </c>
      <c r="I297" s="140" t="s">
        <v>11</v>
      </c>
      <c r="J297" s="141"/>
      <c r="K297" s="175"/>
    </row>
    <row r="299" spans="1:11" x14ac:dyDescent="0.35">
      <c r="A299" s="256" t="s">
        <v>54</v>
      </c>
      <c r="B299" s="256"/>
      <c r="C299" s="256"/>
      <c r="D299" s="256"/>
      <c r="E299" s="256"/>
      <c r="F299" s="256"/>
      <c r="G299" s="256"/>
      <c r="H299" s="256"/>
      <c r="I299" s="256"/>
      <c r="J299" s="256"/>
      <c r="K299" s="257"/>
    </row>
    <row r="300" spans="1:11" ht="63" x14ac:dyDescent="0.25">
      <c r="A300" s="253" t="s">
        <v>0</v>
      </c>
      <c r="B300" s="253"/>
      <c r="C300" s="235" t="s">
        <v>6</v>
      </c>
      <c r="D300" s="235" t="s">
        <v>517</v>
      </c>
      <c r="E300" s="235" t="s">
        <v>1</v>
      </c>
      <c r="F300" s="235" t="s">
        <v>2</v>
      </c>
      <c r="G300" s="73" t="s">
        <v>3</v>
      </c>
      <c r="H300" s="122" t="s">
        <v>8</v>
      </c>
      <c r="I300" s="122" t="s">
        <v>4</v>
      </c>
      <c r="J300" s="123" t="s">
        <v>120</v>
      </c>
      <c r="K300" s="183" t="s">
        <v>5</v>
      </c>
    </row>
    <row r="301" spans="1:11" x14ac:dyDescent="0.35">
      <c r="A301" s="37">
        <v>1</v>
      </c>
      <c r="B301" s="34" t="s">
        <v>334</v>
      </c>
      <c r="C301" s="42">
        <v>0</v>
      </c>
      <c r="D301" s="52">
        <v>0</v>
      </c>
      <c r="E301" s="63">
        <f>D301-C301</f>
        <v>0</v>
      </c>
      <c r="F301" s="53"/>
      <c r="G301" s="54"/>
      <c r="H301" s="147"/>
      <c r="I301" s="148"/>
      <c r="J301" s="149"/>
      <c r="K301" s="184"/>
    </row>
    <row r="302" spans="1:11" x14ac:dyDescent="0.35">
      <c r="A302" s="37">
        <f>A301+1</f>
        <v>2</v>
      </c>
      <c r="B302" s="34" t="s">
        <v>334</v>
      </c>
      <c r="C302" s="42">
        <v>0</v>
      </c>
      <c r="D302" s="52">
        <v>0</v>
      </c>
      <c r="E302" s="63">
        <f t="shared" ref="E302:E331" si="23">D302-C302</f>
        <v>0</v>
      </c>
      <c r="F302" s="60"/>
      <c r="G302" s="36"/>
      <c r="H302" s="150"/>
      <c r="I302" s="151"/>
      <c r="J302" s="152"/>
      <c r="K302" s="46"/>
    </row>
    <row r="303" spans="1:11" x14ac:dyDescent="0.35">
      <c r="A303" s="37">
        <f t="shared" ref="A303:A331" si="24">A302+1</f>
        <v>3</v>
      </c>
      <c r="B303" s="34" t="s">
        <v>334</v>
      </c>
      <c r="C303" s="42">
        <v>0</v>
      </c>
      <c r="D303" s="52">
        <v>0</v>
      </c>
      <c r="E303" s="63">
        <f t="shared" si="23"/>
        <v>0</v>
      </c>
      <c r="F303" s="60"/>
      <c r="G303" s="36"/>
      <c r="H303" s="150"/>
      <c r="I303" s="151"/>
      <c r="J303" s="152"/>
      <c r="K303" s="40"/>
    </row>
    <row r="304" spans="1:11" x14ac:dyDescent="0.35">
      <c r="A304" s="37">
        <f t="shared" si="24"/>
        <v>4</v>
      </c>
      <c r="B304" s="34" t="s">
        <v>334</v>
      </c>
      <c r="C304" s="42">
        <v>0</v>
      </c>
      <c r="D304" s="52">
        <v>0</v>
      </c>
      <c r="E304" s="63">
        <f t="shared" si="23"/>
        <v>0</v>
      </c>
      <c r="F304" s="60"/>
      <c r="G304" s="36"/>
      <c r="H304" s="150"/>
      <c r="I304" s="151"/>
      <c r="J304" s="152"/>
      <c r="K304" s="40"/>
    </row>
    <row r="305" spans="1:11" x14ac:dyDescent="0.35">
      <c r="A305" s="37">
        <f t="shared" si="24"/>
        <v>5</v>
      </c>
      <c r="B305" s="34" t="s">
        <v>334</v>
      </c>
      <c r="C305" s="42">
        <v>0</v>
      </c>
      <c r="D305" s="52">
        <v>0</v>
      </c>
      <c r="E305" s="63">
        <f t="shared" si="23"/>
        <v>0</v>
      </c>
      <c r="F305" s="60"/>
      <c r="G305" s="36"/>
      <c r="H305" s="150"/>
      <c r="I305" s="151"/>
      <c r="J305" s="152"/>
      <c r="K305" s="40"/>
    </row>
    <row r="306" spans="1:11" x14ac:dyDescent="0.35">
      <c r="A306" s="37">
        <f t="shared" si="24"/>
        <v>6</v>
      </c>
      <c r="B306" s="34" t="s">
        <v>334</v>
      </c>
      <c r="C306" s="42">
        <v>0</v>
      </c>
      <c r="D306" s="52">
        <v>0</v>
      </c>
      <c r="E306" s="63">
        <f t="shared" si="23"/>
        <v>0</v>
      </c>
      <c r="F306" s="64"/>
      <c r="G306" s="36"/>
      <c r="H306" s="150"/>
      <c r="I306" s="151"/>
      <c r="J306" s="152"/>
      <c r="K306" s="185"/>
    </row>
    <row r="307" spans="1:11" x14ac:dyDescent="0.35">
      <c r="A307" s="37">
        <f t="shared" si="24"/>
        <v>7</v>
      </c>
      <c r="B307" s="34" t="s">
        <v>334</v>
      </c>
      <c r="C307" s="42">
        <v>0</v>
      </c>
      <c r="D307" s="52">
        <v>0</v>
      </c>
      <c r="E307" s="63">
        <f t="shared" si="23"/>
        <v>0</v>
      </c>
      <c r="F307" s="64"/>
      <c r="G307" s="36"/>
      <c r="H307" s="150"/>
      <c r="I307" s="151"/>
      <c r="J307" s="152"/>
      <c r="K307" s="185"/>
    </row>
    <row r="308" spans="1:11" x14ac:dyDescent="0.35">
      <c r="A308" s="37">
        <f t="shared" si="24"/>
        <v>8</v>
      </c>
      <c r="B308" s="34" t="s">
        <v>334</v>
      </c>
      <c r="C308" s="42">
        <v>0</v>
      </c>
      <c r="D308" s="52">
        <v>0</v>
      </c>
      <c r="E308" s="63">
        <f t="shared" si="23"/>
        <v>0</v>
      </c>
      <c r="F308" s="64"/>
      <c r="G308" s="36"/>
      <c r="H308" s="150"/>
      <c r="I308" s="151"/>
      <c r="J308" s="152"/>
      <c r="K308" s="40"/>
    </row>
    <row r="309" spans="1:11" x14ac:dyDescent="0.35">
      <c r="A309" s="37">
        <f t="shared" si="24"/>
        <v>9</v>
      </c>
      <c r="B309" s="34" t="s">
        <v>334</v>
      </c>
      <c r="C309" s="42">
        <v>0</v>
      </c>
      <c r="D309" s="52">
        <v>0</v>
      </c>
      <c r="E309" s="63">
        <f t="shared" si="23"/>
        <v>0</v>
      </c>
      <c r="F309" s="64"/>
      <c r="G309" s="36"/>
      <c r="H309" s="150"/>
      <c r="I309" s="153"/>
      <c r="J309" s="154"/>
      <c r="K309" s="40"/>
    </row>
    <row r="310" spans="1:11" x14ac:dyDescent="0.35">
      <c r="A310" s="37">
        <f t="shared" si="24"/>
        <v>10</v>
      </c>
      <c r="B310" s="34" t="s">
        <v>334</v>
      </c>
      <c r="C310" s="42">
        <v>0</v>
      </c>
      <c r="D310" s="52">
        <v>0</v>
      </c>
      <c r="E310" s="63">
        <f t="shared" si="23"/>
        <v>0</v>
      </c>
      <c r="F310" s="60"/>
      <c r="G310" s="35"/>
      <c r="H310" s="150"/>
      <c r="I310" s="151"/>
      <c r="J310" s="152"/>
      <c r="K310" s="40"/>
    </row>
    <row r="311" spans="1:11" x14ac:dyDescent="0.35">
      <c r="A311" s="37">
        <f t="shared" si="24"/>
        <v>11</v>
      </c>
      <c r="B311" s="34" t="s">
        <v>334</v>
      </c>
      <c r="C311" s="42">
        <v>0</v>
      </c>
      <c r="D311" s="52">
        <v>0</v>
      </c>
      <c r="E311" s="63">
        <f t="shared" si="23"/>
        <v>0</v>
      </c>
      <c r="F311" s="64"/>
      <c r="G311" s="60"/>
      <c r="H311" s="124"/>
      <c r="I311" s="116"/>
      <c r="J311" s="117"/>
      <c r="K311" s="40"/>
    </row>
    <row r="312" spans="1:11" x14ac:dyDescent="0.35">
      <c r="A312" s="37">
        <f t="shared" si="24"/>
        <v>12</v>
      </c>
      <c r="B312" s="34" t="s">
        <v>334</v>
      </c>
      <c r="C312" s="42">
        <v>0</v>
      </c>
      <c r="D312" s="52">
        <v>0</v>
      </c>
      <c r="E312" s="63">
        <f t="shared" si="23"/>
        <v>0</v>
      </c>
      <c r="F312" s="64"/>
      <c r="G312" s="60"/>
      <c r="H312" s="155"/>
      <c r="I312" s="151"/>
      <c r="J312" s="152"/>
      <c r="K312" s="40"/>
    </row>
    <row r="313" spans="1:11" x14ac:dyDescent="0.35">
      <c r="A313" s="37">
        <f t="shared" si="24"/>
        <v>13</v>
      </c>
      <c r="B313" s="34" t="s">
        <v>334</v>
      </c>
      <c r="C313" s="42">
        <v>0</v>
      </c>
      <c r="D313" s="52">
        <v>0</v>
      </c>
      <c r="E313" s="63">
        <f t="shared" si="23"/>
        <v>0</v>
      </c>
      <c r="F313" s="64"/>
      <c r="G313" s="60"/>
      <c r="H313" s="124"/>
      <c r="I313" s="151"/>
      <c r="J313" s="152"/>
      <c r="K313" s="40"/>
    </row>
    <row r="314" spans="1:11" x14ac:dyDescent="0.35">
      <c r="A314" s="37">
        <f t="shared" si="24"/>
        <v>14</v>
      </c>
      <c r="B314" s="34" t="s">
        <v>334</v>
      </c>
      <c r="C314" s="42">
        <v>0</v>
      </c>
      <c r="D314" s="52">
        <v>0</v>
      </c>
      <c r="E314" s="63">
        <f t="shared" si="23"/>
        <v>0</v>
      </c>
      <c r="F314" s="64"/>
      <c r="G314" s="60"/>
      <c r="H314" s="124"/>
      <c r="I314" s="151"/>
      <c r="J314" s="152"/>
      <c r="K314" s="186"/>
    </row>
    <row r="315" spans="1:11" x14ac:dyDescent="0.35">
      <c r="A315" s="37">
        <f t="shared" si="24"/>
        <v>15</v>
      </c>
      <c r="B315" s="34" t="s">
        <v>334</v>
      </c>
      <c r="C315" s="42">
        <v>0</v>
      </c>
      <c r="D315" s="52">
        <v>0</v>
      </c>
      <c r="E315" s="63">
        <f t="shared" si="23"/>
        <v>0</v>
      </c>
      <c r="F315" s="60"/>
      <c r="G315" s="60"/>
      <c r="H315" s="124"/>
      <c r="I315" s="151"/>
      <c r="J315" s="152"/>
      <c r="K315" s="40"/>
    </row>
    <row r="316" spans="1:11" x14ac:dyDescent="0.35">
      <c r="A316" s="37">
        <f t="shared" si="24"/>
        <v>16</v>
      </c>
      <c r="B316" s="34" t="s">
        <v>334</v>
      </c>
      <c r="C316" s="42">
        <v>0</v>
      </c>
      <c r="D316" s="52">
        <v>0</v>
      </c>
      <c r="E316" s="63">
        <f t="shared" si="23"/>
        <v>0</v>
      </c>
      <c r="F316" s="64"/>
      <c r="G316" s="60"/>
      <c r="H316" s="124"/>
      <c r="I316" s="151"/>
      <c r="J316" s="152"/>
      <c r="K316" s="40"/>
    </row>
    <row r="317" spans="1:11" x14ac:dyDescent="0.35">
      <c r="A317" s="37">
        <f t="shared" si="24"/>
        <v>17</v>
      </c>
      <c r="B317" s="34" t="s">
        <v>334</v>
      </c>
      <c r="C317" s="42">
        <v>0</v>
      </c>
      <c r="D317" s="52">
        <v>0</v>
      </c>
      <c r="E317" s="63">
        <f t="shared" si="23"/>
        <v>0</v>
      </c>
      <c r="F317" s="64"/>
      <c r="G317" s="60"/>
      <c r="H317" s="124"/>
      <c r="I317" s="151"/>
      <c r="J317" s="152"/>
      <c r="K317" s="40"/>
    </row>
    <row r="318" spans="1:11" x14ac:dyDescent="0.35">
      <c r="A318" s="37">
        <f t="shared" si="24"/>
        <v>18</v>
      </c>
      <c r="B318" s="34" t="s">
        <v>334</v>
      </c>
      <c r="C318" s="42">
        <v>0</v>
      </c>
      <c r="D318" s="52">
        <v>0</v>
      </c>
      <c r="E318" s="63">
        <f t="shared" si="23"/>
        <v>0</v>
      </c>
      <c r="F318" s="68"/>
      <c r="G318" s="60"/>
      <c r="H318" s="124"/>
      <c r="I318" s="151"/>
      <c r="J318" s="152"/>
      <c r="K318" s="40"/>
    </row>
    <row r="319" spans="1:11" x14ac:dyDescent="0.35">
      <c r="A319" s="37">
        <f t="shared" si="24"/>
        <v>19</v>
      </c>
      <c r="B319" s="34" t="s">
        <v>334</v>
      </c>
      <c r="C319" s="42">
        <v>0</v>
      </c>
      <c r="D319" s="52">
        <v>0</v>
      </c>
      <c r="E319" s="63">
        <f t="shared" si="23"/>
        <v>0</v>
      </c>
      <c r="F319" s="60"/>
      <c r="G319" s="60"/>
      <c r="H319" s="124"/>
      <c r="I319" s="151"/>
      <c r="J319" s="152"/>
      <c r="K319" s="40"/>
    </row>
    <row r="320" spans="1:11" x14ac:dyDescent="0.35">
      <c r="A320" s="37">
        <f t="shared" si="24"/>
        <v>20</v>
      </c>
      <c r="B320" s="34" t="s">
        <v>334</v>
      </c>
      <c r="C320" s="42">
        <v>0</v>
      </c>
      <c r="D320" s="52">
        <v>0</v>
      </c>
      <c r="E320" s="63">
        <f t="shared" si="23"/>
        <v>0</v>
      </c>
      <c r="F320" s="64"/>
      <c r="G320" s="60"/>
      <c r="H320" s="124"/>
      <c r="I320" s="151"/>
      <c r="J320" s="152"/>
      <c r="K320" s="40"/>
    </row>
    <row r="321" spans="1:11" x14ac:dyDescent="0.35">
      <c r="A321" s="37">
        <f t="shared" si="24"/>
        <v>21</v>
      </c>
      <c r="B321" s="34" t="s">
        <v>334</v>
      </c>
      <c r="C321" s="42">
        <v>0</v>
      </c>
      <c r="D321" s="52">
        <v>0</v>
      </c>
      <c r="E321" s="63">
        <f t="shared" si="23"/>
        <v>0</v>
      </c>
      <c r="F321" s="69"/>
      <c r="G321" s="60"/>
      <c r="H321" s="124"/>
      <c r="I321" s="151"/>
      <c r="J321" s="152"/>
      <c r="K321" s="40"/>
    </row>
    <row r="322" spans="1:11" x14ac:dyDescent="0.35">
      <c r="A322" s="37">
        <f t="shared" si="24"/>
        <v>22</v>
      </c>
      <c r="B322" s="34" t="s">
        <v>334</v>
      </c>
      <c r="C322" s="42">
        <v>0</v>
      </c>
      <c r="D322" s="52">
        <v>0</v>
      </c>
      <c r="E322" s="63">
        <f t="shared" si="23"/>
        <v>0</v>
      </c>
      <c r="F322" s="60"/>
      <c r="G322" s="60"/>
      <c r="H322" s="124"/>
      <c r="I322" s="151"/>
      <c r="J322" s="152"/>
      <c r="K322" s="40"/>
    </row>
    <row r="323" spans="1:11" x14ac:dyDescent="0.35">
      <c r="A323" s="37">
        <f t="shared" si="24"/>
        <v>23</v>
      </c>
      <c r="B323" s="34" t="s">
        <v>334</v>
      </c>
      <c r="C323" s="42">
        <v>0</v>
      </c>
      <c r="D323" s="52">
        <v>0</v>
      </c>
      <c r="E323" s="63">
        <f t="shared" si="23"/>
        <v>0</v>
      </c>
      <c r="F323" s="60"/>
      <c r="G323" s="60"/>
      <c r="H323" s="124"/>
      <c r="I323" s="151"/>
      <c r="J323" s="152"/>
      <c r="K323" s="40"/>
    </row>
    <row r="324" spans="1:11" x14ac:dyDescent="0.35">
      <c r="A324" s="37">
        <f t="shared" si="24"/>
        <v>24</v>
      </c>
      <c r="B324" s="34" t="s">
        <v>334</v>
      </c>
      <c r="C324" s="42">
        <v>0</v>
      </c>
      <c r="D324" s="52">
        <v>0</v>
      </c>
      <c r="E324" s="63">
        <f t="shared" si="23"/>
        <v>0</v>
      </c>
      <c r="F324" s="60"/>
      <c r="G324" s="60"/>
      <c r="H324" s="124"/>
      <c r="I324" s="151"/>
      <c r="J324" s="152"/>
      <c r="K324" s="40"/>
    </row>
    <row r="325" spans="1:11" x14ac:dyDescent="0.35">
      <c r="A325" s="37">
        <f t="shared" si="24"/>
        <v>25</v>
      </c>
      <c r="B325" s="34" t="s">
        <v>334</v>
      </c>
      <c r="C325" s="42">
        <v>0</v>
      </c>
      <c r="D325" s="52">
        <v>0</v>
      </c>
      <c r="E325" s="63">
        <f t="shared" si="23"/>
        <v>0</v>
      </c>
      <c r="F325" s="60"/>
      <c r="G325" s="60"/>
      <c r="H325" s="124"/>
      <c r="I325" s="151"/>
      <c r="J325" s="152"/>
      <c r="K325" s="40"/>
    </row>
    <row r="326" spans="1:11" x14ac:dyDescent="0.35">
      <c r="A326" s="37">
        <f t="shared" si="24"/>
        <v>26</v>
      </c>
      <c r="B326" s="34" t="s">
        <v>334</v>
      </c>
      <c r="C326" s="42">
        <v>0</v>
      </c>
      <c r="D326" s="52">
        <v>0</v>
      </c>
      <c r="E326" s="63">
        <f t="shared" si="23"/>
        <v>0</v>
      </c>
      <c r="F326" s="60"/>
      <c r="G326" s="60"/>
      <c r="H326" s="124"/>
      <c r="I326" s="116"/>
      <c r="J326" s="117"/>
      <c r="K326" s="40"/>
    </row>
    <row r="327" spans="1:11" x14ac:dyDescent="0.35">
      <c r="A327" s="37">
        <f t="shared" si="24"/>
        <v>27</v>
      </c>
      <c r="B327" s="34" t="s">
        <v>334</v>
      </c>
      <c r="C327" s="42">
        <v>0</v>
      </c>
      <c r="D327" s="52">
        <v>0</v>
      </c>
      <c r="E327" s="63">
        <f t="shared" si="23"/>
        <v>0</v>
      </c>
      <c r="F327" s="60"/>
      <c r="G327" s="60"/>
      <c r="H327" s="124"/>
      <c r="I327" s="151"/>
      <c r="J327" s="152"/>
      <c r="K327" s="40"/>
    </row>
    <row r="328" spans="1:11" x14ac:dyDescent="0.35">
      <c r="A328" s="37">
        <f t="shared" si="24"/>
        <v>28</v>
      </c>
      <c r="B328" s="34" t="s">
        <v>334</v>
      </c>
      <c r="C328" s="42">
        <v>0</v>
      </c>
      <c r="D328" s="52">
        <v>0</v>
      </c>
      <c r="E328" s="63">
        <f t="shared" si="23"/>
        <v>0</v>
      </c>
      <c r="F328" s="60"/>
      <c r="G328" s="60"/>
      <c r="H328" s="124"/>
      <c r="I328" s="151"/>
      <c r="J328" s="152"/>
      <c r="K328" s="40"/>
    </row>
    <row r="329" spans="1:11" x14ac:dyDescent="0.35">
      <c r="A329" s="37">
        <f t="shared" si="24"/>
        <v>29</v>
      </c>
      <c r="B329" s="34" t="s">
        <v>334</v>
      </c>
      <c r="C329" s="42">
        <v>0</v>
      </c>
      <c r="D329" s="52">
        <v>0</v>
      </c>
      <c r="E329" s="63">
        <f t="shared" si="23"/>
        <v>0</v>
      </c>
      <c r="F329" s="60"/>
      <c r="G329" s="60"/>
      <c r="H329" s="124"/>
      <c r="I329" s="151"/>
      <c r="J329" s="152"/>
      <c r="K329" s="40"/>
    </row>
    <row r="330" spans="1:11" x14ac:dyDescent="0.35">
      <c r="A330" s="37">
        <f t="shared" si="24"/>
        <v>30</v>
      </c>
      <c r="B330" s="34" t="s">
        <v>334</v>
      </c>
      <c r="C330" s="42">
        <v>0</v>
      </c>
      <c r="D330" s="52">
        <v>0</v>
      </c>
      <c r="E330" s="63">
        <f t="shared" si="23"/>
        <v>0</v>
      </c>
      <c r="F330" s="60"/>
      <c r="G330" s="60"/>
      <c r="H330" s="124"/>
      <c r="I330" s="151"/>
      <c r="J330" s="152"/>
      <c r="K330" s="40"/>
    </row>
    <row r="331" spans="1:11" x14ac:dyDescent="0.35">
      <c r="A331" s="37">
        <f t="shared" si="24"/>
        <v>31</v>
      </c>
      <c r="B331" s="34" t="s">
        <v>334</v>
      </c>
      <c r="C331" s="42">
        <v>0</v>
      </c>
      <c r="D331" s="52">
        <v>0</v>
      </c>
      <c r="E331" s="63">
        <f t="shared" si="23"/>
        <v>0</v>
      </c>
      <c r="F331" s="60"/>
      <c r="G331" s="60"/>
      <c r="H331" s="124"/>
      <c r="I331" s="151"/>
      <c r="J331" s="152"/>
      <c r="K331" s="40"/>
    </row>
    <row r="332" spans="1:11" x14ac:dyDescent="0.25">
      <c r="A332" s="37"/>
      <c r="B332" s="50" t="s">
        <v>9</v>
      </c>
      <c r="C332" s="50"/>
      <c r="D332" s="50"/>
      <c r="E332" s="50">
        <f>SUM(E301:E331)</f>
        <v>0</v>
      </c>
      <c r="F332" s="50">
        <f>SUM(F301:F331)</f>
        <v>0</v>
      </c>
      <c r="G332" s="50">
        <f>SUM(G301:G331)</f>
        <v>0</v>
      </c>
      <c r="H332" s="130">
        <f>SUM(H301:H331)</f>
        <v>0</v>
      </c>
      <c r="I332" s="130">
        <f>SUM(I301:I331)</f>
        <v>0</v>
      </c>
      <c r="J332" s="156"/>
      <c r="K332" s="40"/>
    </row>
    <row r="334" spans="1:11" x14ac:dyDescent="0.25">
      <c r="G334" s="51" t="s">
        <v>10</v>
      </c>
      <c r="H334" s="157" t="e">
        <f>+E332/I332</f>
        <v>#DIV/0!</v>
      </c>
      <c r="I334" s="157" t="s">
        <v>11</v>
      </c>
      <c r="J334" s="158"/>
    </row>
    <row r="336" spans="1:11" x14ac:dyDescent="0.35">
      <c r="A336" s="256" t="s">
        <v>58</v>
      </c>
      <c r="B336" s="256"/>
      <c r="C336" s="256"/>
      <c r="D336" s="256"/>
      <c r="E336" s="256"/>
      <c r="F336" s="256"/>
      <c r="G336" s="256"/>
      <c r="H336" s="256"/>
      <c r="I336" s="256"/>
      <c r="J336" s="256"/>
      <c r="K336" s="257"/>
    </row>
    <row r="337" spans="1:11" ht="63" x14ac:dyDescent="0.25">
      <c r="A337" s="253" t="s">
        <v>0</v>
      </c>
      <c r="B337" s="253"/>
      <c r="C337" s="235" t="s">
        <v>6</v>
      </c>
      <c r="D337" s="235" t="s">
        <v>517</v>
      </c>
      <c r="E337" s="235" t="s">
        <v>1</v>
      </c>
      <c r="F337" s="235" t="s">
        <v>2</v>
      </c>
      <c r="G337" s="73" t="s">
        <v>3</v>
      </c>
      <c r="H337" s="122" t="s">
        <v>8</v>
      </c>
      <c r="I337" s="122" t="s">
        <v>4</v>
      </c>
      <c r="J337" s="123" t="s">
        <v>120</v>
      </c>
      <c r="K337" s="183" t="s">
        <v>5</v>
      </c>
    </row>
    <row r="338" spans="1:11" x14ac:dyDescent="0.35">
      <c r="A338" s="37">
        <v>1</v>
      </c>
      <c r="B338" s="34" t="s">
        <v>334</v>
      </c>
      <c r="C338" s="42">
        <v>314959</v>
      </c>
      <c r="D338" s="52">
        <v>315002</v>
      </c>
      <c r="E338" s="63">
        <f>D338-C338</f>
        <v>43</v>
      </c>
      <c r="F338" s="53">
        <v>4</v>
      </c>
      <c r="G338" s="54"/>
      <c r="H338" s="147"/>
      <c r="I338" s="148"/>
      <c r="J338" s="149"/>
      <c r="K338" s="184" t="s">
        <v>224</v>
      </c>
    </row>
    <row r="339" spans="1:11" x14ac:dyDescent="0.35">
      <c r="A339" s="37">
        <f>A338+1</f>
        <v>2</v>
      </c>
      <c r="B339" s="34" t="s">
        <v>334</v>
      </c>
      <c r="C339" s="42">
        <f>D338</f>
        <v>315002</v>
      </c>
      <c r="D339" s="52">
        <v>315032</v>
      </c>
      <c r="E339" s="63">
        <f t="shared" ref="E339:E368" si="25">D339-C339</f>
        <v>30</v>
      </c>
      <c r="F339" s="60">
        <v>2</v>
      </c>
      <c r="G339" s="36"/>
      <c r="H339" s="150">
        <v>10000</v>
      </c>
      <c r="I339" s="151">
        <v>100.5</v>
      </c>
      <c r="J339" s="152">
        <v>315019</v>
      </c>
      <c r="K339" s="184" t="s">
        <v>216</v>
      </c>
    </row>
    <row r="340" spans="1:11" x14ac:dyDescent="0.35">
      <c r="A340" s="37">
        <f t="shared" ref="A340:A368" si="26">A339+1</f>
        <v>3</v>
      </c>
      <c r="B340" s="34" t="s">
        <v>334</v>
      </c>
      <c r="C340" s="42">
        <f>D339</f>
        <v>315032</v>
      </c>
      <c r="D340" s="52">
        <v>315076</v>
      </c>
      <c r="E340" s="63">
        <f t="shared" si="25"/>
        <v>44</v>
      </c>
      <c r="F340" s="60">
        <v>3</v>
      </c>
      <c r="G340" s="36"/>
      <c r="H340" s="150"/>
      <c r="I340" s="151"/>
      <c r="J340" s="152"/>
      <c r="K340" s="184" t="s">
        <v>365</v>
      </c>
    </row>
    <row r="341" spans="1:11" x14ac:dyDescent="0.35">
      <c r="A341" s="37">
        <f t="shared" si="26"/>
        <v>4</v>
      </c>
      <c r="B341" s="34" t="s">
        <v>334</v>
      </c>
      <c r="C341" s="42">
        <f>D340</f>
        <v>315076</v>
      </c>
      <c r="D341" s="52">
        <v>315123</v>
      </c>
      <c r="E341" s="63">
        <f t="shared" si="25"/>
        <v>47</v>
      </c>
      <c r="F341" s="60">
        <v>3</v>
      </c>
      <c r="G341" s="36"/>
      <c r="H341" s="150"/>
      <c r="I341" s="151"/>
      <c r="J341" s="152"/>
      <c r="K341" s="40" t="s">
        <v>365</v>
      </c>
    </row>
    <row r="342" spans="1:11" x14ac:dyDescent="0.35">
      <c r="A342" s="37">
        <f t="shared" si="26"/>
        <v>5</v>
      </c>
      <c r="B342" s="34" t="s">
        <v>334</v>
      </c>
      <c r="C342" s="42">
        <v>0</v>
      </c>
      <c r="D342" s="52">
        <v>0</v>
      </c>
      <c r="E342" s="63">
        <f t="shared" si="25"/>
        <v>0</v>
      </c>
      <c r="F342" s="60"/>
      <c r="G342" s="36"/>
      <c r="H342" s="150"/>
      <c r="I342" s="151"/>
      <c r="J342" s="152"/>
      <c r="K342" s="40"/>
    </row>
    <row r="343" spans="1:11" x14ac:dyDescent="0.35">
      <c r="A343" s="37">
        <f t="shared" si="26"/>
        <v>6</v>
      </c>
      <c r="B343" s="34" t="s">
        <v>334</v>
      </c>
      <c r="C343" s="42">
        <f>D341</f>
        <v>315123</v>
      </c>
      <c r="D343" s="52">
        <v>315196</v>
      </c>
      <c r="E343" s="63">
        <f t="shared" si="25"/>
        <v>73</v>
      </c>
      <c r="F343" s="64">
        <v>4</v>
      </c>
      <c r="G343" s="36"/>
      <c r="H343" s="150"/>
      <c r="I343" s="151"/>
      <c r="J343" s="152"/>
      <c r="K343" s="185" t="s">
        <v>541</v>
      </c>
    </row>
    <row r="344" spans="1:11" x14ac:dyDescent="0.35">
      <c r="A344" s="37">
        <f t="shared" si="26"/>
        <v>7</v>
      </c>
      <c r="B344" s="34" t="s">
        <v>334</v>
      </c>
      <c r="C344" s="42">
        <f>D343</f>
        <v>315196</v>
      </c>
      <c r="D344" s="52">
        <v>315274</v>
      </c>
      <c r="E344" s="63">
        <f t="shared" si="25"/>
        <v>78</v>
      </c>
      <c r="F344" s="64">
        <v>5</v>
      </c>
      <c r="G344" s="36"/>
      <c r="H344" s="150"/>
      <c r="I344" s="151"/>
      <c r="J344" s="152"/>
      <c r="K344" s="185" t="s">
        <v>548</v>
      </c>
    </row>
    <row r="345" spans="1:11" x14ac:dyDescent="0.35">
      <c r="A345" s="37">
        <f t="shared" si="26"/>
        <v>8</v>
      </c>
      <c r="B345" s="34" t="s">
        <v>334</v>
      </c>
      <c r="C345" s="42">
        <f>D344</f>
        <v>315274</v>
      </c>
      <c r="D345" s="52">
        <v>315320</v>
      </c>
      <c r="E345" s="63">
        <f t="shared" si="25"/>
        <v>46</v>
      </c>
      <c r="F345" s="64">
        <v>3</v>
      </c>
      <c r="G345" s="36"/>
      <c r="H345" s="150"/>
      <c r="I345" s="151"/>
      <c r="J345" s="152"/>
      <c r="K345" s="185" t="s">
        <v>498</v>
      </c>
    </row>
    <row r="346" spans="1:11" x14ac:dyDescent="0.35">
      <c r="A346" s="37">
        <f t="shared" si="26"/>
        <v>9</v>
      </c>
      <c r="B346" s="34" t="s">
        <v>334</v>
      </c>
      <c r="C346" s="42">
        <f>D345</f>
        <v>315320</v>
      </c>
      <c r="D346" s="52">
        <v>315368</v>
      </c>
      <c r="E346" s="63">
        <f t="shared" si="25"/>
        <v>48</v>
      </c>
      <c r="F346" s="64">
        <v>3</v>
      </c>
      <c r="G346" s="36"/>
      <c r="H346" s="150"/>
      <c r="I346" s="151"/>
      <c r="J346" s="152"/>
      <c r="K346" s="185" t="s">
        <v>254</v>
      </c>
    </row>
    <row r="347" spans="1:11" x14ac:dyDescent="0.35">
      <c r="A347" s="37">
        <f t="shared" si="26"/>
        <v>10</v>
      </c>
      <c r="B347" s="34" t="s">
        <v>334</v>
      </c>
      <c r="C347" s="42">
        <f>D346</f>
        <v>315368</v>
      </c>
      <c r="D347" s="52">
        <v>315400</v>
      </c>
      <c r="E347" s="63">
        <f t="shared" si="25"/>
        <v>32</v>
      </c>
      <c r="F347" s="60">
        <v>2</v>
      </c>
      <c r="G347" s="35"/>
      <c r="H347" s="150"/>
      <c r="I347" s="151"/>
      <c r="J347" s="152"/>
      <c r="K347" s="40" t="s">
        <v>196</v>
      </c>
    </row>
    <row r="348" spans="1:11" x14ac:dyDescent="0.35">
      <c r="A348" s="37">
        <f t="shared" si="26"/>
        <v>11</v>
      </c>
      <c r="B348" s="34" t="s">
        <v>334</v>
      </c>
      <c r="C348" s="42">
        <f>D347</f>
        <v>315400</v>
      </c>
      <c r="D348" s="52">
        <v>315443</v>
      </c>
      <c r="E348" s="63">
        <f t="shared" si="25"/>
        <v>43</v>
      </c>
      <c r="F348" s="64">
        <v>3</v>
      </c>
      <c r="G348" s="60"/>
      <c r="H348" s="124"/>
      <c r="I348" s="116"/>
      <c r="J348" s="117"/>
      <c r="K348" s="40" t="s">
        <v>562</v>
      </c>
    </row>
    <row r="349" spans="1:11" x14ac:dyDescent="0.35">
      <c r="A349" s="37">
        <f t="shared" si="26"/>
        <v>12</v>
      </c>
      <c r="B349" s="34" t="s">
        <v>334</v>
      </c>
      <c r="C349" s="42">
        <v>0</v>
      </c>
      <c r="D349" s="52">
        <v>0</v>
      </c>
      <c r="E349" s="63">
        <f t="shared" si="25"/>
        <v>0</v>
      </c>
      <c r="F349" s="64"/>
      <c r="G349" s="60"/>
      <c r="H349" s="155"/>
      <c r="I349" s="151"/>
      <c r="J349" s="152"/>
      <c r="K349" s="185"/>
    </row>
    <row r="350" spans="1:11" x14ac:dyDescent="0.35">
      <c r="A350" s="37">
        <f t="shared" si="26"/>
        <v>13</v>
      </c>
      <c r="B350" s="34" t="s">
        <v>334</v>
      </c>
      <c r="C350" s="42">
        <f>D348</f>
        <v>315443</v>
      </c>
      <c r="D350" s="52">
        <v>315477</v>
      </c>
      <c r="E350" s="63">
        <f t="shared" si="25"/>
        <v>34</v>
      </c>
      <c r="F350" s="64">
        <v>3</v>
      </c>
      <c r="G350" s="60"/>
      <c r="H350" s="124"/>
      <c r="I350" s="151"/>
      <c r="J350" s="152"/>
      <c r="K350" s="40" t="s">
        <v>564</v>
      </c>
    </row>
    <row r="351" spans="1:11" x14ac:dyDescent="0.35">
      <c r="A351" s="37">
        <f t="shared" si="26"/>
        <v>14</v>
      </c>
      <c r="B351" s="34" t="s">
        <v>334</v>
      </c>
      <c r="C351" s="42">
        <f>D350</f>
        <v>315477</v>
      </c>
      <c r="D351" s="52">
        <v>315496</v>
      </c>
      <c r="E351" s="63">
        <f t="shared" si="25"/>
        <v>19</v>
      </c>
      <c r="F351" s="64">
        <v>1</v>
      </c>
      <c r="G351" s="60"/>
      <c r="H351" s="124"/>
      <c r="I351" s="151"/>
      <c r="J351" s="152"/>
      <c r="K351" s="40" t="s">
        <v>570</v>
      </c>
    </row>
    <row r="352" spans="1:11" x14ac:dyDescent="0.35">
      <c r="A352" s="37">
        <f t="shared" si="26"/>
        <v>15</v>
      </c>
      <c r="B352" s="34" t="s">
        <v>334</v>
      </c>
      <c r="C352" s="42">
        <f>D351</f>
        <v>315496</v>
      </c>
      <c r="D352" s="52">
        <v>315556</v>
      </c>
      <c r="E352" s="63">
        <f t="shared" si="25"/>
        <v>60</v>
      </c>
      <c r="F352" s="60">
        <v>3</v>
      </c>
      <c r="G352" s="60"/>
      <c r="H352" s="124"/>
      <c r="I352" s="151"/>
      <c r="J352" s="152"/>
      <c r="K352" s="40" t="s">
        <v>254</v>
      </c>
    </row>
    <row r="353" spans="1:11" x14ac:dyDescent="0.35">
      <c r="A353" s="37">
        <f t="shared" si="26"/>
        <v>16</v>
      </c>
      <c r="B353" s="34" t="s">
        <v>334</v>
      </c>
      <c r="C353" s="42">
        <f>D352</f>
        <v>315556</v>
      </c>
      <c r="D353" s="52">
        <v>315596</v>
      </c>
      <c r="E353" s="63">
        <f t="shared" si="25"/>
        <v>40</v>
      </c>
      <c r="F353" s="64"/>
      <c r="G353" s="60"/>
      <c r="H353" s="124"/>
      <c r="I353" s="151"/>
      <c r="J353" s="152"/>
      <c r="K353" s="40"/>
    </row>
    <row r="354" spans="1:11" x14ac:dyDescent="0.35">
      <c r="A354" s="37">
        <f t="shared" si="26"/>
        <v>17</v>
      </c>
      <c r="B354" s="34" t="s">
        <v>334</v>
      </c>
      <c r="C354" s="42">
        <v>315596</v>
      </c>
      <c r="D354" s="52">
        <v>315619</v>
      </c>
      <c r="E354" s="63">
        <f t="shared" si="25"/>
        <v>23</v>
      </c>
      <c r="F354" s="64">
        <v>2</v>
      </c>
      <c r="G354" s="60"/>
      <c r="H354" s="124"/>
      <c r="I354" s="151"/>
      <c r="J354" s="152"/>
      <c r="K354" s="40" t="s">
        <v>196</v>
      </c>
    </row>
    <row r="355" spans="1:11" x14ac:dyDescent="0.35">
      <c r="A355" s="242">
        <f t="shared" si="26"/>
        <v>18</v>
      </c>
      <c r="B355" s="243" t="s">
        <v>334</v>
      </c>
      <c r="C355" s="244">
        <v>315619</v>
      </c>
      <c r="D355" s="245">
        <v>315666</v>
      </c>
      <c r="E355" s="246">
        <f t="shared" si="25"/>
        <v>47</v>
      </c>
      <c r="F355" s="68"/>
      <c r="G355" s="60"/>
      <c r="H355" s="124"/>
      <c r="I355" s="151"/>
      <c r="J355" s="152"/>
      <c r="K355" s="241" t="s">
        <v>585</v>
      </c>
    </row>
    <row r="356" spans="1:11" x14ac:dyDescent="0.35">
      <c r="A356" s="37">
        <f t="shared" si="26"/>
        <v>19</v>
      </c>
      <c r="B356" s="34" t="s">
        <v>334</v>
      </c>
      <c r="C356" s="42">
        <v>0</v>
      </c>
      <c r="D356" s="52">
        <v>0</v>
      </c>
      <c r="E356" s="63">
        <f t="shared" si="25"/>
        <v>0</v>
      </c>
      <c r="F356" s="60"/>
      <c r="G356" s="60"/>
      <c r="H356" s="124"/>
      <c r="I356" s="151"/>
      <c r="J356" s="152"/>
      <c r="K356" s="40"/>
    </row>
    <row r="357" spans="1:11" x14ac:dyDescent="0.35">
      <c r="A357" s="37">
        <f t="shared" si="26"/>
        <v>20</v>
      </c>
      <c r="B357" s="34" t="s">
        <v>334</v>
      </c>
      <c r="C357" s="42">
        <f>D355</f>
        <v>315666</v>
      </c>
      <c r="D357" s="42">
        <v>315740</v>
      </c>
      <c r="E357" s="63">
        <f t="shared" si="25"/>
        <v>74</v>
      </c>
      <c r="F357" s="64">
        <v>4</v>
      </c>
      <c r="G357" s="60"/>
      <c r="H357" s="124"/>
      <c r="I357" s="151"/>
      <c r="J357" s="152"/>
      <c r="K357" s="40" t="s">
        <v>206</v>
      </c>
    </row>
    <row r="358" spans="1:11" x14ac:dyDescent="0.35">
      <c r="A358" s="37">
        <f t="shared" si="26"/>
        <v>21</v>
      </c>
      <c r="B358" s="34" t="s">
        <v>334</v>
      </c>
      <c r="C358" s="42">
        <v>0</v>
      </c>
      <c r="D358" s="52">
        <v>0</v>
      </c>
      <c r="E358" s="63">
        <f t="shared" si="25"/>
        <v>0</v>
      </c>
      <c r="F358" s="69"/>
      <c r="G358" s="60"/>
      <c r="H358" s="124"/>
      <c r="I358" s="151"/>
      <c r="J358" s="152"/>
      <c r="K358" s="40"/>
    </row>
    <row r="359" spans="1:11" x14ac:dyDescent="0.35">
      <c r="A359" s="37">
        <f t="shared" si="26"/>
        <v>22</v>
      </c>
      <c r="B359" s="34" t="s">
        <v>334</v>
      </c>
      <c r="C359" s="42">
        <v>0</v>
      </c>
      <c r="D359" s="52">
        <v>0</v>
      </c>
      <c r="E359" s="63">
        <f t="shared" si="25"/>
        <v>0</v>
      </c>
      <c r="F359" s="60"/>
      <c r="G359" s="60"/>
      <c r="H359" s="124"/>
      <c r="I359" s="151"/>
      <c r="J359" s="152"/>
      <c r="K359" s="40"/>
    </row>
    <row r="360" spans="1:11" x14ac:dyDescent="0.35">
      <c r="A360" s="37">
        <f t="shared" si="26"/>
        <v>23</v>
      </c>
      <c r="B360" s="34" t="s">
        <v>334</v>
      </c>
      <c r="C360" s="42">
        <v>0</v>
      </c>
      <c r="D360" s="52">
        <v>0</v>
      </c>
      <c r="E360" s="63">
        <f t="shared" si="25"/>
        <v>0</v>
      </c>
      <c r="F360" s="60"/>
      <c r="G360" s="60"/>
      <c r="H360" s="124"/>
      <c r="I360" s="151"/>
      <c r="J360" s="152"/>
      <c r="K360" s="40"/>
    </row>
    <row r="361" spans="1:11" x14ac:dyDescent="0.35">
      <c r="A361" s="37">
        <f t="shared" si="26"/>
        <v>24</v>
      </c>
      <c r="B361" s="34" t="s">
        <v>334</v>
      </c>
      <c r="C361" s="42">
        <v>0</v>
      </c>
      <c r="D361" s="52">
        <v>0</v>
      </c>
      <c r="E361" s="63">
        <f t="shared" si="25"/>
        <v>0</v>
      </c>
      <c r="F361" s="60"/>
      <c r="G361" s="60"/>
      <c r="H361" s="124"/>
      <c r="I361" s="151"/>
      <c r="J361" s="152"/>
      <c r="K361" s="40"/>
    </row>
    <row r="362" spans="1:11" x14ac:dyDescent="0.35">
      <c r="A362" s="37">
        <f t="shared" si="26"/>
        <v>25</v>
      </c>
      <c r="B362" s="34" t="s">
        <v>334</v>
      </c>
      <c r="C362" s="42">
        <v>0</v>
      </c>
      <c r="D362" s="52">
        <v>0</v>
      </c>
      <c r="E362" s="63">
        <f t="shared" si="25"/>
        <v>0</v>
      </c>
      <c r="F362" s="60"/>
      <c r="G362" s="60"/>
      <c r="H362" s="124"/>
      <c r="I362" s="151"/>
      <c r="J362" s="152"/>
      <c r="K362" s="40"/>
    </row>
    <row r="363" spans="1:11" x14ac:dyDescent="0.35">
      <c r="A363" s="37">
        <f t="shared" si="26"/>
        <v>26</v>
      </c>
      <c r="B363" s="34" t="s">
        <v>334</v>
      </c>
      <c r="C363" s="42">
        <v>0</v>
      </c>
      <c r="D363" s="52">
        <v>0</v>
      </c>
      <c r="E363" s="63">
        <f t="shared" si="25"/>
        <v>0</v>
      </c>
      <c r="F363" s="60"/>
      <c r="G363" s="60"/>
      <c r="H363" s="124"/>
      <c r="I363" s="151"/>
      <c r="J363" s="152"/>
      <c r="K363" s="40"/>
    </row>
    <row r="364" spans="1:11" x14ac:dyDescent="0.35">
      <c r="A364" s="37">
        <f t="shared" si="26"/>
        <v>27</v>
      </c>
      <c r="B364" s="34" t="s">
        <v>334</v>
      </c>
      <c r="C364" s="42">
        <v>0</v>
      </c>
      <c r="D364" s="52">
        <v>0</v>
      </c>
      <c r="E364" s="63">
        <f t="shared" si="25"/>
        <v>0</v>
      </c>
      <c r="F364" s="60"/>
      <c r="G364" s="60"/>
      <c r="H364" s="124"/>
      <c r="I364" s="151"/>
      <c r="J364" s="152"/>
      <c r="K364" s="40"/>
    </row>
    <row r="365" spans="1:11" x14ac:dyDescent="0.35">
      <c r="A365" s="37">
        <f t="shared" si="26"/>
        <v>28</v>
      </c>
      <c r="B365" s="34" t="s">
        <v>334</v>
      </c>
      <c r="C365" s="42">
        <v>0</v>
      </c>
      <c r="D365" s="52">
        <v>0</v>
      </c>
      <c r="E365" s="63">
        <f t="shared" si="25"/>
        <v>0</v>
      </c>
      <c r="F365" s="60"/>
      <c r="G365" s="60"/>
      <c r="H365" s="124"/>
      <c r="I365" s="151"/>
      <c r="J365" s="152"/>
      <c r="K365" s="40"/>
    </row>
    <row r="366" spans="1:11" x14ac:dyDescent="0.35">
      <c r="A366" s="37">
        <f t="shared" si="26"/>
        <v>29</v>
      </c>
      <c r="B366" s="34" t="s">
        <v>334</v>
      </c>
      <c r="C366" s="42">
        <v>0</v>
      </c>
      <c r="D366" s="52">
        <v>0</v>
      </c>
      <c r="E366" s="63">
        <f t="shared" si="25"/>
        <v>0</v>
      </c>
      <c r="F366" s="60"/>
      <c r="G366" s="60"/>
      <c r="H366" s="124"/>
      <c r="I366" s="151"/>
      <c r="J366" s="152"/>
      <c r="K366" s="40"/>
    </row>
    <row r="367" spans="1:11" x14ac:dyDescent="0.35">
      <c r="A367" s="37">
        <f t="shared" si="26"/>
        <v>30</v>
      </c>
      <c r="B367" s="34" t="s">
        <v>334</v>
      </c>
      <c r="C367" s="42">
        <v>0</v>
      </c>
      <c r="D367" s="52">
        <v>0</v>
      </c>
      <c r="E367" s="63">
        <f t="shared" si="25"/>
        <v>0</v>
      </c>
      <c r="F367" s="60"/>
      <c r="G367" s="60"/>
      <c r="H367" s="124"/>
      <c r="I367" s="151"/>
      <c r="J367" s="152"/>
      <c r="K367" s="40"/>
    </row>
    <row r="368" spans="1:11" x14ac:dyDescent="0.35">
      <c r="A368" s="37">
        <f t="shared" si="26"/>
        <v>31</v>
      </c>
      <c r="B368" s="34" t="s">
        <v>334</v>
      </c>
      <c r="C368" s="42">
        <v>0</v>
      </c>
      <c r="D368" s="52">
        <v>0</v>
      </c>
      <c r="E368" s="63">
        <f t="shared" si="25"/>
        <v>0</v>
      </c>
      <c r="F368" s="60"/>
      <c r="G368" s="60"/>
      <c r="H368" s="124"/>
      <c r="I368" s="151"/>
      <c r="J368" s="152"/>
      <c r="K368" s="40"/>
    </row>
    <row r="369" spans="1:11" x14ac:dyDescent="0.25">
      <c r="A369" s="37"/>
      <c r="B369" s="50" t="s">
        <v>9</v>
      </c>
      <c r="C369" s="50"/>
      <c r="D369" s="50"/>
      <c r="E369" s="50">
        <f>SUM(E338:E368)</f>
        <v>781</v>
      </c>
      <c r="F369" s="50">
        <f>SUM(F338:F368)</f>
        <v>45</v>
      </c>
      <c r="G369" s="50">
        <f>SUM(G338:G368)</f>
        <v>0</v>
      </c>
      <c r="H369" s="130">
        <f>SUM(H338:H368)</f>
        <v>10000</v>
      </c>
      <c r="I369" s="130">
        <f>SUM(I338:I368)</f>
        <v>100.5</v>
      </c>
      <c r="J369" s="156"/>
      <c r="K369" s="40"/>
    </row>
    <row r="371" spans="1:11" x14ac:dyDescent="0.25">
      <c r="G371" s="51" t="s">
        <v>10</v>
      </c>
      <c r="H371" s="157">
        <f>+E369/I369</f>
        <v>7.7711442786069655</v>
      </c>
      <c r="I371" s="157" t="s">
        <v>11</v>
      </c>
      <c r="J371" s="158"/>
    </row>
    <row r="372" spans="1:11" ht="21.75" thickBot="1" x14ac:dyDescent="0.3"/>
    <row r="373" spans="1:11" x14ac:dyDescent="0.25">
      <c r="B373" s="29"/>
      <c r="C373" s="237" t="s">
        <v>0</v>
      </c>
      <c r="D373" s="238" t="s">
        <v>354</v>
      </c>
      <c r="E373" s="236" t="s">
        <v>238</v>
      </c>
      <c r="F373" s="239" t="s">
        <v>236</v>
      </c>
      <c r="G373" s="29" t="s">
        <v>52</v>
      </c>
      <c r="H373" s="29"/>
      <c r="I373" s="29"/>
      <c r="J373" s="29"/>
    </row>
    <row r="374" spans="1:11" x14ac:dyDescent="0.3">
      <c r="B374" s="29"/>
      <c r="C374" s="193" t="s">
        <v>525</v>
      </c>
      <c r="D374" s="78" t="s">
        <v>430</v>
      </c>
      <c r="E374" s="164">
        <v>50.3</v>
      </c>
      <c r="F374" s="192">
        <v>5000</v>
      </c>
      <c r="G374" s="118"/>
      <c r="H374" s="29"/>
      <c r="I374" s="29"/>
      <c r="J374" s="29"/>
    </row>
    <row r="375" spans="1:11" x14ac:dyDescent="0.25">
      <c r="B375" s="29"/>
      <c r="C375" s="193" t="s">
        <v>525</v>
      </c>
      <c r="D375" s="126" t="s">
        <v>469</v>
      </c>
      <c r="E375" s="37">
        <v>60</v>
      </c>
      <c r="F375" s="194">
        <v>5997</v>
      </c>
      <c r="G375" s="119"/>
      <c r="H375" s="29"/>
      <c r="I375" s="29"/>
      <c r="J375" s="29"/>
    </row>
    <row r="376" spans="1:11" x14ac:dyDescent="0.3">
      <c r="B376" s="29"/>
      <c r="C376" s="206" t="s">
        <v>539</v>
      </c>
      <c r="D376" s="78" t="s">
        <v>430</v>
      </c>
      <c r="E376" s="164">
        <v>50.3</v>
      </c>
      <c r="F376" s="192">
        <v>5000</v>
      </c>
      <c r="G376" s="119"/>
      <c r="H376" s="29"/>
      <c r="I376" s="29"/>
      <c r="J376" s="29"/>
    </row>
    <row r="377" spans="1:11" x14ac:dyDescent="0.25">
      <c r="B377" s="29"/>
      <c r="C377" s="193" t="s">
        <v>558</v>
      </c>
      <c r="D377" s="124" t="s">
        <v>275</v>
      </c>
      <c r="E377" s="37">
        <v>20.5</v>
      </c>
      <c r="F377" s="194">
        <v>2000</v>
      </c>
      <c r="G377" s="112"/>
      <c r="H377" s="29"/>
      <c r="I377" s="29"/>
      <c r="J377" s="29"/>
    </row>
    <row r="378" spans="1:11" x14ac:dyDescent="0.25">
      <c r="B378" s="29"/>
      <c r="C378" s="193" t="s">
        <v>558</v>
      </c>
      <c r="D378" s="124" t="s">
        <v>469</v>
      </c>
      <c r="E378" s="37">
        <v>150</v>
      </c>
      <c r="F378" s="194">
        <v>14992</v>
      </c>
      <c r="G378" s="112"/>
      <c r="H378" s="29"/>
      <c r="I378" s="29"/>
      <c r="J378" s="29"/>
    </row>
    <row r="379" spans="1:11" x14ac:dyDescent="0.25">
      <c r="B379" s="29"/>
      <c r="C379" s="193" t="s">
        <v>575</v>
      </c>
      <c r="D379" s="124" t="s">
        <v>469</v>
      </c>
      <c r="E379" s="37">
        <v>172</v>
      </c>
      <c r="F379" s="194">
        <v>17191</v>
      </c>
      <c r="G379" s="112"/>
      <c r="H379" s="29"/>
      <c r="I379" s="29"/>
      <c r="J379" s="29"/>
    </row>
    <row r="380" spans="1:11" x14ac:dyDescent="0.25">
      <c r="B380" s="29"/>
      <c r="C380" s="193"/>
      <c r="D380" s="126"/>
      <c r="E380" s="37"/>
      <c r="F380" s="194"/>
      <c r="G380" s="112"/>
      <c r="H380" s="29"/>
      <c r="I380" s="29"/>
      <c r="J380" s="29"/>
    </row>
    <row r="381" spans="1:11" x14ac:dyDescent="0.25">
      <c r="C381" s="195"/>
      <c r="D381" s="36"/>
      <c r="E381" s="36"/>
      <c r="F381" s="230"/>
      <c r="J381" s="136"/>
      <c r="K381" s="119"/>
    </row>
    <row r="382" spans="1:11" x14ac:dyDescent="0.25">
      <c r="C382" s="195"/>
      <c r="D382" s="36"/>
      <c r="E382" s="36"/>
      <c r="F382" s="230"/>
      <c r="J382" s="136"/>
      <c r="K382" s="119"/>
    </row>
    <row r="383" spans="1:11" x14ac:dyDescent="0.25">
      <c r="C383" s="195"/>
      <c r="D383" s="36"/>
      <c r="E383" s="36"/>
      <c r="F383" s="230"/>
      <c r="J383" s="136"/>
      <c r="K383" s="119"/>
    </row>
    <row r="384" spans="1:11" x14ac:dyDescent="0.25">
      <c r="C384" s="195"/>
      <c r="D384" s="36"/>
      <c r="E384" s="36"/>
      <c r="F384" s="230"/>
      <c r="J384" s="136"/>
      <c r="K384" s="119"/>
    </row>
    <row r="385" spans="3:11" x14ac:dyDescent="0.25">
      <c r="C385" s="195"/>
      <c r="D385" s="36"/>
      <c r="E385" s="36"/>
      <c r="F385" s="230"/>
      <c r="J385" s="136"/>
      <c r="K385" s="119"/>
    </row>
    <row r="386" spans="3:11" x14ac:dyDescent="0.25">
      <c r="C386" s="195"/>
      <c r="D386" s="36"/>
      <c r="E386" s="36"/>
      <c r="F386" s="230"/>
      <c r="J386" s="136"/>
      <c r="K386" s="119"/>
    </row>
    <row r="387" spans="3:11" x14ac:dyDescent="0.25">
      <c r="C387" s="195"/>
      <c r="D387" s="36"/>
      <c r="E387" s="36"/>
      <c r="F387" s="230"/>
      <c r="J387" s="136"/>
      <c r="K387" s="119"/>
    </row>
    <row r="388" spans="3:11" x14ac:dyDescent="0.25">
      <c r="C388" s="197"/>
      <c r="D388" s="198"/>
      <c r="E388" s="198"/>
      <c r="F388" s="231"/>
      <c r="J388" s="136"/>
      <c r="K388" s="119"/>
    </row>
    <row r="389" spans="3:11" ht="21.75" thickBot="1" x14ac:dyDescent="0.3">
      <c r="C389" s="196"/>
      <c r="D389" s="114" t="s">
        <v>242</v>
      </c>
      <c r="E389" s="199">
        <f>SUM(E374:E388)</f>
        <v>503.1</v>
      </c>
      <c r="F389" s="200">
        <f>SUM(F374:F388)</f>
        <v>50180</v>
      </c>
      <c r="J389" s="136"/>
      <c r="K389" s="119"/>
    </row>
    <row r="390" spans="3:11" x14ac:dyDescent="0.25">
      <c r="J390" s="136"/>
      <c r="K390" s="119"/>
    </row>
    <row r="391" spans="3:11" x14ac:dyDescent="0.25">
      <c r="J391" s="136"/>
      <c r="K391" s="119"/>
    </row>
    <row r="392" spans="3:11" x14ac:dyDescent="0.25">
      <c r="J392" s="136"/>
      <c r="K392" s="119"/>
    </row>
    <row r="393" spans="3:11" x14ac:dyDescent="0.25">
      <c r="J393" s="136"/>
      <c r="K393" s="119"/>
    </row>
    <row r="394" spans="3:11" x14ac:dyDescent="0.25">
      <c r="J394" s="136"/>
      <c r="K394" s="119"/>
    </row>
  </sheetData>
  <mergeCells count="30">
    <mergeCell ref="A336:K336"/>
    <mergeCell ref="A337:B337"/>
    <mergeCell ref="A225:B225"/>
    <mergeCell ref="A262:B262"/>
    <mergeCell ref="C262:K262"/>
    <mergeCell ref="A263:B263"/>
    <mergeCell ref="A299:K299"/>
    <mergeCell ref="A300:B300"/>
    <mergeCell ref="A151:B151"/>
    <mergeCell ref="A187:B187"/>
    <mergeCell ref="C187:K187"/>
    <mergeCell ref="A188:B188"/>
    <mergeCell ref="A224:B224"/>
    <mergeCell ref="C224:K224"/>
    <mergeCell ref="A77:B77"/>
    <mergeCell ref="A113:B113"/>
    <mergeCell ref="C113:K113"/>
    <mergeCell ref="A114:B114"/>
    <mergeCell ref="A150:B150"/>
    <mergeCell ref="C150:K150"/>
    <mergeCell ref="A76:B76"/>
    <mergeCell ref="C76:K76"/>
    <mergeCell ref="A1:B1"/>
    <mergeCell ref="C1:K1"/>
    <mergeCell ref="A2:B2"/>
    <mergeCell ref="A38:B38"/>
    <mergeCell ref="C38:K38"/>
    <mergeCell ref="A39:B39"/>
    <mergeCell ref="A74:B74"/>
    <mergeCell ref="C74:K7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3C77-59B4-4960-815B-25D9226CDDAB}">
  <dimension ref="A1:AA537"/>
  <sheetViews>
    <sheetView workbookViewId="0">
      <selection activeCell="C1" sqref="H1"/>
    </sheetView>
  </sheetViews>
  <sheetFormatPr defaultColWidth="9.140625" defaultRowHeight="21" x14ac:dyDescent="0.25"/>
  <cols>
    <col min="1" max="1" width="9.140625" style="29"/>
    <col min="2" max="2" width="15.7109375" style="30" bestFit="1" customWidth="1"/>
    <col min="3" max="3" width="14.42578125" style="30" bestFit="1" customWidth="1"/>
    <col min="4" max="4" width="18.140625" style="30" bestFit="1" customWidth="1"/>
    <col min="5" max="5" width="15.5703125" style="30" bestFit="1" customWidth="1"/>
    <col min="6" max="6" width="13.140625" style="30" bestFit="1" customWidth="1"/>
    <col min="7" max="7" width="16.140625" style="30" customWidth="1"/>
    <col min="8" max="8" width="13.85546875" style="136" customWidth="1"/>
    <col min="9" max="9" width="16.28515625" style="136" bestFit="1" customWidth="1"/>
    <col min="10" max="10" width="16.7109375" style="137" customWidth="1"/>
    <col min="11" max="11" width="117.85546875" style="110" customWidth="1"/>
    <col min="12" max="12" width="9.140625" style="29"/>
    <col min="13" max="13" width="9.140625" style="30"/>
    <col min="14" max="14" width="18.85546875" style="29" bestFit="1" customWidth="1"/>
    <col min="15" max="15" width="28.140625" style="29" bestFit="1" customWidth="1"/>
    <col min="16" max="16" width="5.85546875" style="29" bestFit="1" customWidth="1"/>
    <col min="17" max="17" width="9.140625" style="29"/>
    <col min="18" max="18" width="20.85546875" style="110" bestFit="1" customWidth="1"/>
    <col min="19" max="19" width="9.140625" style="110"/>
    <col min="20" max="16384" width="9.140625" style="29"/>
  </cols>
  <sheetData>
    <row r="1" spans="1:19" x14ac:dyDescent="0.35">
      <c r="A1" s="262" t="s">
        <v>78</v>
      </c>
      <c r="B1" s="263"/>
      <c r="C1" s="250" t="s">
        <v>53</v>
      </c>
      <c r="D1" s="250"/>
      <c r="E1" s="250"/>
      <c r="F1" s="250"/>
      <c r="G1" s="250"/>
      <c r="H1" s="250"/>
      <c r="I1" s="250"/>
      <c r="J1" s="264"/>
      <c r="K1" s="251"/>
    </row>
    <row r="2" spans="1:19" s="234" customFormat="1" ht="63" x14ac:dyDescent="0.35">
      <c r="A2" s="252" t="s">
        <v>0</v>
      </c>
      <c r="B2" s="253"/>
      <c r="C2" s="247" t="s">
        <v>6</v>
      </c>
      <c r="D2" s="247" t="s">
        <v>517</v>
      </c>
      <c r="E2" s="247" t="s">
        <v>1</v>
      </c>
      <c r="F2" s="247" t="s">
        <v>2</v>
      </c>
      <c r="G2" s="73" t="s">
        <v>3</v>
      </c>
      <c r="H2" s="122" t="s">
        <v>8</v>
      </c>
      <c r="I2" s="122" t="s">
        <v>4</v>
      </c>
      <c r="J2" s="123" t="s">
        <v>120</v>
      </c>
      <c r="K2" s="172" t="s">
        <v>5</v>
      </c>
      <c r="M2" s="59"/>
      <c r="R2" s="111"/>
      <c r="S2" s="111"/>
    </row>
    <row r="3" spans="1:19" x14ac:dyDescent="0.25">
      <c r="A3" s="83">
        <v>1</v>
      </c>
      <c r="B3" s="34" t="s">
        <v>593</v>
      </c>
      <c r="C3" s="35">
        <v>0</v>
      </c>
      <c r="D3" s="35">
        <v>0</v>
      </c>
      <c r="E3" s="35">
        <f t="shared" ref="E3:E33" si="0">D3-C3</f>
        <v>0</v>
      </c>
      <c r="F3" s="35">
        <v>0</v>
      </c>
      <c r="G3" s="36"/>
      <c r="H3" s="124"/>
      <c r="I3" s="124"/>
      <c r="J3" s="125"/>
      <c r="K3" s="85"/>
    </row>
    <row r="4" spans="1:19" x14ac:dyDescent="0.35">
      <c r="A4" s="83">
        <f>A3+1</f>
        <v>2</v>
      </c>
      <c r="B4" s="34" t="s">
        <v>593</v>
      </c>
      <c r="C4" s="35">
        <v>0</v>
      </c>
      <c r="D4" s="35">
        <v>0</v>
      </c>
      <c r="E4" s="35">
        <f t="shared" si="0"/>
        <v>0</v>
      </c>
      <c r="F4" s="35">
        <v>0</v>
      </c>
      <c r="G4" s="36"/>
      <c r="H4" s="116"/>
      <c r="I4" s="126"/>
      <c r="J4" s="127"/>
      <c r="K4" s="98"/>
    </row>
    <row r="5" spans="1:19" x14ac:dyDescent="0.25">
      <c r="A5" s="83">
        <f t="shared" ref="A5:A33" si="1">A4+1</f>
        <v>3</v>
      </c>
      <c r="B5" s="34" t="s">
        <v>593</v>
      </c>
      <c r="C5" s="35">
        <v>0</v>
      </c>
      <c r="D5" s="35">
        <v>0</v>
      </c>
      <c r="E5" s="35">
        <f t="shared" si="0"/>
        <v>0</v>
      </c>
      <c r="F5" s="35">
        <v>0</v>
      </c>
      <c r="G5" s="36"/>
      <c r="H5" s="124"/>
      <c r="I5" s="124"/>
      <c r="J5" s="125"/>
      <c r="K5" s="85"/>
    </row>
    <row r="6" spans="1:19" x14ac:dyDescent="0.25">
      <c r="A6" s="83">
        <f t="shared" si="1"/>
        <v>4</v>
      </c>
      <c r="B6" s="34" t="s">
        <v>593</v>
      </c>
      <c r="C6" s="35">
        <v>275144</v>
      </c>
      <c r="D6" s="35">
        <v>275209</v>
      </c>
      <c r="E6" s="35">
        <f t="shared" si="0"/>
        <v>65</v>
      </c>
      <c r="F6" s="35">
        <v>4</v>
      </c>
      <c r="G6" s="36"/>
      <c r="H6" s="124"/>
      <c r="I6" s="124"/>
      <c r="J6" s="125"/>
      <c r="K6" s="85" t="s">
        <v>206</v>
      </c>
    </row>
    <row r="7" spans="1:19" x14ac:dyDescent="0.25">
      <c r="A7" s="83">
        <f t="shared" si="1"/>
        <v>5</v>
      </c>
      <c r="B7" s="34" t="s">
        <v>593</v>
      </c>
      <c r="C7" s="35">
        <f>D6</f>
        <v>275209</v>
      </c>
      <c r="D7" s="35">
        <v>275257</v>
      </c>
      <c r="E7" s="35">
        <f t="shared" si="0"/>
        <v>48</v>
      </c>
      <c r="F7" s="35">
        <v>3</v>
      </c>
      <c r="G7" s="36"/>
      <c r="H7" s="124"/>
      <c r="I7" s="124"/>
      <c r="J7" s="125"/>
      <c r="K7" s="85" t="s">
        <v>594</v>
      </c>
    </row>
    <row r="8" spans="1:19" x14ac:dyDescent="0.25">
      <c r="A8" s="83">
        <f t="shared" si="1"/>
        <v>6</v>
      </c>
      <c r="B8" s="34" t="s">
        <v>593</v>
      </c>
      <c r="C8" s="35">
        <f>D7</f>
        <v>275257</v>
      </c>
      <c r="D8" s="35">
        <v>275319</v>
      </c>
      <c r="E8" s="35">
        <f t="shared" si="0"/>
        <v>62</v>
      </c>
      <c r="F8" s="35">
        <v>4</v>
      </c>
      <c r="G8" s="36"/>
      <c r="H8" s="124"/>
      <c r="I8" s="124"/>
      <c r="J8" s="125"/>
      <c r="K8" s="173" t="s">
        <v>595</v>
      </c>
    </row>
    <row r="9" spans="1:19" x14ac:dyDescent="0.25">
      <c r="A9" s="83">
        <f t="shared" si="1"/>
        <v>7</v>
      </c>
      <c r="B9" s="34" t="s">
        <v>593</v>
      </c>
      <c r="C9" s="35">
        <f>D8</f>
        <v>275319</v>
      </c>
      <c r="D9" s="35">
        <v>275378</v>
      </c>
      <c r="E9" s="35">
        <f t="shared" si="0"/>
        <v>59</v>
      </c>
      <c r="F9" s="35">
        <v>3</v>
      </c>
      <c r="G9" s="36"/>
      <c r="H9" s="124"/>
      <c r="I9" s="124"/>
      <c r="J9" s="125"/>
      <c r="K9" s="173" t="s">
        <v>321</v>
      </c>
    </row>
    <row r="10" spans="1:19" x14ac:dyDescent="0.25">
      <c r="A10" s="83">
        <f t="shared" si="1"/>
        <v>8</v>
      </c>
      <c r="B10" s="34" t="s">
        <v>593</v>
      </c>
      <c r="C10" s="35">
        <f>D9</f>
        <v>275378</v>
      </c>
      <c r="D10" s="35">
        <v>275482</v>
      </c>
      <c r="E10" s="35">
        <f t="shared" si="0"/>
        <v>104</v>
      </c>
      <c r="F10" s="35">
        <v>4</v>
      </c>
      <c r="G10" s="36"/>
      <c r="H10" s="124"/>
      <c r="I10" s="124"/>
      <c r="J10" s="125"/>
      <c r="K10" s="85" t="s">
        <v>596</v>
      </c>
    </row>
    <row r="11" spans="1:19" ht="22.5" customHeight="1" x14ac:dyDescent="0.25">
      <c r="A11" s="83">
        <f t="shared" si="1"/>
        <v>9</v>
      </c>
      <c r="B11" s="34" t="s">
        <v>593</v>
      </c>
      <c r="C11" s="35">
        <f>D10</f>
        <v>275482</v>
      </c>
      <c r="D11" s="35">
        <f>C13</f>
        <v>275542</v>
      </c>
      <c r="E11" s="35">
        <f t="shared" si="0"/>
        <v>60</v>
      </c>
      <c r="F11" s="35">
        <v>4</v>
      </c>
      <c r="G11" s="36"/>
      <c r="H11" s="124"/>
      <c r="I11" s="128"/>
      <c r="J11" s="129"/>
      <c r="K11" s="85" t="s">
        <v>281</v>
      </c>
    </row>
    <row r="12" spans="1:19" x14ac:dyDescent="0.25">
      <c r="A12" s="83">
        <f t="shared" si="1"/>
        <v>10</v>
      </c>
      <c r="B12" s="34" t="s">
        <v>593</v>
      </c>
      <c r="C12" s="35">
        <v>0</v>
      </c>
      <c r="D12" s="35">
        <v>0</v>
      </c>
      <c r="E12" s="35">
        <f t="shared" si="0"/>
        <v>0</v>
      </c>
      <c r="F12" s="35">
        <v>0</v>
      </c>
      <c r="G12" s="35"/>
      <c r="H12" s="124"/>
      <c r="I12" s="124"/>
      <c r="J12" s="125"/>
      <c r="K12" s="85"/>
    </row>
    <row r="13" spans="1:19" x14ac:dyDescent="0.25">
      <c r="A13" s="83">
        <f t="shared" si="1"/>
        <v>11</v>
      </c>
      <c r="B13" s="34" t="s">
        <v>593</v>
      </c>
      <c r="C13" s="35">
        <v>275542</v>
      </c>
      <c r="D13" s="35">
        <v>275589</v>
      </c>
      <c r="E13" s="35">
        <f t="shared" si="0"/>
        <v>47</v>
      </c>
      <c r="F13" s="35">
        <v>3</v>
      </c>
      <c r="G13" s="35"/>
      <c r="H13" s="124"/>
      <c r="I13" s="124"/>
      <c r="J13" s="125"/>
      <c r="K13" s="85" t="s">
        <v>254</v>
      </c>
    </row>
    <row r="14" spans="1:19" x14ac:dyDescent="0.25">
      <c r="A14" s="83">
        <f t="shared" si="1"/>
        <v>12</v>
      </c>
      <c r="B14" s="34" t="s">
        <v>593</v>
      </c>
      <c r="C14" s="35">
        <f>D13</f>
        <v>275589</v>
      </c>
      <c r="D14" s="35">
        <v>275671</v>
      </c>
      <c r="E14" s="35">
        <f t="shared" si="0"/>
        <v>82</v>
      </c>
      <c r="F14" s="35">
        <v>5</v>
      </c>
      <c r="G14" s="35"/>
      <c r="H14" s="124"/>
      <c r="I14" s="124"/>
      <c r="J14" s="125"/>
      <c r="K14" s="85" t="s">
        <v>597</v>
      </c>
    </row>
    <row r="15" spans="1:19" x14ac:dyDescent="0.25">
      <c r="A15" s="83">
        <f t="shared" si="1"/>
        <v>13</v>
      </c>
      <c r="B15" s="34" t="s">
        <v>593</v>
      </c>
      <c r="C15" s="35">
        <f>D14</f>
        <v>275671</v>
      </c>
      <c r="D15" s="35">
        <v>275746</v>
      </c>
      <c r="E15" s="35">
        <f t="shared" si="0"/>
        <v>75</v>
      </c>
      <c r="F15" s="35">
        <v>5</v>
      </c>
      <c r="G15" s="35"/>
      <c r="H15" s="124"/>
      <c r="I15" s="124"/>
      <c r="J15" s="125"/>
      <c r="K15" s="85" t="s">
        <v>598</v>
      </c>
    </row>
    <row r="16" spans="1:19" x14ac:dyDescent="0.25">
      <c r="A16" s="83">
        <f t="shared" si="1"/>
        <v>14</v>
      </c>
      <c r="B16" s="34" t="s">
        <v>593</v>
      </c>
      <c r="C16" s="35">
        <f>D15</f>
        <v>275746</v>
      </c>
      <c r="D16" s="35">
        <v>275792</v>
      </c>
      <c r="E16" s="35">
        <f t="shared" si="0"/>
        <v>46</v>
      </c>
      <c r="F16" s="35">
        <v>3</v>
      </c>
      <c r="G16" s="35"/>
      <c r="H16" s="124"/>
      <c r="I16" s="124"/>
      <c r="J16" s="125"/>
      <c r="K16" s="174" t="s">
        <v>333</v>
      </c>
    </row>
    <row r="17" spans="1:14" x14ac:dyDescent="0.25">
      <c r="A17" s="83">
        <f t="shared" si="1"/>
        <v>15</v>
      </c>
      <c r="B17" s="34" t="s">
        <v>593</v>
      </c>
      <c r="C17" s="35">
        <f>D16</f>
        <v>275792</v>
      </c>
      <c r="D17" s="35">
        <v>275856</v>
      </c>
      <c r="E17" s="35">
        <f t="shared" si="0"/>
        <v>64</v>
      </c>
      <c r="F17" s="35">
        <v>4</v>
      </c>
      <c r="G17" s="35"/>
      <c r="H17" s="124"/>
      <c r="I17" s="124"/>
      <c r="J17" s="125"/>
      <c r="K17" s="85" t="s">
        <v>431</v>
      </c>
    </row>
    <row r="18" spans="1:14" x14ac:dyDescent="0.25">
      <c r="A18" s="83">
        <f t="shared" si="1"/>
        <v>16</v>
      </c>
      <c r="B18" s="34" t="s">
        <v>593</v>
      </c>
      <c r="C18" s="35">
        <f>D17</f>
        <v>275856</v>
      </c>
      <c r="D18" s="35">
        <v>275919</v>
      </c>
      <c r="E18" s="35">
        <f t="shared" si="0"/>
        <v>63</v>
      </c>
      <c r="F18" s="35">
        <v>4</v>
      </c>
      <c r="G18" s="35"/>
      <c r="H18" s="124"/>
      <c r="I18" s="124"/>
      <c r="J18" s="125"/>
      <c r="K18" s="85" t="s">
        <v>599</v>
      </c>
      <c r="N18" s="29" t="s">
        <v>52</v>
      </c>
    </row>
    <row r="19" spans="1:14" x14ac:dyDescent="0.25">
      <c r="A19" s="83">
        <f t="shared" si="1"/>
        <v>17</v>
      </c>
      <c r="B19" s="34" t="s">
        <v>593</v>
      </c>
      <c r="C19" s="35">
        <v>0</v>
      </c>
      <c r="D19" s="35">
        <v>0</v>
      </c>
      <c r="E19" s="35">
        <f t="shared" si="0"/>
        <v>0</v>
      </c>
      <c r="F19" s="35">
        <v>0</v>
      </c>
      <c r="G19" s="35"/>
      <c r="H19" s="124"/>
      <c r="I19" s="124"/>
      <c r="J19" s="125"/>
      <c r="K19" s="98"/>
    </row>
    <row r="20" spans="1:14" x14ac:dyDescent="0.25">
      <c r="A20" s="83">
        <f t="shared" si="1"/>
        <v>18</v>
      </c>
      <c r="B20" s="34" t="s">
        <v>593</v>
      </c>
      <c r="C20" s="35">
        <v>275919</v>
      </c>
      <c r="D20" s="35">
        <v>275966</v>
      </c>
      <c r="E20" s="35">
        <f t="shared" si="0"/>
        <v>47</v>
      </c>
      <c r="F20" s="35">
        <v>3</v>
      </c>
      <c r="G20" s="35"/>
      <c r="H20" s="124"/>
      <c r="I20" s="124"/>
      <c r="J20" s="125"/>
      <c r="K20" s="85" t="s">
        <v>594</v>
      </c>
    </row>
    <row r="21" spans="1:14" x14ac:dyDescent="0.25">
      <c r="A21" s="83">
        <f t="shared" si="1"/>
        <v>19</v>
      </c>
      <c r="B21" s="34" t="s">
        <v>593</v>
      </c>
      <c r="C21" s="35">
        <v>0</v>
      </c>
      <c r="D21" s="35">
        <v>0</v>
      </c>
      <c r="E21" s="35">
        <f t="shared" si="0"/>
        <v>0</v>
      </c>
      <c r="F21" s="35">
        <v>0</v>
      </c>
      <c r="G21" s="35"/>
      <c r="H21" s="124"/>
      <c r="I21" s="124"/>
      <c r="J21" s="125"/>
      <c r="K21" s="85"/>
    </row>
    <row r="22" spans="1:14" x14ac:dyDescent="0.25">
      <c r="A22" s="83">
        <f t="shared" si="1"/>
        <v>20</v>
      </c>
      <c r="B22" s="34" t="s">
        <v>593</v>
      </c>
      <c r="C22" s="35">
        <v>0</v>
      </c>
      <c r="D22" s="35">
        <v>0</v>
      </c>
      <c r="E22" s="35">
        <f t="shared" si="0"/>
        <v>0</v>
      </c>
      <c r="F22" s="35">
        <v>0</v>
      </c>
      <c r="G22" s="35"/>
      <c r="H22" s="124"/>
      <c r="I22" s="124"/>
      <c r="J22" s="125"/>
      <c r="K22" s="85"/>
    </row>
    <row r="23" spans="1:14" x14ac:dyDescent="0.25">
      <c r="A23" s="83">
        <f t="shared" si="1"/>
        <v>21</v>
      </c>
      <c r="B23" s="34" t="s">
        <v>593</v>
      </c>
      <c r="C23" s="35">
        <v>0</v>
      </c>
      <c r="D23" s="35">
        <v>0</v>
      </c>
      <c r="E23" s="35">
        <f t="shared" si="0"/>
        <v>0</v>
      </c>
      <c r="F23" s="35">
        <v>0</v>
      </c>
      <c r="G23" s="35"/>
      <c r="H23" s="124"/>
      <c r="I23" s="124"/>
      <c r="J23" s="125"/>
      <c r="K23" s="85"/>
    </row>
    <row r="24" spans="1:14" x14ac:dyDescent="0.25">
      <c r="A24" s="83">
        <f t="shared" si="1"/>
        <v>22</v>
      </c>
      <c r="B24" s="34" t="s">
        <v>593</v>
      </c>
      <c r="C24" s="35">
        <v>0</v>
      </c>
      <c r="D24" s="35">
        <v>0</v>
      </c>
      <c r="E24" s="35">
        <f t="shared" si="0"/>
        <v>0</v>
      </c>
      <c r="F24" s="35">
        <v>0</v>
      </c>
      <c r="G24" s="35"/>
      <c r="H24" s="124"/>
      <c r="I24" s="124"/>
      <c r="J24" s="125"/>
      <c r="K24" s="85"/>
    </row>
    <row r="25" spans="1:14" x14ac:dyDescent="0.25">
      <c r="A25" s="83">
        <f t="shared" si="1"/>
        <v>23</v>
      </c>
      <c r="B25" s="34" t="s">
        <v>593</v>
      </c>
      <c r="C25" s="35">
        <v>0</v>
      </c>
      <c r="D25" s="35">
        <v>0</v>
      </c>
      <c r="E25" s="35">
        <f t="shared" si="0"/>
        <v>0</v>
      </c>
      <c r="F25" s="35">
        <v>0</v>
      </c>
      <c r="G25" s="35"/>
      <c r="H25" s="124"/>
      <c r="I25" s="124"/>
      <c r="J25" s="125"/>
      <c r="K25" s="85"/>
    </row>
    <row r="26" spans="1:14" x14ac:dyDescent="0.25">
      <c r="A26" s="83">
        <f t="shared" si="1"/>
        <v>24</v>
      </c>
      <c r="B26" s="34" t="s">
        <v>593</v>
      </c>
      <c r="C26" s="35">
        <v>0</v>
      </c>
      <c r="D26" s="35">
        <v>0</v>
      </c>
      <c r="E26" s="35">
        <f t="shared" si="0"/>
        <v>0</v>
      </c>
      <c r="F26" s="35">
        <v>0</v>
      </c>
      <c r="G26" s="35"/>
      <c r="H26" s="124"/>
      <c r="I26" s="124"/>
      <c r="J26" s="125"/>
      <c r="K26" s="85"/>
    </row>
    <row r="27" spans="1:14" x14ac:dyDescent="0.25">
      <c r="A27" s="83">
        <f t="shared" si="1"/>
        <v>25</v>
      </c>
      <c r="B27" s="34" t="s">
        <v>593</v>
      </c>
      <c r="C27" s="35">
        <v>0</v>
      </c>
      <c r="D27" s="35">
        <v>0</v>
      </c>
      <c r="E27" s="35">
        <f t="shared" si="0"/>
        <v>0</v>
      </c>
      <c r="F27" s="35">
        <v>0</v>
      </c>
      <c r="G27" s="35"/>
      <c r="H27" s="124"/>
      <c r="I27" s="124"/>
      <c r="J27" s="125"/>
      <c r="K27" s="85"/>
    </row>
    <row r="28" spans="1:14" x14ac:dyDescent="0.25">
      <c r="A28" s="83">
        <f t="shared" si="1"/>
        <v>26</v>
      </c>
      <c r="B28" s="34" t="s">
        <v>593</v>
      </c>
      <c r="C28" s="35">
        <v>0</v>
      </c>
      <c r="D28" s="35">
        <v>0</v>
      </c>
      <c r="E28" s="35">
        <f t="shared" si="0"/>
        <v>0</v>
      </c>
      <c r="F28" s="35">
        <v>0</v>
      </c>
      <c r="G28" s="35"/>
      <c r="H28" s="124"/>
      <c r="I28" s="124"/>
      <c r="J28" s="125"/>
      <c r="K28" s="85"/>
    </row>
    <row r="29" spans="1:14" x14ac:dyDescent="0.25">
      <c r="A29" s="83">
        <f t="shared" si="1"/>
        <v>27</v>
      </c>
      <c r="B29" s="34" t="s">
        <v>593</v>
      </c>
      <c r="C29" s="35">
        <v>0</v>
      </c>
      <c r="D29" s="35">
        <v>0</v>
      </c>
      <c r="E29" s="35">
        <f t="shared" si="0"/>
        <v>0</v>
      </c>
      <c r="F29" s="35">
        <v>0</v>
      </c>
      <c r="G29" s="35"/>
      <c r="H29" s="124"/>
      <c r="I29" s="124"/>
      <c r="J29" s="125"/>
      <c r="K29" s="85"/>
    </row>
    <row r="30" spans="1:14" x14ac:dyDescent="0.25">
      <c r="A30" s="83">
        <f t="shared" si="1"/>
        <v>28</v>
      </c>
      <c r="B30" s="34" t="s">
        <v>593</v>
      </c>
      <c r="C30" s="35">
        <v>0</v>
      </c>
      <c r="D30" s="35">
        <v>0</v>
      </c>
      <c r="E30" s="35">
        <f t="shared" si="0"/>
        <v>0</v>
      </c>
      <c r="F30" s="35">
        <v>0</v>
      </c>
      <c r="G30" s="35"/>
      <c r="H30" s="124"/>
      <c r="I30" s="124"/>
      <c r="J30" s="125"/>
      <c r="K30" s="85"/>
    </row>
    <row r="31" spans="1:14" x14ac:dyDescent="0.25">
      <c r="A31" s="83">
        <f t="shared" si="1"/>
        <v>29</v>
      </c>
      <c r="B31" s="34" t="s">
        <v>593</v>
      </c>
      <c r="C31" s="35">
        <v>0</v>
      </c>
      <c r="D31" s="35">
        <v>0</v>
      </c>
      <c r="E31" s="35">
        <f t="shared" si="0"/>
        <v>0</v>
      </c>
      <c r="F31" s="35">
        <v>0</v>
      </c>
      <c r="G31" s="35"/>
      <c r="H31" s="124"/>
      <c r="I31" s="124"/>
      <c r="J31" s="125"/>
      <c r="K31" s="85"/>
    </row>
    <row r="32" spans="1:14" x14ac:dyDescent="0.25">
      <c r="A32" s="83">
        <f t="shared" si="1"/>
        <v>30</v>
      </c>
      <c r="B32" s="34" t="s">
        <v>593</v>
      </c>
      <c r="C32" s="35">
        <v>0</v>
      </c>
      <c r="D32" s="35">
        <v>0</v>
      </c>
      <c r="E32" s="35">
        <f t="shared" si="0"/>
        <v>0</v>
      </c>
      <c r="F32" s="35">
        <v>0</v>
      </c>
      <c r="G32" s="35"/>
      <c r="H32" s="124"/>
      <c r="I32" s="124"/>
      <c r="J32" s="125"/>
      <c r="K32" s="85"/>
    </row>
    <row r="33" spans="1:19" x14ac:dyDescent="0.25">
      <c r="A33" s="83">
        <f t="shared" si="1"/>
        <v>31</v>
      </c>
      <c r="B33" s="34" t="s">
        <v>593</v>
      </c>
      <c r="C33" s="35">
        <v>0</v>
      </c>
      <c r="D33" s="35">
        <v>0</v>
      </c>
      <c r="E33" s="35">
        <f t="shared" si="0"/>
        <v>0</v>
      </c>
      <c r="F33" s="35">
        <v>0</v>
      </c>
      <c r="G33" s="35"/>
      <c r="H33" s="124"/>
      <c r="I33" s="124"/>
      <c r="J33" s="125"/>
      <c r="K33" s="85"/>
    </row>
    <row r="34" spans="1:19" x14ac:dyDescent="0.35">
      <c r="A34" s="83"/>
      <c r="B34" s="50" t="s">
        <v>9</v>
      </c>
      <c r="C34" s="39" t="s">
        <v>52</v>
      </c>
      <c r="D34" s="39"/>
      <c r="E34" s="50">
        <f>SUM(E3:E33)</f>
        <v>822</v>
      </c>
      <c r="F34" s="50">
        <f>SUM(F3:F33)</f>
        <v>49</v>
      </c>
      <c r="G34" s="50">
        <f>SUM(G3:G33)</f>
        <v>0</v>
      </c>
      <c r="H34" s="130">
        <f>SUM(H3:H33)</f>
        <v>0</v>
      </c>
      <c r="I34" s="130">
        <f>SUM(I4:I33)</f>
        <v>0</v>
      </c>
      <c r="J34" s="131"/>
      <c r="K34" s="85"/>
    </row>
    <row r="35" spans="1:19" x14ac:dyDescent="0.25">
      <c r="A35" s="83"/>
      <c r="B35" s="36"/>
      <c r="C35" s="36"/>
      <c r="D35" s="36"/>
      <c r="E35" s="36"/>
      <c r="F35" s="36" t="s">
        <v>52</v>
      </c>
      <c r="G35" s="36"/>
      <c r="H35" s="124" t="s">
        <v>52</v>
      </c>
      <c r="I35" s="124"/>
      <c r="J35" s="125"/>
      <c r="K35" s="98"/>
    </row>
    <row r="36" spans="1:19" ht="21.75" thickBot="1" x14ac:dyDescent="0.3">
      <c r="A36" s="91"/>
      <c r="B36" s="114"/>
      <c r="C36" s="114"/>
      <c r="D36" s="114"/>
      <c r="E36" s="114" t="s">
        <v>52</v>
      </c>
      <c r="F36" s="114" t="s">
        <v>52</v>
      </c>
      <c r="G36" s="109" t="s">
        <v>10</v>
      </c>
      <c r="H36" s="140" t="e">
        <f>+E34/I34</f>
        <v>#DIV/0!</v>
      </c>
      <c r="I36" s="140" t="s">
        <v>11</v>
      </c>
      <c r="J36" s="141"/>
      <c r="K36" s="175"/>
    </row>
    <row r="37" spans="1:19" s="234" customFormat="1" ht="21.75" thickBot="1" x14ac:dyDescent="0.4">
      <c r="A37" s="29"/>
      <c r="B37" s="273"/>
      <c r="C37" s="274"/>
      <c r="D37" s="274"/>
      <c r="E37" s="275"/>
      <c r="F37" s="274"/>
      <c r="G37" s="30"/>
      <c r="H37" s="136"/>
      <c r="I37" s="276"/>
      <c r="J37" s="277"/>
      <c r="K37" s="110"/>
      <c r="M37" s="59"/>
      <c r="R37" s="111"/>
      <c r="S37" s="111"/>
    </row>
    <row r="38" spans="1:19" x14ac:dyDescent="0.35">
      <c r="A38" s="262" t="s">
        <v>79</v>
      </c>
      <c r="B38" s="263"/>
      <c r="C38" s="250" t="s">
        <v>68</v>
      </c>
      <c r="D38" s="250"/>
      <c r="E38" s="250"/>
      <c r="F38" s="250"/>
      <c r="G38" s="250"/>
      <c r="H38" s="250"/>
      <c r="I38" s="250"/>
      <c r="J38" s="264"/>
      <c r="K38" s="251"/>
    </row>
    <row r="39" spans="1:19" ht="63" x14ac:dyDescent="0.25">
      <c r="A39" s="252" t="s">
        <v>0</v>
      </c>
      <c r="B39" s="253"/>
      <c r="C39" s="247" t="s">
        <v>6</v>
      </c>
      <c r="D39" s="247" t="s">
        <v>517</v>
      </c>
      <c r="E39" s="247" t="s">
        <v>1</v>
      </c>
      <c r="F39" s="247" t="s">
        <v>2</v>
      </c>
      <c r="G39" s="73" t="s">
        <v>3</v>
      </c>
      <c r="H39" s="122" t="s">
        <v>8</v>
      </c>
      <c r="I39" s="122" t="s">
        <v>4</v>
      </c>
      <c r="J39" s="123" t="s">
        <v>120</v>
      </c>
      <c r="K39" s="172" t="s">
        <v>5</v>
      </c>
    </row>
    <row r="40" spans="1:19" x14ac:dyDescent="0.25">
      <c r="A40" s="83">
        <v>1</v>
      </c>
      <c r="B40" s="34" t="s">
        <v>593</v>
      </c>
      <c r="C40" s="35">
        <v>4467</v>
      </c>
      <c r="D40" s="35">
        <v>4539</v>
      </c>
      <c r="E40" s="35">
        <f t="shared" ref="E40:E70" si="2">D40-C40</f>
        <v>72</v>
      </c>
      <c r="F40" s="35">
        <v>6</v>
      </c>
      <c r="G40" s="36"/>
      <c r="H40" s="124"/>
      <c r="I40" s="124"/>
      <c r="J40" s="125"/>
      <c r="K40" s="85" t="s">
        <v>600</v>
      </c>
    </row>
    <row r="41" spans="1:19" x14ac:dyDescent="0.35">
      <c r="A41" s="83">
        <f>A40+1</f>
        <v>2</v>
      </c>
      <c r="B41" s="34" t="s">
        <v>593</v>
      </c>
      <c r="C41" s="35">
        <v>0</v>
      </c>
      <c r="D41" s="35">
        <v>0</v>
      </c>
      <c r="E41" s="35">
        <f t="shared" si="2"/>
        <v>0</v>
      </c>
      <c r="F41" s="35">
        <v>0</v>
      </c>
      <c r="G41" s="36"/>
      <c r="H41" s="116"/>
      <c r="I41" s="126"/>
      <c r="J41" s="127"/>
      <c r="K41" s="98"/>
    </row>
    <row r="42" spans="1:19" x14ac:dyDescent="0.25">
      <c r="A42" s="83">
        <f t="shared" ref="A42:A70" si="3">A41+1</f>
        <v>3</v>
      </c>
      <c r="B42" s="34" t="s">
        <v>593</v>
      </c>
      <c r="C42" s="35">
        <v>0</v>
      </c>
      <c r="D42" s="35">
        <v>0</v>
      </c>
      <c r="E42" s="35">
        <f t="shared" si="2"/>
        <v>0</v>
      </c>
      <c r="F42" s="35">
        <v>0</v>
      </c>
      <c r="G42" s="36"/>
      <c r="H42" s="124"/>
      <c r="I42" s="124"/>
      <c r="J42" s="125"/>
      <c r="K42" s="85"/>
    </row>
    <row r="43" spans="1:19" x14ac:dyDescent="0.25">
      <c r="A43" s="83">
        <f t="shared" si="3"/>
        <v>4</v>
      </c>
      <c r="B43" s="34" t="s">
        <v>593</v>
      </c>
      <c r="C43" s="35">
        <v>4550</v>
      </c>
      <c r="D43" s="35">
        <v>4614</v>
      </c>
      <c r="E43" s="35">
        <f t="shared" si="2"/>
        <v>64</v>
      </c>
      <c r="F43" s="35">
        <v>5</v>
      </c>
      <c r="G43" s="36"/>
      <c r="H43" s="124"/>
      <c r="I43" s="124"/>
      <c r="J43" s="125"/>
      <c r="K43" s="85" t="s">
        <v>453</v>
      </c>
    </row>
    <row r="44" spans="1:19" x14ac:dyDescent="0.25">
      <c r="A44" s="83">
        <f t="shared" si="3"/>
        <v>5</v>
      </c>
      <c r="B44" s="34" t="s">
        <v>593</v>
      </c>
      <c r="C44" s="35">
        <f>D43</f>
        <v>4614</v>
      </c>
      <c r="D44" s="35">
        <v>4692</v>
      </c>
      <c r="E44" s="35">
        <f t="shared" si="2"/>
        <v>78</v>
      </c>
      <c r="F44" s="35">
        <v>6</v>
      </c>
      <c r="G44" s="36"/>
      <c r="H44" s="124"/>
      <c r="I44" s="124"/>
      <c r="J44" s="125"/>
      <c r="K44" s="85" t="s">
        <v>600</v>
      </c>
    </row>
    <row r="45" spans="1:19" x14ac:dyDescent="0.25">
      <c r="A45" s="83">
        <f t="shared" si="3"/>
        <v>6</v>
      </c>
      <c r="B45" s="34" t="s">
        <v>593</v>
      </c>
      <c r="C45" s="35">
        <f>D44</f>
        <v>4692</v>
      </c>
      <c r="D45" s="35">
        <v>4741</v>
      </c>
      <c r="E45" s="35">
        <f t="shared" si="2"/>
        <v>49</v>
      </c>
      <c r="F45" s="35">
        <v>4</v>
      </c>
      <c r="G45" s="36"/>
      <c r="H45" s="124"/>
      <c r="I45" s="124"/>
      <c r="J45" s="125"/>
      <c r="K45" s="173" t="s">
        <v>281</v>
      </c>
    </row>
    <row r="46" spans="1:19" ht="22.5" customHeight="1" x14ac:dyDescent="0.25">
      <c r="A46" s="83">
        <f t="shared" si="3"/>
        <v>7</v>
      </c>
      <c r="B46" s="34" t="s">
        <v>593</v>
      </c>
      <c r="C46" s="35">
        <f>D45</f>
        <v>4741</v>
      </c>
      <c r="D46" s="35">
        <v>4802</v>
      </c>
      <c r="E46" s="35">
        <f t="shared" si="2"/>
        <v>61</v>
      </c>
      <c r="F46" s="35">
        <v>5</v>
      </c>
      <c r="G46" s="36"/>
      <c r="H46" s="124"/>
      <c r="I46" s="124"/>
      <c r="J46" s="125"/>
      <c r="K46" s="173" t="s">
        <v>453</v>
      </c>
    </row>
    <row r="47" spans="1:19" x14ac:dyDescent="0.25">
      <c r="A47" s="83">
        <f t="shared" si="3"/>
        <v>8</v>
      </c>
      <c r="B47" s="34" t="s">
        <v>593</v>
      </c>
      <c r="C47" s="35">
        <f>D46</f>
        <v>4802</v>
      </c>
      <c r="D47" s="35">
        <v>4874</v>
      </c>
      <c r="E47" s="35">
        <f t="shared" si="2"/>
        <v>72</v>
      </c>
      <c r="F47" s="35">
        <v>6</v>
      </c>
      <c r="G47" s="36"/>
      <c r="H47" s="124"/>
      <c r="I47" s="124"/>
      <c r="J47" s="125"/>
      <c r="K47" s="85" t="s">
        <v>600</v>
      </c>
    </row>
    <row r="48" spans="1:19" x14ac:dyDescent="0.25">
      <c r="A48" s="83">
        <f t="shared" si="3"/>
        <v>9</v>
      </c>
      <c r="B48" s="34" t="s">
        <v>593</v>
      </c>
      <c r="C48" s="35">
        <f>D47</f>
        <v>4874</v>
      </c>
      <c r="D48" s="35">
        <v>4898</v>
      </c>
      <c r="E48" s="35">
        <f t="shared" si="2"/>
        <v>24</v>
      </c>
      <c r="F48" s="35">
        <v>2</v>
      </c>
      <c r="G48" s="36"/>
      <c r="H48" s="124"/>
      <c r="I48" s="128"/>
      <c r="J48" s="129"/>
      <c r="K48" s="85" t="s">
        <v>507</v>
      </c>
    </row>
    <row r="49" spans="1:11" x14ac:dyDescent="0.25">
      <c r="A49" s="83">
        <f t="shared" si="3"/>
        <v>10</v>
      </c>
      <c r="B49" s="34" t="s">
        <v>593</v>
      </c>
      <c r="C49" s="35">
        <v>0</v>
      </c>
      <c r="D49" s="35">
        <v>0</v>
      </c>
      <c r="E49" s="35">
        <f t="shared" si="2"/>
        <v>0</v>
      </c>
      <c r="F49" s="35">
        <v>0</v>
      </c>
      <c r="G49" s="35"/>
      <c r="H49" s="124"/>
      <c r="I49" s="124"/>
      <c r="J49" s="125"/>
      <c r="K49" s="85"/>
    </row>
    <row r="50" spans="1:11" x14ac:dyDescent="0.25">
      <c r="A50" s="83">
        <f t="shared" si="3"/>
        <v>11</v>
      </c>
      <c r="B50" s="34" t="s">
        <v>593</v>
      </c>
      <c r="C50" s="35">
        <f>D48</f>
        <v>4898</v>
      </c>
      <c r="D50" s="35">
        <v>4962</v>
      </c>
      <c r="E50" s="35">
        <f t="shared" si="2"/>
        <v>64</v>
      </c>
      <c r="F50" s="35">
        <v>5</v>
      </c>
      <c r="G50" s="35"/>
      <c r="H50" s="124"/>
      <c r="I50" s="124"/>
      <c r="J50" s="125"/>
      <c r="K50" s="85" t="s">
        <v>453</v>
      </c>
    </row>
    <row r="51" spans="1:11" x14ac:dyDescent="0.25">
      <c r="A51" s="83">
        <f t="shared" si="3"/>
        <v>12</v>
      </c>
      <c r="B51" s="34" t="s">
        <v>593</v>
      </c>
      <c r="C51" s="35">
        <f>D50</f>
        <v>4962</v>
      </c>
      <c r="D51" s="35">
        <v>5036</v>
      </c>
      <c r="E51" s="35">
        <f t="shared" si="2"/>
        <v>74</v>
      </c>
      <c r="F51" s="35">
        <v>6</v>
      </c>
      <c r="G51" s="35"/>
      <c r="H51" s="124"/>
      <c r="I51" s="124"/>
      <c r="J51" s="125"/>
      <c r="K51" s="85" t="s">
        <v>600</v>
      </c>
    </row>
    <row r="52" spans="1:11" x14ac:dyDescent="0.25">
      <c r="A52" s="83">
        <f t="shared" si="3"/>
        <v>13</v>
      </c>
      <c r="B52" s="34" t="s">
        <v>593</v>
      </c>
      <c r="C52" s="35">
        <f>D51</f>
        <v>5036</v>
      </c>
      <c r="D52" s="35">
        <v>5111</v>
      </c>
      <c r="E52" s="35">
        <f t="shared" si="2"/>
        <v>75</v>
      </c>
      <c r="F52" s="35">
        <v>6</v>
      </c>
      <c r="G52" s="35"/>
      <c r="H52" s="124"/>
      <c r="I52" s="124"/>
      <c r="J52" s="125"/>
      <c r="K52" s="85" t="s">
        <v>600</v>
      </c>
    </row>
    <row r="53" spans="1:11" x14ac:dyDescent="0.25">
      <c r="A53" s="83">
        <f t="shared" si="3"/>
        <v>14</v>
      </c>
      <c r="B53" s="34" t="s">
        <v>593</v>
      </c>
      <c r="C53" s="35">
        <f>D52</f>
        <v>5111</v>
      </c>
      <c r="D53" s="35">
        <v>5172</v>
      </c>
      <c r="E53" s="35">
        <f t="shared" si="2"/>
        <v>61</v>
      </c>
      <c r="F53" s="35">
        <v>5</v>
      </c>
      <c r="G53" s="35"/>
      <c r="H53" s="124"/>
      <c r="I53" s="124"/>
      <c r="J53" s="125"/>
      <c r="K53" s="174" t="s">
        <v>453</v>
      </c>
    </row>
    <row r="54" spans="1:11" x14ac:dyDescent="0.25">
      <c r="A54" s="83">
        <f t="shared" si="3"/>
        <v>15</v>
      </c>
      <c r="B54" s="34" t="s">
        <v>593</v>
      </c>
      <c r="C54" s="35">
        <f>D53</f>
        <v>5172</v>
      </c>
      <c r="D54" s="35">
        <v>5246</v>
      </c>
      <c r="E54" s="35">
        <f t="shared" si="2"/>
        <v>74</v>
      </c>
      <c r="F54" s="35">
        <v>6</v>
      </c>
      <c r="G54" s="35"/>
      <c r="H54" s="124"/>
      <c r="I54" s="124"/>
      <c r="J54" s="125"/>
      <c r="K54" s="85" t="s">
        <v>600</v>
      </c>
    </row>
    <row r="55" spans="1:11" x14ac:dyDescent="0.25">
      <c r="A55" s="83">
        <f t="shared" si="3"/>
        <v>16</v>
      </c>
      <c r="B55" s="34" t="s">
        <v>593</v>
      </c>
      <c r="C55" s="35">
        <f>D54</f>
        <v>5246</v>
      </c>
      <c r="D55" s="35">
        <v>5274</v>
      </c>
      <c r="E55" s="35">
        <f t="shared" si="2"/>
        <v>28</v>
      </c>
      <c r="F55" s="35">
        <v>3</v>
      </c>
      <c r="G55" s="35"/>
      <c r="H55" s="124"/>
      <c r="I55" s="124"/>
      <c r="J55" s="125"/>
      <c r="K55" s="85" t="s">
        <v>601</v>
      </c>
    </row>
    <row r="56" spans="1:11" x14ac:dyDescent="0.25">
      <c r="A56" s="83">
        <f t="shared" si="3"/>
        <v>17</v>
      </c>
      <c r="B56" s="34" t="s">
        <v>593</v>
      </c>
      <c r="C56" s="35">
        <v>0</v>
      </c>
      <c r="D56" s="35">
        <v>0</v>
      </c>
      <c r="E56" s="35">
        <f t="shared" si="2"/>
        <v>0</v>
      </c>
      <c r="F56" s="35">
        <v>0</v>
      </c>
      <c r="G56" s="35"/>
      <c r="H56" s="124"/>
      <c r="I56" s="124"/>
      <c r="J56" s="125"/>
      <c r="K56" s="98"/>
    </row>
    <row r="57" spans="1:11" x14ac:dyDescent="0.25">
      <c r="A57" s="83">
        <f t="shared" si="3"/>
        <v>18</v>
      </c>
      <c r="B57" s="34" t="s">
        <v>593</v>
      </c>
      <c r="C57" s="35">
        <f>D55</f>
        <v>5274</v>
      </c>
      <c r="D57" s="35">
        <v>5349</v>
      </c>
      <c r="E57" s="35">
        <f t="shared" si="2"/>
        <v>75</v>
      </c>
      <c r="F57" s="35">
        <v>6</v>
      </c>
      <c r="G57" s="35"/>
      <c r="H57" s="124"/>
      <c r="I57" s="124"/>
      <c r="J57" s="125"/>
      <c r="K57" s="85" t="s">
        <v>600</v>
      </c>
    </row>
    <row r="58" spans="1:11" x14ac:dyDescent="0.25">
      <c r="A58" s="83">
        <f t="shared" si="3"/>
        <v>19</v>
      </c>
      <c r="B58" s="34" t="s">
        <v>593</v>
      </c>
      <c r="C58" s="35">
        <f>D57</f>
        <v>5349</v>
      </c>
      <c r="D58" s="35">
        <v>5414</v>
      </c>
      <c r="E58" s="35">
        <f t="shared" si="2"/>
        <v>65</v>
      </c>
      <c r="F58" s="35">
        <v>5</v>
      </c>
      <c r="G58" s="35"/>
      <c r="H58" s="124"/>
      <c r="I58" s="124"/>
      <c r="J58" s="125"/>
      <c r="K58" s="85" t="s">
        <v>453</v>
      </c>
    </row>
    <row r="59" spans="1:11" x14ac:dyDescent="0.25">
      <c r="A59" s="83">
        <f t="shared" si="3"/>
        <v>20</v>
      </c>
      <c r="B59" s="34" t="s">
        <v>593</v>
      </c>
      <c r="C59" s="35">
        <f>D58</f>
        <v>5414</v>
      </c>
      <c r="D59" s="35">
        <v>5490</v>
      </c>
      <c r="E59" s="35">
        <f t="shared" si="2"/>
        <v>76</v>
      </c>
      <c r="F59" s="35">
        <v>6</v>
      </c>
      <c r="G59" s="35"/>
      <c r="H59" s="124"/>
      <c r="I59" s="124"/>
      <c r="J59" s="125"/>
      <c r="K59" s="85" t="s">
        <v>600</v>
      </c>
    </row>
    <row r="60" spans="1:11" x14ac:dyDescent="0.25">
      <c r="A60" s="83">
        <f t="shared" si="3"/>
        <v>21</v>
      </c>
      <c r="B60" s="34" t="s">
        <v>593</v>
      </c>
      <c r="C60" s="35">
        <f>D59</f>
        <v>5490</v>
      </c>
      <c r="D60" s="35">
        <v>5550</v>
      </c>
      <c r="E60" s="35">
        <f t="shared" si="2"/>
        <v>60</v>
      </c>
      <c r="F60" s="35">
        <v>5</v>
      </c>
      <c r="G60" s="35"/>
      <c r="H60" s="124"/>
      <c r="I60" s="124"/>
      <c r="J60" s="125"/>
      <c r="K60" s="85" t="s">
        <v>453</v>
      </c>
    </row>
    <row r="61" spans="1:11" x14ac:dyDescent="0.25">
      <c r="A61" s="83">
        <f t="shared" si="3"/>
        <v>22</v>
      </c>
      <c r="B61" s="34" t="s">
        <v>593</v>
      </c>
      <c r="C61" s="35">
        <f>D60</f>
        <v>5550</v>
      </c>
      <c r="D61" s="35">
        <v>5598</v>
      </c>
      <c r="E61" s="35">
        <f t="shared" si="2"/>
        <v>48</v>
      </c>
      <c r="F61" s="35">
        <v>4</v>
      </c>
      <c r="G61" s="35"/>
      <c r="H61" s="124"/>
      <c r="I61" s="124"/>
      <c r="J61" s="125"/>
      <c r="K61" s="85" t="s">
        <v>281</v>
      </c>
    </row>
    <row r="62" spans="1:11" x14ac:dyDescent="0.25">
      <c r="A62" s="83">
        <f t="shared" si="3"/>
        <v>23</v>
      </c>
      <c r="B62" s="34" t="s">
        <v>593</v>
      </c>
      <c r="C62" s="35">
        <f>D61</f>
        <v>5598</v>
      </c>
      <c r="D62" s="35">
        <v>5679</v>
      </c>
      <c r="E62" s="35">
        <f t="shared" si="2"/>
        <v>81</v>
      </c>
      <c r="F62" s="35">
        <v>6</v>
      </c>
      <c r="G62" s="35"/>
      <c r="H62" s="124"/>
      <c r="I62" s="124"/>
      <c r="J62" s="125"/>
      <c r="K62" s="85" t="s">
        <v>602</v>
      </c>
    </row>
    <row r="63" spans="1:11" x14ac:dyDescent="0.25">
      <c r="A63" s="83">
        <f t="shared" si="3"/>
        <v>24</v>
      </c>
      <c r="B63" s="34" t="s">
        <v>593</v>
      </c>
      <c r="C63" s="35">
        <v>0</v>
      </c>
      <c r="D63" s="35">
        <v>0</v>
      </c>
      <c r="E63" s="35">
        <f t="shared" si="2"/>
        <v>0</v>
      </c>
      <c r="F63" s="35">
        <v>0</v>
      </c>
      <c r="G63" s="35"/>
      <c r="H63" s="124"/>
      <c r="I63" s="124"/>
      <c r="J63" s="125"/>
      <c r="K63" s="85"/>
    </row>
    <row r="64" spans="1:11" x14ac:dyDescent="0.25">
      <c r="A64" s="83">
        <f t="shared" si="3"/>
        <v>25</v>
      </c>
      <c r="B64" s="34" t="s">
        <v>593</v>
      </c>
      <c r="C64" s="35">
        <f>D62</f>
        <v>5679</v>
      </c>
      <c r="D64" s="35">
        <v>5743</v>
      </c>
      <c r="E64" s="35">
        <f t="shared" si="2"/>
        <v>64</v>
      </c>
      <c r="F64" s="35">
        <v>5</v>
      </c>
      <c r="G64" s="35"/>
      <c r="H64" s="124"/>
      <c r="I64" s="124"/>
      <c r="J64" s="125"/>
      <c r="K64" s="85" t="s">
        <v>453</v>
      </c>
    </row>
    <row r="65" spans="1:11" x14ac:dyDescent="0.25">
      <c r="A65" s="83">
        <f t="shared" si="3"/>
        <v>26</v>
      </c>
      <c r="B65" s="34" t="s">
        <v>593</v>
      </c>
      <c r="C65" s="35">
        <f>D64</f>
        <v>5743</v>
      </c>
      <c r="D65" s="35">
        <v>5817</v>
      </c>
      <c r="E65" s="35">
        <f t="shared" si="2"/>
        <v>74</v>
      </c>
      <c r="F65" s="35">
        <v>6</v>
      </c>
      <c r="G65" s="35"/>
      <c r="H65" s="124"/>
      <c r="I65" s="124"/>
      <c r="J65" s="125"/>
      <c r="K65" s="85" t="s">
        <v>600</v>
      </c>
    </row>
    <row r="66" spans="1:11" x14ac:dyDescent="0.25">
      <c r="A66" s="83">
        <f t="shared" si="3"/>
        <v>27</v>
      </c>
      <c r="B66" s="34" t="s">
        <v>593</v>
      </c>
      <c r="C66" s="35">
        <f>D65</f>
        <v>5817</v>
      </c>
      <c r="D66" s="35">
        <v>5878</v>
      </c>
      <c r="E66" s="35">
        <f t="shared" si="2"/>
        <v>61</v>
      </c>
      <c r="F66" s="35">
        <v>5</v>
      </c>
      <c r="G66" s="35"/>
      <c r="H66" s="124"/>
      <c r="I66" s="124"/>
      <c r="J66" s="125"/>
      <c r="K66" s="85" t="s">
        <v>453</v>
      </c>
    </row>
    <row r="67" spans="1:11" x14ac:dyDescent="0.25">
      <c r="A67" s="83">
        <f t="shared" si="3"/>
        <v>28</v>
      </c>
      <c r="B67" s="34" t="s">
        <v>593</v>
      </c>
      <c r="C67" s="35">
        <f>D66</f>
        <v>5878</v>
      </c>
      <c r="D67" s="35">
        <v>5939</v>
      </c>
      <c r="E67" s="35">
        <f t="shared" si="2"/>
        <v>61</v>
      </c>
      <c r="F67" s="35">
        <v>5</v>
      </c>
      <c r="G67" s="35"/>
      <c r="H67" s="124"/>
      <c r="I67" s="124"/>
      <c r="J67" s="125"/>
      <c r="K67" s="85" t="s">
        <v>453</v>
      </c>
    </row>
    <row r="68" spans="1:11" x14ac:dyDescent="0.25">
      <c r="A68" s="83">
        <f t="shared" si="3"/>
        <v>29</v>
      </c>
      <c r="B68" s="34" t="s">
        <v>593</v>
      </c>
      <c r="C68" s="35">
        <v>5939</v>
      </c>
      <c r="D68" s="35">
        <v>6011</v>
      </c>
      <c r="E68" s="35">
        <f t="shared" si="2"/>
        <v>72</v>
      </c>
      <c r="F68" s="35">
        <v>6</v>
      </c>
      <c r="G68" s="35"/>
      <c r="H68" s="124"/>
      <c r="I68" s="124"/>
      <c r="J68" s="125"/>
      <c r="K68" s="85" t="s">
        <v>600</v>
      </c>
    </row>
    <row r="69" spans="1:11" x14ac:dyDescent="0.25">
      <c r="A69" s="83">
        <f t="shared" si="3"/>
        <v>30</v>
      </c>
      <c r="B69" s="34" t="s">
        <v>593</v>
      </c>
      <c r="C69" s="35">
        <f>D68</f>
        <v>6011</v>
      </c>
      <c r="D69" s="35">
        <v>6097</v>
      </c>
      <c r="E69" s="35">
        <f t="shared" si="2"/>
        <v>86</v>
      </c>
      <c r="F69" s="35">
        <v>7</v>
      </c>
      <c r="G69" s="35"/>
      <c r="H69" s="124"/>
      <c r="I69" s="124"/>
      <c r="J69" s="125"/>
      <c r="K69" s="85" t="s">
        <v>603</v>
      </c>
    </row>
    <row r="70" spans="1:11" x14ac:dyDescent="0.25">
      <c r="A70" s="83">
        <f t="shared" si="3"/>
        <v>31</v>
      </c>
      <c r="B70" s="34" t="s">
        <v>593</v>
      </c>
      <c r="C70" s="35">
        <v>0</v>
      </c>
      <c r="D70" s="35">
        <v>0</v>
      </c>
      <c r="E70" s="35">
        <f t="shared" si="2"/>
        <v>0</v>
      </c>
      <c r="F70" s="35">
        <v>0</v>
      </c>
      <c r="G70" s="35"/>
      <c r="H70" s="124"/>
      <c r="I70" s="124"/>
      <c r="J70" s="125"/>
      <c r="K70" s="85"/>
    </row>
    <row r="71" spans="1:11" x14ac:dyDescent="0.35">
      <c r="A71" s="83"/>
      <c r="B71" s="50" t="s">
        <v>9</v>
      </c>
      <c r="C71" s="39" t="s">
        <v>52</v>
      </c>
      <c r="D71" s="39"/>
      <c r="E71" s="50">
        <f>SUM(E40:E70)</f>
        <v>1619</v>
      </c>
      <c r="F71" s="50">
        <f>SUM(F40:F70)</f>
        <v>131</v>
      </c>
      <c r="G71" s="50">
        <f>SUM(G40:G70)</f>
        <v>0</v>
      </c>
      <c r="H71" s="130">
        <f>SUM(H40:H70)</f>
        <v>0</v>
      </c>
      <c r="I71" s="130">
        <f>SUM(I41:I70)</f>
        <v>0</v>
      </c>
      <c r="J71" s="131"/>
      <c r="K71" s="85" t="s">
        <v>52</v>
      </c>
    </row>
    <row r="72" spans="1:11" x14ac:dyDescent="0.25">
      <c r="A72" s="83"/>
      <c r="B72" s="36"/>
      <c r="C72" s="36"/>
      <c r="D72" s="36"/>
      <c r="E72" s="36"/>
      <c r="F72" s="36" t="s">
        <v>52</v>
      </c>
      <c r="G72" s="36"/>
      <c r="H72" s="124" t="s">
        <v>52</v>
      </c>
      <c r="I72" s="124"/>
      <c r="J72" s="125"/>
      <c r="K72" s="98"/>
    </row>
    <row r="73" spans="1:11" ht="21.75" thickBot="1" x14ac:dyDescent="0.3">
      <c r="A73" s="91"/>
      <c r="B73" s="114"/>
      <c r="C73" s="114"/>
      <c r="D73" s="114"/>
      <c r="E73" s="114" t="s">
        <v>52</v>
      </c>
      <c r="F73" s="114" t="s">
        <v>52</v>
      </c>
      <c r="G73" s="109" t="s">
        <v>10</v>
      </c>
      <c r="H73" s="140" t="e">
        <f>+E71/I71</f>
        <v>#DIV/0!</v>
      </c>
      <c r="I73" s="140" t="s">
        <v>11</v>
      </c>
      <c r="J73" s="141"/>
      <c r="K73" s="175"/>
    </row>
    <row r="74" spans="1:11" x14ac:dyDescent="0.35">
      <c r="A74" s="278"/>
      <c r="B74" s="278"/>
      <c r="C74" s="279"/>
      <c r="D74" s="279"/>
      <c r="E74" s="279"/>
      <c r="F74" s="279"/>
      <c r="G74" s="279"/>
      <c r="H74" s="279"/>
      <c r="I74" s="279"/>
      <c r="J74" s="279"/>
      <c r="K74" s="279"/>
    </row>
    <row r="75" spans="1:11" ht="21.75" thickBot="1" x14ac:dyDescent="0.3">
      <c r="B75" s="273"/>
      <c r="C75" s="275"/>
      <c r="D75" s="275"/>
      <c r="E75" s="275"/>
      <c r="F75" s="275"/>
      <c r="K75" s="280"/>
    </row>
    <row r="76" spans="1:11" x14ac:dyDescent="0.35">
      <c r="A76" s="262" t="s">
        <v>80</v>
      </c>
      <c r="B76" s="263"/>
      <c r="C76" s="250" t="s">
        <v>69</v>
      </c>
      <c r="D76" s="250"/>
      <c r="E76" s="250"/>
      <c r="F76" s="250"/>
      <c r="G76" s="250"/>
      <c r="H76" s="250"/>
      <c r="I76" s="250"/>
      <c r="J76" s="264"/>
      <c r="K76" s="251"/>
    </row>
    <row r="77" spans="1:11" ht="63" x14ac:dyDescent="0.25">
      <c r="A77" s="252" t="s">
        <v>0</v>
      </c>
      <c r="B77" s="253"/>
      <c r="C77" s="247" t="s">
        <v>6</v>
      </c>
      <c r="D77" s="247" t="s">
        <v>517</v>
      </c>
      <c r="E77" s="247" t="s">
        <v>1</v>
      </c>
      <c r="F77" s="247" t="s">
        <v>2</v>
      </c>
      <c r="G77" s="73" t="s">
        <v>3</v>
      </c>
      <c r="H77" s="122" t="s">
        <v>8</v>
      </c>
      <c r="I77" s="122" t="s">
        <v>4</v>
      </c>
      <c r="J77" s="123" t="s">
        <v>120</v>
      </c>
      <c r="K77" s="172" t="s">
        <v>5</v>
      </c>
    </row>
    <row r="78" spans="1:11" x14ac:dyDescent="0.25">
      <c r="A78" s="83">
        <v>1</v>
      </c>
      <c r="B78" s="34" t="s">
        <v>593</v>
      </c>
      <c r="C78" s="35">
        <v>5633</v>
      </c>
      <c r="D78" s="35">
        <v>5701</v>
      </c>
      <c r="E78" s="35">
        <f t="shared" ref="E78:E108" si="4">D78-C78</f>
        <v>68</v>
      </c>
      <c r="F78" s="35">
        <v>5</v>
      </c>
      <c r="G78" s="36"/>
      <c r="H78" s="124"/>
      <c r="I78" s="124"/>
      <c r="J78" s="125"/>
      <c r="K78" s="85" t="s">
        <v>453</v>
      </c>
    </row>
    <row r="79" spans="1:11" x14ac:dyDescent="0.35">
      <c r="A79" s="83">
        <f>A78+1</f>
        <v>2</v>
      </c>
      <c r="B79" s="34" t="s">
        <v>593</v>
      </c>
      <c r="C79" s="35">
        <f>D78</f>
        <v>5701</v>
      </c>
      <c r="D79" s="35">
        <v>5758</v>
      </c>
      <c r="E79" s="35">
        <f t="shared" si="4"/>
        <v>57</v>
      </c>
      <c r="F79" s="35">
        <v>3</v>
      </c>
      <c r="G79" s="36"/>
      <c r="H79" s="116"/>
      <c r="I79" s="126"/>
      <c r="J79" s="127"/>
      <c r="K79" s="179" t="s">
        <v>604</v>
      </c>
    </row>
    <row r="80" spans="1:11" x14ac:dyDescent="0.25">
      <c r="A80" s="83">
        <f t="shared" ref="A80:A108" si="5">A79+1</f>
        <v>3</v>
      </c>
      <c r="B80" s="34" t="s">
        <v>593</v>
      </c>
      <c r="C80" s="35">
        <v>0</v>
      </c>
      <c r="D80" s="35">
        <v>0</v>
      </c>
      <c r="E80" s="35">
        <f t="shared" si="4"/>
        <v>0</v>
      </c>
      <c r="F80" s="35">
        <v>0</v>
      </c>
      <c r="G80" s="36"/>
      <c r="H80" s="124"/>
      <c r="I80" s="124"/>
      <c r="J80" s="125"/>
      <c r="K80" s="180"/>
    </row>
    <row r="81" spans="1:15" x14ac:dyDescent="0.25">
      <c r="A81" s="83">
        <f t="shared" si="5"/>
        <v>4</v>
      </c>
      <c r="B81" s="34" t="s">
        <v>593</v>
      </c>
      <c r="C81" s="35">
        <f>D79</f>
        <v>5758</v>
      </c>
      <c r="D81" s="35">
        <v>5810</v>
      </c>
      <c r="E81" s="35">
        <f t="shared" si="4"/>
        <v>52</v>
      </c>
      <c r="F81" s="35">
        <v>4</v>
      </c>
      <c r="G81" s="36"/>
      <c r="H81" s="124"/>
      <c r="I81" s="124"/>
      <c r="J81" s="125"/>
      <c r="K81" s="85" t="s">
        <v>300</v>
      </c>
    </row>
    <row r="82" spans="1:15" ht="22.5" customHeight="1" x14ac:dyDescent="0.25">
      <c r="A82" s="83">
        <f t="shared" si="5"/>
        <v>5</v>
      </c>
      <c r="B82" s="34" t="s">
        <v>593</v>
      </c>
      <c r="C82" s="35">
        <f>D81</f>
        <v>5810</v>
      </c>
      <c r="D82" s="35">
        <v>5867</v>
      </c>
      <c r="E82" s="35">
        <f t="shared" si="4"/>
        <v>57</v>
      </c>
      <c r="F82" s="35">
        <v>4</v>
      </c>
      <c r="G82" s="36"/>
      <c r="H82" s="124"/>
      <c r="I82" s="124"/>
      <c r="J82" s="125"/>
      <c r="K82" s="85" t="s">
        <v>441</v>
      </c>
    </row>
    <row r="83" spans="1:15" x14ac:dyDescent="0.25">
      <c r="A83" s="83">
        <f t="shared" si="5"/>
        <v>6</v>
      </c>
      <c r="B83" s="34" t="s">
        <v>593</v>
      </c>
      <c r="C83" s="35">
        <f>D82</f>
        <v>5867</v>
      </c>
      <c r="D83" s="35">
        <v>5896</v>
      </c>
      <c r="E83" s="35">
        <f t="shared" si="4"/>
        <v>29</v>
      </c>
      <c r="F83" s="35">
        <v>2</v>
      </c>
      <c r="G83" s="36"/>
      <c r="H83" s="124"/>
      <c r="I83" s="124"/>
      <c r="J83" s="125"/>
      <c r="K83" s="173" t="s">
        <v>434</v>
      </c>
    </row>
    <row r="84" spans="1:15" x14ac:dyDescent="0.25">
      <c r="A84" s="83">
        <f t="shared" si="5"/>
        <v>7</v>
      </c>
      <c r="B84" s="34" t="s">
        <v>593</v>
      </c>
      <c r="C84" s="35">
        <f>D83</f>
        <v>5896</v>
      </c>
      <c r="D84" s="35">
        <v>5943</v>
      </c>
      <c r="E84" s="35">
        <f t="shared" si="4"/>
        <v>47</v>
      </c>
      <c r="F84" s="35">
        <v>3</v>
      </c>
      <c r="G84" s="36"/>
      <c r="H84" s="124"/>
      <c r="I84" s="124"/>
      <c r="J84" s="125"/>
      <c r="K84" s="173" t="s">
        <v>333</v>
      </c>
    </row>
    <row r="85" spans="1:15" x14ac:dyDescent="0.25">
      <c r="A85" s="83">
        <f t="shared" si="5"/>
        <v>8</v>
      </c>
      <c r="B85" s="34" t="s">
        <v>593</v>
      </c>
      <c r="C85" s="35">
        <f>D84</f>
        <v>5943</v>
      </c>
      <c r="D85" s="35">
        <v>5986</v>
      </c>
      <c r="E85" s="35">
        <f t="shared" si="4"/>
        <v>43</v>
      </c>
      <c r="F85" s="35">
        <v>3</v>
      </c>
      <c r="G85" s="36"/>
      <c r="H85" s="124"/>
      <c r="I85" s="124"/>
      <c r="J85" s="125"/>
      <c r="K85" s="85" t="s">
        <v>254</v>
      </c>
    </row>
    <row r="86" spans="1:15" x14ac:dyDescent="0.25">
      <c r="A86" s="83">
        <f t="shared" si="5"/>
        <v>9</v>
      </c>
      <c r="B86" s="34" t="s">
        <v>593</v>
      </c>
      <c r="C86" s="35">
        <f>D85</f>
        <v>5986</v>
      </c>
      <c r="D86" s="35">
        <v>6027</v>
      </c>
      <c r="E86" s="35">
        <f t="shared" si="4"/>
        <v>41</v>
      </c>
      <c r="F86" s="35">
        <v>3</v>
      </c>
      <c r="G86" s="36"/>
      <c r="H86" s="124"/>
      <c r="I86" s="128"/>
      <c r="J86" s="129"/>
      <c r="K86" s="85" t="s">
        <v>266</v>
      </c>
    </row>
    <row r="87" spans="1:15" x14ac:dyDescent="0.25">
      <c r="A87" s="83">
        <f t="shared" si="5"/>
        <v>10</v>
      </c>
      <c r="B87" s="34" t="s">
        <v>593</v>
      </c>
      <c r="C87" s="35">
        <v>0</v>
      </c>
      <c r="D87" s="35">
        <v>0</v>
      </c>
      <c r="E87" s="35">
        <f t="shared" si="4"/>
        <v>0</v>
      </c>
      <c r="F87" s="35">
        <v>0</v>
      </c>
      <c r="G87" s="35"/>
      <c r="H87" s="124"/>
      <c r="I87" s="124"/>
      <c r="J87" s="125"/>
      <c r="K87" s="85"/>
    </row>
    <row r="88" spans="1:15" x14ac:dyDescent="0.25">
      <c r="A88" s="83">
        <f t="shared" si="5"/>
        <v>11</v>
      </c>
      <c r="B88" s="34" t="s">
        <v>593</v>
      </c>
      <c r="C88" s="35">
        <f>D86</f>
        <v>6027</v>
      </c>
      <c r="D88" s="35">
        <v>6085</v>
      </c>
      <c r="E88" s="35">
        <f t="shared" si="4"/>
        <v>58</v>
      </c>
      <c r="F88" s="35">
        <v>4</v>
      </c>
      <c r="G88" s="35"/>
      <c r="H88" s="124"/>
      <c r="I88" s="124"/>
      <c r="J88" s="125"/>
      <c r="K88" s="85" t="s">
        <v>605</v>
      </c>
    </row>
    <row r="89" spans="1:15" x14ac:dyDescent="0.25">
      <c r="A89" s="83">
        <f t="shared" si="5"/>
        <v>12</v>
      </c>
      <c r="B89" s="34" t="s">
        <v>593</v>
      </c>
      <c r="C89" s="35">
        <f>D88</f>
        <v>6085</v>
      </c>
      <c r="D89" s="35">
        <v>6128</v>
      </c>
      <c r="E89" s="35">
        <f t="shared" si="4"/>
        <v>43</v>
      </c>
      <c r="F89" s="35">
        <v>3</v>
      </c>
      <c r="G89" s="35"/>
      <c r="H89" s="124"/>
      <c r="I89" s="124"/>
      <c r="J89" s="125"/>
      <c r="K89" s="85" t="s">
        <v>498</v>
      </c>
      <c r="O89" s="29" t="s">
        <v>52</v>
      </c>
    </row>
    <row r="90" spans="1:15" x14ac:dyDescent="0.25">
      <c r="A90" s="83">
        <f t="shared" si="5"/>
        <v>13</v>
      </c>
      <c r="B90" s="34" t="s">
        <v>593</v>
      </c>
      <c r="C90" s="35">
        <f>D89</f>
        <v>6128</v>
      </c>
      <c r="D90" s="35">
        <v>6171</v>
      </c>
      <c r="E90" s="35">
        <f t="shared" si="4"/>
        <v>43</v>
      </c>
      <c r="F90" s="35">
        <v>3</v>
      </c>
      <c r="G90" s="35"/>
      <c r="H90" s="124"/>
      <c r="I90" s="124"/>
      <c r="J90" s="125"/>
      <c r="K90" s="85" t="s">
        <v>498</v>
      </c>
      <c r="N90" s="29" t="s">
        <v>52</v>
      </c>
    </row>
    <row r="91" spans="1:15" x14ac:dyDescent="0.25">
      <c r="A91" s="83">
        <f t="shared" si="5"/>
        <v>14</v>
      </c>
      <c r="B91" s="34" t="s">
        <v>593</v>
      </c>
      <c r="C91" s="35">
        <f>D90</f>
        <v>6171</v>
      </c>
      <c r="D91" s="35">
        <v>6229</v>
      </c>
      <c r="E91" s="35">
        <f t="shared" si="4"/>
        <v>58</v>
      </c>
      <c r="F91" s="35">
        <v>4</v>
      </c>
      <c r="G91" s="35"/>
      <c r="H91" s="124"/>
      <c r="I91" s="124"/>
      <c r="J91" s="125"/>
      <c r="K91" s="85" t="s">
        <v>579</v>
      </c>
      <c r="N91" s="29" t="s">
        <v>52</v>
      </c>
    </row>
    <row r="92" spans="1:15" x14ac:dyDescent="0.25">
      <c r="A92" s="83">
        <f t="shared" si="5"/>
        <v>15</v>
      </c>
      <c r="B92" s="34" t="s">
        <v>593</v>
      </c>
      <c r="C92" s="35">
        <f>D91</f>
        <v>6229</v>
      </c>
      <c r="D92" s="35">
        <v>6242</v>
      </c>
      <c r="E92" s="35">
        <f t="shared" si="4"/>
        <v>13</v>
      </c>
      <c r="F92" s="35">
        <v>1</v>
      </c>
      <c r="G92" s="35"/>
      <c r="H92" s="124"/>
      <c r="I92" s="124"/>
      <c r="J92" s="125"/>
      <c r="K92" s="85" t="s">
        <v>367</v>
      </c>
    </row>
    <row r="93" spans="1:15" x14ac:dyDescent="0.25">
      <c r="A93" s="83">
        <f t="shared" si="5"/>
        <v>16</v>
      </c>
      <c r="B93" s="34" t="s">
        <v>593</v>
      </c>
      <c r="C93" s="35">
        <f>D92</f>
        <v>6242</v>
      </c>
      <c r="D93" s="35">
        <v>6272</v>
      </c>
      <c r="E93" s="35">
        <f t="shared" si="4"/>
        <v>30</v>
      </c>
      <c r="F93" s="35">
        <v>2</v>
      </c>
      <c r="G93" s="35"/>
      <c r="H93" s="124"/>
      <c r="I93" s="124"/>
      <c r="J93" s="125"/>
      <c r="K93" s="85" t="s">
        <v>338</v>
      </c>
    </row>
    <row r="94" spans="1:15" x14ac:dyDescent="0.25">
      <c r="A94" s="83">
        <f t="shared" si="5"/>
        <v>17</v>
      </c>
      <c r="B94" s="34" t="s">
        <v>593</v>
      </c>
      <c r="C94" s="35">
        <v>0</v>
      </c>
      <c r="D94" s="35">
        <v>0</v>
      </c>
      <c r="E94" s="35">
        <f t="shared" si="4"/>
        <v>0</v>
      </c>
      <c r="F94" s="35">
        <v>0</v>
      </c>
      <c r="G94" s="35"/>
      <c r="H94" s="124"/>
      <c r="I94" s="124"/>
      <c r="J94" s="125"/>
      <c r="K94" s="98"/>
    </row>
    <row r="95" spans="1:15" x14ac:dyDescent="0.25">
      <c r="A95" s="83">
        <f t="shared" si="5"/>
        <v>18</v>
      </c>
      <c r="B95" s="34" t="s">
        <v>593</v>
      </c>
      <c r="C95" s="35">
        <f>D93</f>
        <v>6272</v>
      </c>
      <c r="D95" s="35">
        <v>6322</v>
      </c>
      <c r="E95" s="35">
        <f t="shared" si="4"/>
        <v>50</v>
      </c>
      <c r="F95" s="35">
        <v>4</v>
      </c>
      <c r="G95" s="35"/>
      <c r="H95" s="124"/>
      <c r="I95" s="124"/>
      <c r="J95" s="125"/>
      <c r="K95" s="85" t="s">
        <v>281</v>
      </c>
    </row>
    <row r="96" spans="1:15" x14ac:dyDescent="0.25">
      <c r="A96" s="83">
        <f t="shared" si="5"/>
        <v>19</v>
      </c>
      <c r="B96" s="34" t="s">
        <v>593</v>
      </c>
      <c r="C96" s="35">
        <f>D95</f>
        <v>6322</v>
      </c>
      <c r="D96" s="35">
        <v>6378</v>
      </c>
      <c r="E96" s="35">
        <f t="shared" si="4"/>
        <v>56</v>
      </c>
      <c r="F96" s="35">
        <v>5</v>
      </c>
      <c r="G96" s="35"/>
      <c r="H96" s="124"/>
      <c r="I96" s="124"/>
      <c r="J96" s="125"/>
      <c r="K96" s="85" t="s">
        <v>606</v>
      </c>
    </row>
    <row r="97" spans="1:14" x14ac:dyDescent="0.25">
      <c r="A97" s="83">
        <f t="shared" si="5"/>
        <v>20</v>
      </c>
      <c r="B97" s="34" t="s">
        <v>593</v>
      </c>
      <c r="C97" s="35">
        <f>D96</f>
        <v>6378</v>
      </c>
      <c r="D97" s="35">
        <v>6444</v>
      </c>
      <c r="E97" s="35">
        <f t="shared" si="4"/>
        <v>66</v>
      </c>
      <c r="F97" s="35">
        <v>5</v>
      </c>
      <c r="G97" s="35"/>
      <c r="H97" s="124"/>
      <c r="I97" s="124"/>
      <c r="J97" s="125"/>
      <c r="K97" s="85" t="s">
        <v>607</v>
      </c>
      <c r="N97" s="29" t="s">
        <v>52</v>
      </c>
    </row>
    <row r="98" spans="1:14" x14ac:dyDescent="0.25">
      <c r="A98" s="83">
        <f t="shared" si="5"/>
        <v>21</v>
      </c>
      <c r="B98" s="34" t="s">
        <v>593</v>
      </c>
      <c r="C98" s="35">
        <f>D97</f>
        <v>6444</v>
      </c>
      <c r="D98" s="35">
        <v>6499</v>
      </c>
      <c r="E98" s="35">
        <f t="shared" si="4"/>
        <v>55</v>
      </c>
      <c r="F98" s="35">
        <v>4</v>
      </c>
      <c r="G98" s="35"/>
      <c r="H98" s="124"/>
      <c r="I98" s="124"/>
      <c r="J98" s="125"/>
      <c r="K98" s="85" t="s">
        <v>551</v>
      </c>
      <c r="N98" s="29" t="s">
        <v>52</v>
      </c>
    </row>
    <row r="99" spans="1:14" x14ac:dyDescent="0.25">
      <c r="A99" s="83">
        <f t="shared" si="5"/>
        <v>22</v>
      </c>
      <c r="B99" s="34" t="s">
        <v>593</v>
      </c>
      <c r="C99" s="35">
        <f>D98</f>
        <v>6499</v>
      </c>
      <c r="D99" s="35">
        <v>6571</v>
      </c>
      <c r="E99" s="35">
        <f t="shared" si="4"/>
        <v>72</v>
      </c>
      <c r="F99" s="35">
        <v>5</v>
      </c>
      <c r="G99" s="35"/>
      <c r="H99" s="124"/>
      <c r="I99" s="124"/>
      <c r="J99" s="125"/>
      <c r="K99" s="85" t="s">
        <v>608</v>
      </c>
    </row>
    <row r="100" spans="1:14" x14ac:dyDescent="0.25">
      <c r="A100" s="83">
        <f t="shared" si="5"/>
        <v>23</v>
      </c>
      <c r="B100" s="34" t="s">
        <v>593</v>
      </c>
      <c r="C100" s="35">
        <f>D99</f>
        <v>6571</v>
      </c>
      <c r="D100" s="35">
        <v>6629</v>
      </c>
      <c r="E100" s="35">
        <f t="shared" si="4"/>
        <v>58</v>
      </c>
      <c r="F100" s="35">
        <v>4</v>
      </c>
      <c r="G100" s="35"/>
      <c r="H100" s="124"/>
      <c r="I100" s="124"/>
      <c r="J100" s="125"/>
      <c r="K100" s="85" t="s">
        <v>395</v>
      </c>
    </row>
    <row r="101" spans="1:14" x14ac:dyDescent="0.25">
      <c r="A101" s="83">
        <f t="shared" si="5"/>
        <v>24</v>
      </c>
      <c r="B101" s="34" t="s">
        <v>593</v>
      </c>
      <c r="C101" s="35">
        <v>0</v>
      </c>
      <c r="D101" s="35">
        <v>0</v>
      </c>
      <c r="E101" s="35">
        <f t="shared" si="4"/>
        <v>0</v>
      </c>
      <c r="F101" s="35">
        <v>0</v>
      </c>
      <c r="G101" s="35" t="s">
        <v>52</v>
      </c>
      <c r="H101" s="124" t="s">
        <v>52</v>
      </c>
      <c r="I101" s="124" t="s">
        <v>52</v>
      </c>
      <c r="J101" s="125" t="s">
        <v>52</v>
      </c>
      <c r="K101" s="85" t="s">
        <v>52</v>
      </c>
    </row>
    <row r="102" spans="1:14" x14ac:dyDescent="0.25">
      <c r="A102" s="83">
        <f t="shared" si="5"/>
        <v>25</v>
      </c>
      <c r="B102" s="34" t="s">
        <v>593</v>
      </c>
      <c r="C102" s="35">
        <f>D100</f>
        <v>6629</v>
      </c>
      <c r="D102" s="35">
        <v>6684</v>
      </c>
      <c r="E102" s="35">
        <f t="shared" si="4"/>
        <v>55</v>
      </c>
      <c r="F102" s="35">
        <v>4</v>
      </c>
      <c r="G102" s="35"/>
      <c r="H102" s="124"/>
      <c r="I102" s="124"/>
      <c r="J102" s="125"/>
      <c r="K102" s="85" t="s">
        <v>609</v>
      </c>
    </row>
    <row r="103" spans="1:14" x14ac:dyDescent="0.25">
      <c r="A103" s="83">
        <f t="shared" si="5"/>
        <v>26</v>
      </c>
      <c r="B103" s="34" t="s">
        <v>593</v>
      </c>
      <c r="C103" s="35">
        <f>D102</f>
        <v>6684</v>
      </c>
      <c r="D103" s="35">
        <v>6724</v>
      </c>
      <c r="E103" s="35">
        <f t="shared" si="4"/>
        <v>40</v>
      </c>
      <c r="F103" s="35">
        <v>3</v>
      </c>
      <c r="G103" s="35"/>
      <c r="H103" s="124"/>
      <c r="I103" s="124"/>
      <c r="J103" s="125"/>
      <c r="K103" s="85" t="s">
        <v>610</v>
      </c>
    </row>
    <row r="104" spans="1:14" x14ac:dyDescent="0.25">
      <c r="A104" s="83">
        <f t="shared" si="5"/>
        <v>27</v>
      </c>
      <c r="B104" s="34" t="s">
        <v>593</v>
      </c>
      <c r="C104" s="35">
        <f>D103</f>
        <v>6724</v>
      </c>
      <c r="D104" s="35">
        <v>6765</v>
      </c>
      <c r="E104" s="35">
        <f t="shared" si="4"/>
        <v>41</v>
      </c>
      <c r="F104" s="35">
        <v>3</v>
      </c>
      <c r="G104" s="35"/>
      <c r="H104" s="124"/>
      <c r="I104" s="124"/>
      <c r="J104" s="125"/>
      <c r="K104" s="85" t="s">
        <v>611</v>
      </c>
    </row>
    <row r="105" spans="1:14" x14ac:dyDescent="0.25">
      <c r="A105" s="83">
        <f t="shared" si="5"/>
        <v>28</v>
      </c>
      <c r="B105" s="34" t="s">
        <v>593</v>
      </c>
      <c r="C105" s="35">
        <f>D104</f>
        <v>6765</v>
      </c>
      <c r="D105" s="35">
        <v>6805</v>
      </c>
      <c r="E105" s="35">
        <f t="shared" si="4"/>
        <v>40</v>
      </c>
      <c r="F105" s="35">
        <v>3</v>
      </c>
      <c r="G105" s="35"/>
      <c r="H105" s="124"/>
      <c r="I105" s="124"/>
      <c r="J105" s="125"/>
      <c r="K105" s="85" t="s">
        <v>612</v>
      </c>
    </row>
    <row r="106" spans="1:14" x14ac:dyDescent="0.25">
      <c r="A106" s="83">
        <f t="shared" si="5"/>
        <v>29</v>
      </c>
      <c r="B106" s="34" t="s">
        <v>593</v>
      </c>
      <c r="C106" s="35">
        <f>D105</f>
        <v>6805</v>
      </c>
      <c r="D106" s="35">
        <v>6848</v>
      </c>
      <c r="E106" s="35">
        <f t="shared" si="4"/>
        <v>43</v>
      </c>
      <c r="F106" s="35">
        <v>5</v>
      </c>
      <c r="G106" s="35"/>
      <c r="H106" s="124"/>
      <c r="I106" s="124"/>
      <c r="J106" s="125"/>
      <c r="K106" s="85" t="s">
        <v>613</v>
      </c>
    </row>
    <row r="107" spans="1:14" x14ac:dyDescent="0.25">
      <c r="A107" s="83">
        <f t="shared" si="5"/>
        <v>30</v>
      </c>
      <c r="B107" s="34" t="s">
        <v>593</v>
      </c>
      <c r="C107" s="35">
        <f>D106</f>
        <v>6848</v>
      </c>
      <c r="D107" s="35">
        <v>6914</v>
      </c>
      <c r="E107" s="35">
        <f t="shared" si="4"/>
        <v>66</v>
      </c>
      <c r="F107" s="35">
        <v>5</v>
      </c>
      <c r="G107" s="35"/>
      <c r="H107" s="124"/>
      <c r="I107" s="124"/>
      <c r="J107" s="125"/>
      <c r="K107" s="85" t="s">
        <v>614</v>
      </c>
    </row>
    <row r="108" spans="1:14" x14ac:dyDescent="0.25">
      <c r="A108" s="83">
        <f t="shared" si="5"/>
        <v>31</v>
      </c>
      <c r="B108" s="34" t="s">
        <v>593</v>
      </c>
      <c r="C108" s="35">
        <v>0</v>
      </c>
      <c r="D108" s="35">
        <v>0</v>
      </c>
      <c r="E108" s="35">
        <f t="shared" si="4"/>
        <v>0</v>
      </c>
      <c r="F108" s="35">
        <v>0</v>
      </c>
      <c r="G108" s="35"/>
      <c r="H108" s="124"/>
      <c r="I108" s="124"/>
      <c r="J108" s="125"/>
      <c r="K108" s="85"/>
    </row>
    <row r="109" spans="1:14" x14ac:dyDescent="0.35">
      <c r="A109" s="83"/>
      <c r="B109" s="50" t="s">
        <v>9</v>
      </c>
      <c r="C109" s="39" t="s">
        <v>52</v>
      </c>
      <c r="D109" s="39"/>
      <c r="E109" s="50">
        <f>SUM(E78:E108)</f>
        <v>1281</v>
      </c>
      <c r="F109" s="50">
        <f>SUM(F78:F108)</f>
        <v>94</v>
      </c>
      <c r="G109" s="50">
        <f>SUM(G78:G108)</f>
        <v>0</v>
      </c>
      <c r="H109" s="130">
        <f>SUM(H78:H108)</f>
        <v>0</v>
      </c>
      <c r="I109" s="130">
        <f>SUM(I79:I108)</f>
        <v>0</v>
      </c>
      <c r="J109" s="131"/>
      <c r="K109" s="85"/>
    </row>
    <row r="110" spans="1:14" x14ac:dyDescent="0.25">
      <c r="A110" s="83"/>
      <c r="B110" s="36"/>
      <c r="C110" s="36"/>
      <c r="D110" s="36"/>
      <c r="E110" s="36"/>
      <c r="F110" s="36" t="s">
        <v>52</v>
      </c>
      <c r="G110" s="36"/>
      <c r="H110" s="124" t="s">
        <v>52</v>
      </c>
      <c r="I110" s="124"/>
      <c r="J110" s="125"/>
      <c r="K110" s="98"/>
    </row>
    <row r="111" spans="1:14" ht="21.75" thickBot="1" x14ac:dyDescent="0.3">
      <c r="A111" s="91"/>
      <c r="B111" s="114"/>
      <c r="C111" s="114"/>
      <c r="D111" s="114"/>
      <c r="E111" s="114" t="s">
        <v>52</v>
      </c>
      <c r="F111" s="114" t="s">
        <v>52</v>
      </c>
      <c r="G111" s="109" t="s">
        <v>10</v>
      </c>
      <c r="H111" s="140" t="e">
        <f>+E109/I109</f>
        <v>#DIV/0!</v>
      </c>
      <c r="I111" s="140" t="s">
        <v>11</v>
      </c>
      <c r="J111" s="141"/>
      <c r="K111" s="175"/>
    </row>
    <row r="112" spans="1:14" ht="21.75" thickBot="1" x14ac:dyDescent="0.4">
      <c r="B112" s="273"/>
      <c r="C112" s="275"/>
      <c r="D112" s="274"/>
      <c r="E112" s="275"/>
      <c r="F112" s="274"/>
      <c r="I112" s="276"/>
      <c r="J112" s="277"/>
      <c r="K112" s="281"/>
    </row>
    <row r="113" spans="1:27" x14ac:dyDescent="0.35">
      <c r="A113" s="262" t="s">
        <v>81</v>
      </c>
      <c r="B113" s="263"/>
      <c r="C113" s="250" t="s">
        <v>70</v>
      </c>
      <c r="D113" s="250"/>
      <c r="E113" s="250"/>
      <c r="F113" s="250"/>
      <c r="G113" s="250"/>
      <c r="H113" s="250"/>
      <c r="I113" s="250"/>
      <c r="J113" s="264"/>
      <c r="K113" s="251"/>
    </row>
    <row r="114" spans="1:27" ht="63" x14ac:dyDescent="0.25">
      <c r="A114" s="252" t="s">
        <v>0</v>
      </c>
      <c r="B114" s="253"/>
      <c r="C114" s="247" t="s">
        <v>6</v>
      </c>
      <c r="D114" s="247" t="s">
        <v>517</v>
      </c>
      <c r="E114" s="247" t="s">
        <v>1</v>
      </c>
      <c r="F114" s="247" t="s">
        <v>2</v>
      </c>
      <c r="G114" s="73" t="s">
        <v>3</v>
      </c>
      <c r="H114" s="122" t="s">
        <v>8</v>
      </c>
      <c r="I114" s="122" t="s">
        <v>4</v>
      </c>
      <c r="J114" s="123" t="s">
        <v>120</v>
      </c>
      <c r="K114" s="172" t="s">
        <v>5</v>
      </c>
    </row>
    <row r="115" spans="1:27" x14ac:dyDescent="0.25">
      <c r="A115" s="83">
        <v>1</v>
      </c>
      <c r="B115" s="34" t="s">
        <v>593</v>
      </c>
      <c r="C115" s="35">
        <v>4703</v>
      </c>
      <c r="D115" s="35">
        <v>4760</v>
      </c>
      <c r="E115" s="35">
        <f t="shared" ref="E115:E145" si="6">D115-C115</f>
        <v>57</v>
      </c>
      <c r="F115" s="35">
        <v>4</v>
      </c>
      <c r="G115" s="36"/>
      <c r="H115" s="124"/>
      <c r="I115" s="124"/>
      <c r="J115" s="125"/>
      <c r="K115" s="176" t="s">
        <v>206</v>
      </c>
    </row>
    <row r="116" spans="1:27" x14ac:dyDescent="0.35">
      <c r="A116" s="83">
        <f>A115+1</f>
        <v>2</v>
      </c>
      <c r="B116" s="34" t="s">
        <v>593</v>
      </c>
      <c r="C116" s="35">
        <f>D115</f>
        <v>4760</v>
      </c>
      <c r="D116" s="35">
        <v>4843</v>
      </c>
      <c r="E116" s="35">
        <f t="shared" si="6"/>
        <v>83</v>
      </c>
      <c r="F116" s="35">
        <v>6</v>
      </c>
      <c r="G116" s="36"/>
      <c r="H116" s="116"/>
      <c r="I116" s="126"/>
      <c r="J116" s="127"/>
      <c r="K116" s="182" t="s">
        <v>615</v>
      </c>
    </row>
    <row r="117" spans="1:27" x14ac:dyDescent="0.25">
      <c r="A117" s="83">
        <f t="shared" ref="A117:A145" si="7">A116+1</f>
        <v>3</v>
      </c>
      <c r="B117" s="34" t="s">
        <v>593</v>
      </c>
      <c r="C117" s="35">
        <v>0</v>
      </c>
      <c r="D117" s="35">
        <v>0</v>
      </c>
      <c r="E117" s="35">
        <f t="shared" si="6"/>
        <v>0</v>
      </c>
      <c r="F117" s="35">
        <v>0</v>
      </c>
      <c r="G117" s="36"/>
      <c r="H117" s="124"/>
      <c r="I117" s="124"/>
      <c r="J117" s="125"/>
      <c r="K117" s="85"/>
    </row>
    <row r="118" spans="1:27" x14ac:dyDescent="0.25">
      <c r="A118" s="83">
        <f t="shared" si="7"/>
        <v>4</v>
      </c>
      <c r="B118" s="34" t="s">
        <v>593</v>
      </c>
      <c r="C118" s="35">
        <v>4865</v>
      </c>
      <c r="D118" s="35">
        <v>4925</v>
      </c>
      <c r="E118" s="35">
        <f t="shared" si="6"/>
        <v>60</v>
      </c>
      <c r="F118" s="35">
        <v>4</v>
      </c>
      <c r="G118" s="36"/>
      <c r="H118" s="124"/>
      <c r="I118" s="124"/>
      <c r="J118" s="125"/>
      <c r="K118" s="85" t="s">
        <v>206</v>
      </c>
    </row>
    <row r="119" spans="1:27" x14ac:dyDescent="0.25">
      <c r="A119" s="83">
        <f t="shared" si="7"/>
        <v>5</v>
      </c>
      <c r="B119" s="34" t="s">
        <v>593</v>
      </c>
      <c r="C119" s="35">
        <f>D118</f>
        <v>4925</v>
      </c>
      <c r="D119" s="35">
        <v>4983</v>
      </c>
      <c r="E119" s="35">
        <f t="shared" si="6"/>
        <v>58</v>
      </c>
      <c r="F119" s="35">
        <v>4</v>
      </c>
      <c r="G119" s="36"/>
      <c r="H119" s="124"/>
      <c r="I119" s="124"/>
      <c r="J119" s="125"/>
      <c r="K119" s="85" t="s">
        <v>206</v>
      </c>
    </row>
    <row r="120" spans="1:27" x14ac:dyDescent="0.25">
      <c r="A120" s="83">
        <f t="shared" si="7"/>
        <v>6</v>
      </c>
      <c r="B120" s="34" t="s">
        <v>593</v>
      </c>
      <c r="C120" s="35">
        <f>D119</f>
        <v>4983</v>
      </c>
      <c r="D120" s="35">
        <v>5054</v>
      </c>
      <c r="E120" s="35">
        <f t="shared" si="6"/>
        <v>71</v>
      </c>
      <c r="F120" s="35">
        <v>5</v>
      </c>
      <c r="G120" s="36"/>
      <c r="H120" s="124"/>
      <c r="I120" s="124"/>
      <c r="J120" s="125"/>
      <c r="K120" s="173" t="s">
        <v>616</v>
      </c>
    </row>
    <row r="121" spans="1:27" x14ac:dyDescent="0.25">
      <c r="A121" s="83">
        <f t="shared" si="7"/>
        <v>7</v>
      </c>
      <c r="B121" s="34" t="s">
        <v>593</v>
      </c>
      <c r="C121" s="35">
        <f>D120</f>
        <v>5054</v>
      </c>
      <c r="D121" s="35">
        <v>5124</v>
      </c>
      <c r="E121" s="35">
        <f t="shared" si="6"/>
        <v>70</v>
      </c>
      <c r="F121" s="35">
        <v>5</v>
      </c>
      <c r="G121" s="36"/>
      <c r="H121" s="124"/>
      <c r="I121" s="124"/>
      <c r="J121" s="125"/>
      <c r="K121" s="173" t="s">
        <v>616</v>
      </c>
    </row>
    <row r="122" spans="1:27" x14ac:dyDescent="0.25">
      <c r="A122" s="83">
        <f t="shared" si="7"/>
        <v>8</v>
      </c>
      <c r="B122" s="34" t="s">
        <v>593</v>
      </c>
      <c r="C122" s="35">
        <f>D121</f>
        <v>5124</v>
      </c>
      <c r="D122" s="35">
        <v>5181</v>
      </c>
      <c r="E122" s="35">
        <f t="shared" si="6"/>
        <v>57</v>
      </c>
      <c r="F122" s="35">
        <v>4</v>
      </c>
      <c r="G122" s="36"/>
      <c r="H122" s="124"/>
      <c r="I122" s="124"/>
      <c r="J122" s="125"/>
      <c r="K122" s="85" t="s">
        <v>206</v>
      </c>
      <c r="M122" s="30" t="s">
        <v>52</v>
      </c>
      <c r="N122" s="29" t="s">
        <v>52</v>
      </c>
    </row>
    <row r="123" spans="1:27" x14ac:dyDescent="0.25">
      <c r="A123" s="83">
        <f t="shared" si="7"/>
        <v>9</v>
      </c>
      <c r="B123" s="34" t="s">
        <v>593</v>
      </c>
      <c r="C123" s="35">
        <f>D122</f>
        <v>5181</v>
      </c>
      <c r="D123" s="35">
        <v>5267</v>
      </c>
      <c r="E123" s="35">
        <f t="shared" si="6"/>
        <v>86</v>
      </c>
      <c r="F123" s="35">
        <v>6</v>
      </c>
      <c r="G123" s="36"/>
      <c r="H123" s="124"/>
      <c r="I123" s="128"/>
      <c r="J123" s="129"/>
      <c r="K123" s="85" t="s">
        <v>617</v>
      </c>
      <c r="N123" s="29" t="s">
        <v>52</v>
      </c>
    </row>
    <row r="124" spans="1:27" x14ac:dyDescent="0.25">
      <c r="A124" s="83">
        <f t="shared" si="7"/>
        <v>10</v>
      </c>
      <c r="B124" s="34" t="s">
        <v>593</v>
      </c>
      <c r="C124" s="35">
        <v>0</v>
      </c>
      <c r="D124" s="35">
        <v>0</v>
      </c>
      <c r="E124" s="35">
        <f t="shared" si="6"/>
        <v>0</v>
      </c>
      <c r="F124" s="35">
        <v>0</v>
      </c>
      <c r="G124" s="35"/>
      <c r="H124" s="124"/>
      <c r="I124" s="124"/>
      <c r="J124" s="125"/>
      <c r="K124" s="85"/>
    </row>
    <row r="125" spans="1:27" x14ac:dyDescent="0.25">
      <c r="A125" s="83">
        <f t="shared" si="7"/>
        <v>11</v>
      </c>
      <c r="B125" s="34" t="s">
        <v>593</v>
      </c>
      <c r="C125" s="35">
        <f>D123</f>
        <v>5267</v>
      </c>
      <c r="D125" s="35">
        <v>5328</v>
      </c>
      <c r="E125" s="35">
        <f t="shared" si="6"/>
        <v>61</v>
      </c>
      <c r="F125" s="35">
        <v>4</v>
      </c>
      <c r="G125" s="35"/>
      <c r="H125" s="124"/>
      <c r="I125" s="124"/>
      <c r="J125" s="125"/>
      <c r="K125" s="85" t="s">
        <v>206</v>
      </c>
    </row>
    <row r="126" spans="1:27" x14ac:dyDescent="0.25">
      <c r="A126" s="83">
        <f t="shared" si="7"/>
        <v>12</v>
      </c>
      <c r="B126" s="34" t="s">
        <v>593</v>
      </c>
      <c r="C126" s="35">
        <v>0</v>
      </c>
      <c r="D126" s="35">
        <v>0</v>
      </c>
      <c r="E126" s="35">
        <f t="shared" si="6"/>
        <v>0</v>
      </c>
      <c r="F126" s="35">
        <v>0</v>
      </c>
      <c r="G126" s="35"/>
      <c r="H126" s="124"/>
      <c r="I126" s="124"/>
      <c r="J126" s="125"/>
      <c r="K126" s="85"/>
    </row>
    <row r="127" spans="1:27" x14ac:dyDescent="0.25">
      <c r="A127" s="83">
        <f t="shared" si="7"/>
        <v>13</v>
      </c>
      <c r="B127" s="34" t="s">
        <v>593</v>
      </c>
      <c r="C127" s="35">
        <v>5384</v>
      </c>
      <c r="D127" s="35">
        <v>5458</v>
      </c>
      <c r="E127" s="35">
        <f t="shared" si="6"/>
        <v>74</v>
      </c>
      <c r="F127" s="35">
        <v>5</v>
      </c>
      <c r="G127" s="35"/>
      <c r="H127" s="124"/>
      <c r="I127" s="124"/>
      <c r="J127" s="125"/>
      <c r="K127" s="85" t="s">
        <v>616</v>
      </c>
      <c r="AA127" s="29" t="s">
        <v>52</v>
      </c>
    </row>
    <row r="128" spans="1:27" x14ac:dyDescent="0.25">
      <c r="A128" s="83">
        <f t="shared" si="7"/>
        <v>14</v>
      </c>
      <c r="B128" s="34" t="s">
        <v>593</v>
      </c>
      <c r="C128" s="35">
        <f>D127</f>
        <v>5458</v>
      </c>
      <c r="D128" s="35">
        <v>5516</v>
      </c>
      <c r="E128" s="35">
        <f t="shared" si="6"/>
        <v>58</v>
      </c>
      <c r="F128" s="35">
        <v>4</v>
      </c>
      <c r="G128" s="35"/>
      <c r="H128" s="124"/>
      <c r="I128" s="124"/>
      <c r="J128" s="125"/>
      <c r="K128" s="174" t="s">
        <v>206</v>
      </c>
      <c r="AA128" s="29" t="s">
        <v>52</v>
      </c>
    </row>
    <row r="129" spans="1:27" x14ac:dyDescent="0.25">
      <c r="A129" s="83">
        <f t="shared" si="7"/>
        <v>15</v>
      </c>
      <c r="B129" s="34" t="s">
        <v>593</v>
      </c>
      <c r="C129" s="35">
        <f>D128</f>
        <v>5516</v>
      </c>
      <c r="D129" s="35">
        <v>5584</v>
      </c>
      <c r="E129" s="35">
        <f t="shared" si="6"/>
        <v>68</v>
      </c>
      <c r="F129" s="35">
        <v>5</v>
      </c>
      <c r="G129" s="35"/>
      <c r="H129" s="124"/>
      <c r="I129" s="124"/>
      <c r="J129" s="125"/>
      <c r="K129" s="85" t="s">
        <v>616</v>
      </c>
      <c r="AA129" s="29" t="s">
        <v>52</v>
      </c>
    </row>
    <row r="130" spans="1:27" x14ac:dyDescent="0.25">
      <c r="A130" s="83">
        <f t="shared" si="7"/>
        <v>16</v>
      </c>
      <c r="B130" s="34" t="s">
        <v>593</v>
      </c>
      <c r="C130" s="35">
        <f>D129</f>
        <v>5584</v>
      </c>
      <c r="D130" s="35">
        <v>5626</v>
      </c>
      <c r="E130" s="35">
        <f t="shared" si="6"/>
        <v>42</v>
      </c>
      <c r="F130" s="35">
        <v>3</v>
      </c>
      <c r="G130" s="35"/>
      <c r="H130" s="124"/>
      <c r="I130" s="124"/>
      <c r="J130" s="125"/>
      <c r="K130" s="85" t="s">
        <v>254</v>
      </c>
      <c r="AA130" s="29" t="s">
        <v>52</v>
      </c>
    </row>
    <row r="131" spans="1:27" x14ac:dyDescent="0.25">
      <c r="A131" s="83">
        <f t="shared" si="7"/>
        <v>17</v>
      </c>
      <c r="B131" s="34" t="s">
        <v>593</v>
      </c>
      <c r="C131" s="35">
        <v>0</v>
      </c>
      <c r="D131" s="35">
        <v>0</v>
      </c>
      <c r="E131" s="35">
        <f t="shared" si="6"/>
        <v>0</v>
      </c>
      <c r="F131" s="35">
        <v>0</v>
      </c>
      <c r="G131" s="35"/>
      <c r="H131" s="124"/>
      <c r="I131" s="124"/>
      <c r="J131" s="125"/>
      <c r="K131" s="98"/>
      <c r="X131" s="29" t="s">
        <v>52</v>
      </c>
    </row>
    <row r="132" spans="1:27" x14ac:dyDescent="0.25">
      <c r="A132" s="83">
        <f t="shared" si="7"/>
        <v>18</v>
      </c>
      <c r="B132" s="34" t="s">
        <v>593</v>
      </c>
      <c r="C132" s="35">
        <f>D130</f>
        <v>5626</v>
      </c>
      <c r="D132" s="35">
        <v>5684</v>
      </c>
      <c r="E132" s="35">
        <f t="shared" si="6"/>
        <v>58</v>
      </c>
      <c r="F132" s="35">
        <v>4</v>
      </c>
      <c r="G132" s="35"/>
      <c r="H132" s="124"/>
      <c r="I132" s="124"/>
      <c r="J132" s="125"/>
      <c r="K132" s="85" t="s">
        <v>206</v>
      </c>
    </row>
    <row r="133" spans="1:27" x14ac:dyDescent="0.25">
      <c r="A133" s="83">
        <f t="shared" si="7"/>
        <v>19</v>
      </c>
      <c r="B133" s="34" t="s">
        <v>593</v>
      </c>
      <c r="C133" s="35">
        <f>D132</f>
        <v>5684</v>
      </c>
      <c r="D133" s="35">
        <v>5743</v>
      </c>
      <c r="E133" s="35">
        <f t="shared" si="6"/>
        <v>59</v>
      </c>
      <c r="F133" s="35">
        <v>4</v>
      </c>
      <c r="G133" s="35"/>
      <c r="H133" s="124"/>
      <c r="I133" s="124"/>
      <c r="J133" s="125"/>
      <c r="K133" s="85" t="s">
        <v>206</v>
      </c>
    </row>
    <row r="134" spans="1:27" x14ac:dyDescent="0.25">
      <c r="A134" s="83">
        <f t="shared" si="7"/>
        <v>20</v>
      </c>
      <c r="B134" s="34" t="s">
        <v>593</v>
      </c>
      <c r="C134" s="35">
        <f>D133</f>
        <v>5743</v>
      </c>
      <c r="D134" s="35">
        <v>5800</v>
      </c>
      <c r="E134" s="35">
        <f t="shared" si="6"/>
        <v>57</v>
      </c>
      <c r="F134" s="35">
        <v>4</v>
      </c>
      <c r="G134" s="35"/>
      <c r="H134" s="124"/>
      <c r="I134" s="124"/>
      <c r="J134" s="125"/>
      <c r="K134" s="85" t="s">
        <v>206</v>
      </c>
    </row>
    <row r="135" spans="1:27" x14ac:dyDescent="0.25">
      <c r="A135" s="83">
        <f t="shared" si="7"/>
        <v>21</v>
      </c>
      <c r="B135" s="34" t="s">
        <v>593</v>
      </c>
      <c r="C135" s="35">
        <f>D134</f>
        <v>5800</v>
      </c>
      <c r="D135" s="35">
        <v>5872</v>
      </c>
      <c r="E135" s="35">
        <f t="shared" si="6"/>
        <v>72</v>
      </c>
      <c r="F135" s="35">
        <v>5</v>
      </c>
      <c r="G135" s="35"/>
      <c r="H135" s="124"/>
      <c r="I135" s="124"/>
      <c r="J135" s="125"/>
      <c r="K135" s="85" t="s">
        <v>616</v>
      </c>
    </row>
    <row r="136" spans="1:27" x14ac:dyDescent="0.25">
      <c r="A136" s="83">
        <f t="shared" si="7"/>
        <v>22</v>
      </c>
      <c r="B136" s="34" t="s">
        <v>593</v>
      </c>
      <c r="C136" s="35">
        <f>D135</f>
        <v>5872</v>
      </c>
      <c r="D136" s="35">
        <v>5929</v>
      </c>
      <c r="E136" s="35">
        <f t="shared" si="6"/>
        <v>57</v>
      </c>
      <c r="F136" s="35">
        <v>4</v>
      </c>
      <c r="G136" s="35"/>
      <c r="H136" s="124"/>
      <c r="I136" s="124"/>
      <c r="J136" s="125"/>
      <c r="K136" s="85" t="s">
        <v>206</v>
      </c>
    </row>
    <row r="137" spans="1:27" x14ac:dyDescent="0.25">
      <c r="A137" s="83">
        <f t="shared" si="7"/>
        <v>23</v>
      </c>
      <c r="B137" s="34" t="s">
        <v>593</v>
      </c>
      <c r="C137" s="35">
        <f>D136</f>
        <v>5929</v>
      </c>
      <c r="D137" s="35">
        <v>5966</v>
      </c>
      <c r="E137" s="35">
        <f t="shared" si="6"/>
        <v>37</v>
      </c>
      <c r="F137" s="35">
        <v>3</v>
      </c>
      <c r="G137" s="35"/>
      <c r="H137" s="124"/>
      <c r="I137" s="124"/>
      <c r="J137" s="125"/>
      <c r="K137" s="85" t="s">
        <v>618</v>
      </c>
    </row>
    <row r="138" spans="1:27" x14ac:dyDescent="0.25">
      <c r="A138" s="83">
        <f t="shared" si="7"/>
        <v>24</v>
      </c>
      <c r="B138" s="34" t="s">
        <v>593</v>
      </c>
      <c r="C138" s="35">
        <v>0</v>
      </c>
      <c r="D138" s="35">
        <v>0</v>
      </c>
      <c r="E138" s="35">
        <f t="shared" si="6"/>
        <v>0</v>
      </c>
      <c r="F138" s="35">
        <v>0</v>
      </c>
      <c r="G138" s="35"/>
      <c r="H138" s="124"/>
      <c r="I138" s="124"/>
      <c r="J138" s="125"/>
      <c r="K138" s="85"/>
    </row>
    <row r="139" spans="1:27" x14ac:dyDescent="0.25">
      <c r="A139" s="83">
        <f t="shared" si="7"/>
        <v>25</v>
      </c>
      <c r="B139" s="34" t="s">
        <v>593</v>
      </c>
      <c r="C139" s="35">
        <v>0</v>
      </c>
      <c r="D139" s="35">
        <v>0</v>
      </c>
      <c r="E139" s="35">
        <f t="shared" si="6"/>
        <v>0</v>
      </c>
      <c r="F139" s="35">
        <v>0</v>
      </c>
      <c r="G139" s="35"/>
      <c r="H139" s="124"/>
      <c r="I139" s="124"/>
      <c r="J139" s="125"/>
      <c r="K139" s="85"/>
    </row>
    <row r="140" spans="1:27" x14ac:dyDescent="0.25">
      <c r="A140" s="83">
        <f t="shared" si="7"/>
        <v>26</v>
      </c>
      <c r="B140" s="34" t="s">
        <v>593</v>
      </c>
      <c r="C140" s="35">
        <v>6022</v>
      </c>
      <c r="D140" s="35">
        <v>6089</v>
      </c>
      <c r="E140" s="35">
        <f t="shared" si="6"/>
        <v>67</v>
      </c>
      <c r="F140" s="35">
        <v>5</v>
      </c>
      <c r="G140" s="35"/>
      <c r="H140" s="124"/>
      <c r="I140" s="124"/>
      <c r="J140" s="125"/>
      <c r="K140" s="85" t="s">
        <v>616</v>
      </c>
    </row>
    <row r="141" spans="1:27" x14ac:dyDescent="0.25">
      <c r="A141" s="83">
        <f t="shared" si="7"/>
        <v>27</v>
      </c>
      <c r="B141" s="34" t="s">
        <v>593</v>
      </c>
      <c r="C141" s="35">
        <f>D140</f>
        <v>6089</v>
      </c>
      <c r="D141" s="35">
        <v>6132</v>
      </c>
      <c r="E141" s="35">
        <f t="shared" si="6"/>
        <v>43</v>
      </c>
      <c r="F141" s="35">
        <v>3</v>
      </c>
      <c r="G141" s="35"/>
      <c r="H141" s="124"/>
      <c r="I141" s="124"/>
      <c r="J141" s="125"/>
      <c r="K141" s="85" t="s">
        <v>254</v>
      </c>
    </row>
    <row r="142" spans="1:27" x14ac:dyDescent="0.25">
      <c r="A142" s="83">
        <f t="shared" si="7"/>
        <v>28</v>
      </c>
      <c r="B142" s="34" t="s">
        <v>593</v>
      </c>
      <c r="C142" s="35">
        <f>D141</f>
        <v>6132</v>
      </c>
      <c r="D142" s="35">
        <v>6202</v>
      </c>
      <c r="E142" s="35">
        <f t="shared" si="6"/>
        <v>70</v>
      </c>
      <c r="F142" s="35">
        <v>5</v>
      </c>
      <c r="G142" s="35"/>
      <c r="H142" s="124"/>
      <c r="I142" s="124"/>
      <c r="J142" s="125"/>
      <c r="K142" s="85" t="s">
        <v>616</v>
      </c>
    </row>
    <row r="143" spans="1:27" x14ac:dyDescent="0.25">
      <c r="A143" s="83">
        <f t="shared" si="7"/>
        <v>29</v>
      </c>
      <c r="B143" s="34" t="s">
        <v>593</v>
      </c>
      <c r="C143" s="35">
        <f>D142</f>
        <v>6202</v>
      </c>
      <c r="D143" s="35">
        <v>6273</v>
      </c>
      <c r="E143" s="35">
        <f t="shared" si="6"/>
        <v>71</v>
      </c>
      <c r="F143" s="35">
        <v>5</v>
      </c>
      <c r="G143" s="35"/>
      <c r="H143" s="124"/>
      <c r="I143" s="124"/>
      <c r="J143" s="125"/>
      <c r="K143" s="85" t="s">
        <v>616</v>
      </c>
    </row>
    <row r="144" spans="1:27" x14ac:dyDescent="0.25">
      <c r="A144" s="83">
        <f t="shared" si="7"/>
        <v>30</v>
      </c>
      <c r="B144" s="34" t="s">
        <v>593</v>
      </c>
      <c r="C144" s="35">
        <f>D143</f>
        <v>6273</v>
      </c>
      <c r="D144" s="35">
        <v>6300</v>
      </c>
      <c r="E144" s="35">
        <f t="shared" si="6"/>
        <v>27</v>
      </c>
      <c r="F144" s="35">
        <v>2</v>
      </c>
      <c r="G144" s="35"/>
      <c r="H144" s="124"/>
      <c r="I144" s="124"/>
      <c r="J144" s="125"/>
      <c r="K144" s="85" t="s">
        <v>196</v>
      </c>
    </row>
    <row r="145" spans="1:16" x14ac:dyDescent="0.25">
      <c r="A145" s="83">
        <f t="shared" si="7"/>
        <v>31</v>
      </c>
      <c r="B145" s="34" t="s">
        <v>593</v>
      </c>
      <c r="C145" s="35">
        <v>0</v>
      </c>
      <c r="D145" s="35">
        <v>0</v>
      </c>
      <c r="E145" s="35">
        <f t="shared" si="6"/>
        <v>0</v>
      </c>
      <c r="F145" s="35">
        <v>0</v>
      </c>
      <c r="G145" s="35"/>
      <c r="H145" s="124"/>
      <c r="I145" s="124"/>
      <c r="J145" s="125"/>
      <c r="K145" s="85"/>
    </row>
    <row r="146" spans="1:16" x14ac:dyDescent="0.35">
      <c r="A146" s="83"/>
      <c r="B146" s="50" t="s">
        <v>9</v>
      </c>
      <c r="C146" s="39" t="s">
        <v>52</v>
      </c>
      <c r="D146" s="39"/>
      <c r="E146" s="50">
        <f>SUM(E115:E145)</f>
        <v>1463</v>
      </c>
      <c r="F146" s="50">
        <f>SUM(F115:F145)</f>
        <v>103</v>
      </c>
      <c r="G146" s="50">
        <f>SUM(G115:G145)</f>
        <v>0</v>
      </c>
      <c r="H146" s="130">
        <f>SUM(H115:H145)</f>
        <v>0</v>
      </c>
      <c r="I146" s="130">
        <f>SUM(I116:I145)</f>
        <v>0</v>
      </c>
      <c r="J146" s="131"/>
      <c r="K146" s="85"/>
    </row>
    <row r="147" spans="1:16" x14ac:dyDescent="0.25">
      <c r="A147" s="83"/>
      <c r="B147" s="36"/>
      <c r="C147" s="36"/>
      <c r="D147" s="36"/>
      <c r="E147" s="36"/>
      <c r="F147" s="36" t="s">
        <v>52</v>
      </c>
      <c r="G147" s="36"/>
      <c r="H147" s="124" t="s">
        <v>52</v>
      </c>
      <c r="I147" s="124"/>
      <c r="J147" s="125"/>
      <c r="K147" s="98"/>
    </row>
    <row r="148" spans="1:16" ht="21.75" thickBot="1" x14ac:dyDescent="0.3">
      <c r="A148" s="91"/>
      <c r="B148" s="114"/>
      <c r="C148" s="114"/>
      <c r="D148" s="114"/>
      <c r="E148" s="114" t="s">
        <v>52</v>
      </c>
      <c r="F148" s="114" t="s">
        <v>52</v>
      </c>
      <c r="G148" s="109" t="s">
        <v>10</v>
      </c>
      <c r="H148" s="140" t="e">
        <f>+E146/I146</f>
        <v>#DIV/0!</v>
      </c>
      <c r="I148" s="140" t="s">
        <v>11</v>
      </c>
      <c r="J148" s="141"/>
      <c r="K148" s="175"/>
    </row>
    <row r="149" spans="1:16" ht="21.75" thickBot="1" x14ac:dyDescent="0.4">
      <c r="B149" s="273"/>
      <c r="C149" s="274"/>
      <c r="D149" s="274"/>
      <c r="E149" s="275"/>
      <c r="F149" s="274"/>
      <c r="I149" s="276" t="s">
        <v>52</v>
      </c>
      <c r="J149" s="277" t="s">
        <v>52</v>
      </c>
      <c r="K149" s="281"/>
    </row>
    <row r="150" spans="1:16" x14ac:dyDescent="0.35">
      <c r="A150" s="262" t="s">
        <v>82</v>
      </c>
      <c r="B150" s="263"/>
      <c r="C150" s="250" t="s">
        <v>87</v>
      </c>
      <c r="D150" s="250"/>
      <c r="E150" s="250"/>
      <c r="F150" s="250"/>
      <c r="G150" s="250"/>
      <c r="H150" s="250"/>
      <c r="I150" s="250"/>
      <c r="J150" s="264"/>
      <c r="K150" s="251"/>
    </row>
    <row r="151" spans="1:16" ht="63" x14ac:dyDescent="0.25">
      <c r="A151" s="252" t="s">
        <v>0</v>
      </c>
      <c r="B151" s="253"/>
      <c r="C151" s="247" t="s">
        <v>6</v>
      </c>
      <c r="D151" s="247" t="s">
        <v>517</v>
      </c>
      <c r="E151" s="247" t="s">
        <v>1</v>
      </c>
      <c r="F151" s="247" t="s">
        <v>2</v>
      </c>
      <c r="G151" s="73" t="s">
        <v>3</v>
      </c>
      <c r="H151" s="122" t="s">
        <v>8</v>
      </c>
      <c r="I151" s="122" t="s">
        <v>4</v>
      </c>
      <c r="J151" s="123" t="s">
        <v>120</v>
      </c>
      <c r="K151" s="172" t="s">
        <v>5</v>
      </c>
      <c r="O151" s="110"/>
      <c r="P151" s="110"/>
    </row>
    <row r="152" spans="1:16" x14ac:dyDescent="0.25">
      <c r="A152" s="83">
        <v>1</v>
      </c>
      <c r="B152" s="34" t="s">
        <v>593</v>
      </c>
      <c r="C152" s="35">
        <v>0</v>
      </c>
      <c r="D152" s="35">
        <v>0</v>
      </c>
      <c r="E152" s="35">
        <f t="shared" ref="E152:E182" si="8">D152-C152</f>
        <v>0</v>
      </c>
      <c r="F152" s="35">
        <v>0</v>
      </c>
      <c r="G152" s="36"/>
      <c r="H152" s="124"/>
      <c r="I152" s="124"/>
      <c r="J152" s="125"/>
      <c r="K152" s="85"/>
      <c r="O152" s="110"/>
      <c r="P152" s="110"/>
    </row>
    <row r="153" spans="1:16" x14ac:dyDescent="0.35">
      <c r="A153" s="83">
        <f>A152+1</f>
        <v>2</v>
      </c>
      <c r="B153" s="34" t="s">
        <v>593</v>
      </c>
      <c r="C153" s="35">
        <v>0</v>
      </c>
      <c r="D153" s="35">
        <v>0</v>
      </c>
      <c r="E153" s="35">
        <f t="shared" si="8"/>
        <v>0</v>
      </c>
      <c r="F153" s="35">
        <v>0</v>
      </c>
      <c r="G153" s="36"/>
      <c r="H153" s="116"/>
      <c r="I153" s="126"/>
      <c r="J153" s="127"/>
      <c r="K153" s="98"/>
      <c r="O153" s="110"/>
      <c r="P153" s="110"/>
    </row>
    <row r="154" spans="1:16" x14ac:dyDescent="0.25">
      <c r="A154" s="83">
        <f t="shared" ref="A154:A182" si="9">A153+1</f>
        <v>3</v>
      </c>
      <c r="B154" s="34" t="s">
        <v>593</v>
      </c>
      <c r="C154" s="35">
        <v>0</v>
      </c>
      <c r="D154" s="35">
        <v>0</v>
      </c>
      <c r="E154" s="35">
        <f t="shared" si="8"/>
        <v>0</v>
      </c>
      <c r="F154" s="35">
        <v>0</v>
      </c>
      <c r="G154" s="36"/>
      <c r="H154" s="124"/>
      <c r="I154" s="124"/>
      <c r="J154" s="125"/>
      <c r="K154" s="85"/>
      <c r="O154" s="110"/>
      <c r="P154" s="110"/>
    </row>
    <row r="155" spans="1:16" x14ac:dyDescent="0.25">
      <c r="A155" s="83">
        <f t="shared" si="9"/>
        <v>4</v>
      </c>
      <c r="B155" s="34" t="s">
        <v>593</v>
      </c>
      <c r="C155" s="35">
        <v>319415</v>
      </c>
      <c r="D155" s="35">
        <v>319422</v>
      </c>
      <c r="E155" s="35">
        <f t="shared" si="8"/>
        <v>7</v>
      </c>
      <c r="F155" s="35">
        <v>1</v>
      </c>
      <c r="G155" s="36"/>
      <c r="H155" s="124"/>
      <c r="I155" s="124"/>
      <c r="J155" s="125"/>
      <c r="K155" s="85" t="s">
        <v>217</v>
      </c>
      <c r="O155" s="110"/>
      <c r="P155" s="110"/>
    </row>
    <row r="156" spans="1:16" x14ac:dyDescent="0.25">
      <c r="A156" s="83">
        <f t="shared" si="9"/>
        <v>5</v>
      </c>
      <c r="B156" s="34" t="s">
        <v>593</v>
      </c>
      <c r="C156" s="35">
        <f>D155</f>
        <v>319422</v>
      </c>
      <c r="D156" s="35">
        <v>319470</v>
      </c>
      <c r="E156" s="35">
        <f t="shared" si="8"/>
        <v>48</v>
      </c>
      <c r="F156" s="35">
        <v>4</v>
      </c>
      <c r="G156" s="36"/>
      <c r="H156" s="124"/>
      <c r="I156" s="124"/>
      <c r="J156" s="125"/>
      <c r="K156" s="85" t="s">
        <v>619</v>
      </c>
    </row>
    <row r="157" spans="1:16" x14ac:dyDescent="0.25">
      <c r="A157" s="83">
        <f t="shared" si="9"/>
        <v>6</v>
      </c>
      <c r="B157" s="34" t="s">
        <v>593</v>
      </c>
      <c r="C157" s="35">
        <v>319470</v>
      </c>
      <c r="D157" s="35">
        <v>319513</v>
      </c>
      <c r="E157" s="35">
        <f t="shared" si="8"/>
        <v>43</v>
      </c>
      <c r="F157" s="35">
        <v>4</v>
      </c>
      <c r="G157" s="36"/>
      <c r="H157" s="124"/>
      <c r="I157" s="124"/>
      <c r="J157" s="125"/>
      <c r="K157" s="173" t="s">
        <v>425</v>
      </c>
    </row>
    <row r="158" spans="1:16" x14ac:dyDescent="0.25">
      <c r="A158" s="83">
        <f t="shared" si="9"/>
        <v>7</v>
      </c>
      <c r="B158" s="34" t="s">
        <v>593</v>
      </c>
      <c r="C158" s="35">
        <f>D157</f>
        <v>319513</v>
      </c>
      <c r="D158" s="35">
        <v>319564</v>
      </c>
      <c r="E158" s="35">
        <f t="shared" si="8"/>
        <v>51</v>
      </c>
      <c r="F158" s="35">
        <v>4</v>
      </c>
      <c r="G158" s="36"/>
      <c r="H158" s="124"/>
      <c r="I158" s="124"/>
      <c r="J158" s="125"/>
      <c r="K158" s="173" t="s">
        <v>620</v>
      </c>
    </row>
    <row r="159" spans="1:16" x14ac:dyDescent="0.25">
      <c r="A159" s="83">
        <f t="shared" si="9"/>
        <v>8</v>
      </c>
      <c r="B159" s="34" t="s">
        <v>593</v>
      </c>
      <c r="C159" s="35">
        <f>D158</f>
        <v>319564</v>
      </c>
      <c r="D159" s="35">
        <v>319626</v>
      </c>
      <c r="E159" s="35">
        <f t="shared" si="8"/>
        <v>62</v>
      </c>
      <c r="F159" s="35">
        <v>5</v>
      </c>
      <c r="G159" s="36"/>
      <c r="H159" s="124"/>
      <c r="I159" s="124"/>
      <c r="J159" s="125"/>
      <c r="K159" s="85" t="s">
        <v>621</v>
      </c>
    </row>
    <row r="160" spans="1:16" x14ac:dyDescent="0.25">
      <c r="A160" s="83">
        <f t="shared" si="9"/>
        <v>9</v>
      </c>
      <c r="B160" s="34" t="s">
        <v>593</v>
      </c>
      <c r="C160" s="35">
        <f>D159</f>
        <v>319626</v>
      </c>
      <c r="D160" s="35">
        <f>C162</f>
        <v>319737</v>
      </c>
      <c r="E160" s="35">
        <f t="shared" si="8"/>
        <v>111</v>
      </c>
      <c r="F160" s="35">
        <v>5</v>
      </c>
      <c r="G160" s="36"/>
      <c r="H160" s="124"/>
      <c r="I160" s="128"/>
      <c r="J160" s="129"/>
      <c r="K160" s="85" t="s">
        <v>622</v>
      </c>
    </row>
    <row r="161" spans="1:11" x14ac:dyDescent="0.25">
      <c r="A161" s="83">
        <f t="shared" si="9"/>
        <v>10</v>
      </c>
      <c r="B161" s="34" t="s">
        <v>593</v>
      </c>
      <c r="C161" s="35">
        <v>0</v>
      </c>
      <c r="D161" s="35">
        <v>0</v>
      </c>
      <c r="E161" s="35">
        <f t="shared" si="8"/>
        <v>0</v>
      </c>
      <c r="F161" s="35">
        <v>0</v>
      </c>
      <c r="G161" s="35"/>
      <c r="H161" s="124"/>
      <c r="I161" s="124"/>
      <c r="J161" s="125"/>
      <c r="K161" s="85"/>
    </row>
    <row r="162" spans="1:11" x14ac:dyDescent="0.25">
      <c r="A162" s="83">
        <f t="shared" si="9"/>
        <v>11</v>
      </c>
      <c r="B162" s="34" t="s">
        <v>593</v>
      </c>
      <c r="C162" s="35">
        <v>319737</v>
      </c>
      <c r="D162" s="35">
        <v>319793</v>
      </c>
      <c r="E162" s="35">
        <f t="shared" si="8"/>
        <v>56</v>
      </c>
      <c r="F162" s="35">
        <v>4</v>
      </c>
      <c r="G162" s="35"/>
      <c r="H162" s="124"/>
      <c r="I162" s="124"/>
      <c r="J162" s="125"/>
      <c r="K162" s="85" t="s">
        <v>623</v>
      </c>
    </row>
    <row r="163" spans="1:11" x14ac:dyDescent="0.25">
      <c r="A163" s="83">
        <f t="shared" si="9"/>
        <v>12</v>
      </c>
      <c r="B163" s="34" t="s">
        <v>593</v>
      </c>
      <c r="C163" s="35">
        <f>D162</f>
        <v>319793</v>
      </c>
      <c r="D163" s="35">
        <v>319867</v>
      </c>
      <c r="E163" s="35">
        <f t="shared" si="8"/>
        <v>74</v>
      </c>
      <c r="F163" s="35">
        <v>5</v>
      </c>
      <c r="G163" s="35"/>
      <c r="H163" s="124"/>
      <c r="I163" s="124"/>
      <c r="J163" s="125"/>
      <c r="K163" s="85" t="s">
        <v>624</v>
      </c>
    </row>
    <row r="164" spans="1:11" x14ac:dyDescent="0.25">
      <c r="A164" s="83">
        <f t="shared" si="9"/>
        <v>13</v>
      </c>
      <c r="B164" s="34" t="s">
        <v>593</v>
      </c>
      <c r="C164" s="35">
        <f>D163</f>
        <v>319867</v>
      </c>
      <c r="D164" s="35">
        <v>319925</v>
      </c>
      <c r="E164" s="35">
        <f t="shared" si="8"/>
        <v>58</v>
      </c>
      <c r="F164" s="35">
        <v>4</v>
      </c>
      <c r="G164" s="35"/>
      <c r="H164" s="124"/>
      <c r="I164" s="124"/>
      <c r="J164" s="125"/>
      <c r="K164" s="85" t="s">
        <v>625</v>
      </c>
    </row>
    <row r="165" spans="1:11" x14ac:dyDescent="0.25">
      <c r="A165" s="83">
        <f t="shared" si="9"/>
        <v>14</v>
      </c>
      <c r="B165" s="34" t="s">
        <v>593</v>
      </c>
      <c r="C165" s="35">
        <v>319925</v>
      </c>
      <c r="D165" s="35">
        <v>319982</v>
      </c>
      <c r="E165" s="35">
        <f t="shared" si="8"/>
        <v>57</v>
      </c>
      <c r="F165" s="35">
        <v>4</v>
      </c>
      <c r="G165" s="35"/>
      <c r="H165" s="124"/>
      <c r="I165" s="124"/>
      <c r="J165" s="125"/>
      <c r="K165" s="174" t="s">
        <v>626</v>
      </c>
    </row>
    <row r="166" spans="1:11" x14ac:dyDescent="0.25">
      <c r="A166" s="83">
        <f t="shared" si="9"/>
        <v>15</v>
      </c>
      <c r="B166" s="34" t="s">
        <v>593</v>
      </c>
      <c r="C166" s="35">
        <f>D165</f>
        <v>319982</v>
      </c>
      <c r="D166" s="35">
        <v>320008</v>
      </c>
      <c r="E166" s="35">
        <f t="shared" si="8"/>
        <v>26</v>
      </c>
      <c r="F166" s="35">
        <v>2</v>
      </c>
      <c r="G166" s="35"/>
      <c r="H166" s="124"/>
      <c r="I166" s="124"/>
      <c r="J166" s="125"/>
      <c r="K166" s="85" t="s">
        <v>308</v>
      </c>
    </row>
    <row r="167" spans="1:11" x14ac:dyDescent="0.25">
      <c r="A167" s="83">
        <f t="shared" si="9"/>
        <v>16</v>
      </c>
      <c r="B167" s="34" t="s">
        <v>593</v>
      </c>
      <c r="C167" s="35">
        <f>D166</f>
        <v>320008</v>
      </c>
      <c r="D167" s="35">
        <v>320036</v>
      </c>
      <c r="E167" s="35">
        <f t="shared" si="8"/>
        <v>28</v>
      </c>
      <c r="F167" s="35">
        <v>2</v>
      </c>
      <c r="G167" s="35"/>
      <c r="H167" s="124"/>
      <c r="I167" s="124"/>
      <c r="J167" s="125"/>
      <c r="K167" s="85" t="s">
        <v>251</v>
      </c>
    </row>
    <row r="168" spans="1:11" x14ac:dyDescent="0.25">
      <c r="A168" s="83">
        <f t="shared" si="9"/>
        <v>17</v>
      </c>
      <c r="B168" s="34" t="s">
        <v>593</v>
      </c>
      <c r="C168" s="35">
        <v>0</v>
      </c>
      <c r="D168" s="35">
        <v>0</v>
      </c>
      <c r="E168" s="35">
        <f t="shared" si="8"/>
        <v>0</v>
      </c>
      <c r="F168" s="35">
        <v>0</v>
      </c>
      <c r="G168" s="35"/>
      <c r="H168" s="124"/>
      <c r="I168" s="124"/>
      <c r="J168" s="125"/>
      <c r="K168" s="98"/>
    </row>
    <row r="169" spans="1:11" x14ac:dyDescent="0.25">
      <c r="A169" s="83">
        <f t="shared" si="9"/>
        <v>18</v>
      </c>
      <c r="B169" s="34" t="s">
        <v>593</v>
      </c>
      <c r="C169" s="35">
        <v>320087</v>
      </c>
      <c r="D169" s="35">
        <v>320133</v>
      </c>
      <c r="E169" s="35">
        <f t="shared" si="8"/>
        <v>46</v>
      </c>
      <c r="F169" s="35">
        <v>3</v>
      </c>
      <c r="G169" s="35"/>
      <c r="H169" s="124"/>
      <c r="I169" s="124"/>
      <c r="J169" s="125"/>
      <c r="K169" s="85" t="s">
        <v>223</v>
      </c>
    </row>
    <row r="170" spans="1:11" x14ac:dyDescent="0.25">
      <c r="A170" s="83">
        <f t="shared" si="9"/>
        <v>19</v>
      </c>
      <c r="B170" s="34" t="s">
        <v>593</v>
      </c>
      <c r="C170" s="35">
        <f>D169</f>
        <v>320133</v>
      </c>
      <c r="D170" s="35">
        <v>320175</v>
      </c>
      <c r="E170" s="35">
        <f t="shared" si="8"/>
        <v>42</v>
      </c>
      <c r="F170" s="35">
        <v>3</v>
      </c>
      <c r="G170" s="35"/>
      <c r="H170" s="124"/>
      <c r="I170" s="124"/>
      <c r="J170" s="125"/>
      <c r="K170" s="85" t="s">
        <v>627</v>
      </c>
    </row>
    <row r="171" spans="1:11" x14ac:dyDescent="0.25">
      <c r="A171" s="83">
        <f t="shared" si="9"/>
        <v>20</v>
      </c>
      <c r="B171" s="34" t="s">
        <v>593</v>
      </c>
      <c r="C171" s="35">
        <f>D170</f>
        <v>320175</v>
      </c>
      <c r="D171" s="35">
        <v>320264</v>
      </c>
      <c r="E171" s="35">
        <f t="shared" si="8"/>
        <v>89</v>
      </c>
      <c r="F171" s="35">
        <v>6</v>
      </c>
      <c r="G171" s="35"/>
      <c r="H171" s="124"/>
      <c r="I171" s="124"/>
      <c r="J171" s="125"/>
      <c r="K171" s="85" t="s">
        <v>628</v>
      </c>
    </row>
    <row r="172" spans="1:11" x14ac:dyDescent="0.25">
      <c r="A172" s="83">
        <f t="shared" si="9"/>
        <v>21</v>
      </c>
      <c r="B172" s="34" t="s">
        <v>593</v>
      </c>
      <c r="C172" s="35">
        <f>D171</f>
        <v>320264</v>
      </c>
      <c r="D172" s="35">
        <v>320324</v>
      </c>
      <c r="E172" s="35">
        <f t="shared" si="8"/>
        <v>60</v>
      </c>
      <c r="F172" s="35">
        <v>4</v>
      </c>
      <c r="G172" s="35"/>
      <c r="H172" s="124"/>
      <c r="I172" s="124"/>
      <c r="J172" s="125"/>
      <c r="K172" s="85" t="s">
        <v>224</v>
      </c>
    </row>
    <row r="173" spans="1:11" x14ac:dyDescent="0.25">
      <c r="A173" s="83">
        <f t="shared" si="9"/>
        <v>22</v>
      </c>
      <c r="B173" s="34" t="s">
        <v>593</v>
      </c>
      <c r="C173" s="35">
        <f>D172</f>
        <v>320324</v>
      </c>
      <c r="D173" s="35">
        <v>320372</v>
      </c>
      <c r="E173" s="35">
        <f t="shared" si="8"/>
        <v>48</v>
      </c>
      <c r="F173" s="35">
        <v>3</v>
      </c>
      <c r="G173" s="35"/>
      <c r="H173" s="124"/>
      <c r="I173" s="124"/>
      <c r="J173" s="125"/>
      <c r="K173" s="85" t="s">
        <v>629</v>
      </c>
    </row>
    <row r="174" spans="1:11" x14ac:dyDescent="0.25">
      <c r="A174" s="83">
        <f t="shared" si="9"/>
        <v>23</v>
      </c>
      <c r="B174" s="34" t="s">
        <v>593</v>
      </c>
      <c r="C174" s="35">
        <f>D173</f>
        <v>320372</v>
      </c>
      <c r="D174" s="35">
        <v>320429</v>
      </c>
      <c r="E174" s="35">
        <f t="shared" si="8"/>
        <v>57</v>
      </c>
      <c r="F174" s="35">
        <v>4</v>
      </c>
      <c r="G174" s="35"/>
      <c r="H174" s="124"/>
      <c r="I174" s="124"/>
      <c r="J174" s="125"/>
      <c r="K174" s="85" t="s">
        <v>305</v>
      </c>
    </row>
    <row r="175" spans="1:11" x14ac:dyDescent="0.25">
      <c r="A175" s="83">
        <f t="shared" si="9"/>
        <v>24</v>
      </c>
      <c r="B175" s="34" t="s">
        <v>593</v>
      </c>
      <c r="C175" s="35">
        <v>0</v>
      </c>
      <c r="D175" s="35">
        <v>0</v>
      </c>
      <c r="E175" s="35">
        <f t="shared" si="8"/>
        <v>0</v>
      </c>
      <c r="F175" s="35">
        <v>0</v>
      </c>
      <c r="G175" s="35"/>
      <c r="H175" s="124"/>
      <c r="I175" s="124"/>
      <c r="J175" s="125"/>
      <c r="K175" s="85"/>
    </row>
    <row r="176" spans="1:11" x14ac:dyDescent="0.25">
      <c r="A176" s="83">
        <f t="shared" si="9"/>
        <v>25</v>
      </c>
      <c r="B176" s="34" t="s">
        <v>593</v>
      </c>
      <c r="C176" s="35">
        <f>D174</f>
        <v>320429</v>
      </c>
      <c r="D176" s="35">
        <v>320500</v>
      </c>
      <c r="E176" s="35">
        <f t="shared" si="8"/>
        <v>71</v>
      </c>
      <c r="F176" s="35">
        <v>5</v>
      </c>
      <c r="G176" s="35"/>
      <c r="H176" s="124"/>
      <c r="I176" s="124"/>
      <c r="J176" s="125"/>
      <c r="K176" s="85" t="s">
        <v>622</v>
      </c>
    </row>
    <row r="177" spans="1:16" x14ac:dyDescent="0.25">
      <c r="A177" s="83">
        <f t="shared" si="9"/>
        <v>26</v>
      </c>
      <c r="B177" s="34" t="s">
        <v>593</v>
      </c>
      <c r="C177" s="35">
        <f>D176</f>
        <v>320500</v>
      </c>
      <c r="D177" s="35">
        <v>320558</v>
      </c>
      <c r="E177" s="35">
        <f t="shared" si="8"/>
        <v>58</v>
      </c>
      <c r="F177" s="35">
        <v>4</v>
      </c>
      <c r="G177" s="35"/>
      <c r="H177" s="124"/>
      <c r="I177" s="124"/>
      <c r="J177" s="125"/>
      <c r="K177" s="85" t="s">
        <v>300</v>
      </c>
    </row>
    <row r="178" spans="1:16" x14ac:dyDescent="0.25">
      <c r="A178" s="83">
        <f t="shared" si="9"/>
        <v>27</v>
      </c>
      <c r="B178" s="34" t="s">
        <v>593</v>
      </c>
      <c r="C178" s="35">
        <f>D177</f>
        <v>320558</v>
      </c>
      <c r="D178" s="35">
        <v>320601</v>
      </c>
      <c r="E178" s="35">
        <v>3</v>
      </c>
      <c r="F178" s="35">
        <v>0</v>
      </c>
      <c r="G178" s="35"/>
      <c r="H178" s="124"/>
      <c r="I178" s="124"/>
      <c r="J178" s="125"/>
      <c r="K178" s="85" t="s">
        <v>266</v>
      </c>
    </row>
    <row r="179" spans="1:16" x14ac:dyDescent="0.25">
      <c r="A179" s="83">
        <f t="shared" si="9"/>
        <v>28</v>
      </c>
      <c r="B179" s="34" t="s">
        <v>593</v>
      </c>
      <c r="C179" s="35">
        <v>320601</v>
      </c>
      <c r="D179" s="35">
        <v>320683</v>
      </c>
      <c r="E179" s="35">
        <f t="shared" si="8"/>
        <v>82</v>
      </c>
      <c r="F179" s="35">
        <v>6</v>
      </c>
      <c r="G179" s="35"/>
      <c r="H179" s="124"/>
      <c r="I179" s="124"/>
      <c r="J179" s="125"/>
      <c r="K179" s="85" t="s">
        <v>630</v>
      </c>
    </row>
    <row r="180" spans="1:16" x14ac:dyDescent="0.25">
      <c r="A180" s="83">
        <f t="shared" si="9"/>
        <v>29</v>
      </c>
      <c r="B180" s="34" t="s">
        <v>593</v>
      </c>
      <c r="C180" s="35">
        <f>D179</f>
        <v>320683</v>
      </c>
      <c r="D180" s="35">
        <v>320738</v>
      </c>
      <c r="E180" s="35">
        <f t="shared" si="8"/>
        <v>55</v>
      </c>
      <c r="F180" s="35">
        <v>4</v>
      </c>
      <c r="G180" s="35"/>
      <c r="H180" s="124"/>
      <c r="I180" s="124"/>
      <c r="J180" s="125"/>
      <c r="K180" s="85" t="s">
        <v>631</v>
      </c>
    </row>
    <row r="181" spans="1:16" x14ac:dyDescent="0.25">
      <c r="A181" s="83">
        <f t="shared" si="9"/>
        <v>30</v>
      </c>
      <c r="B181" s="34" t="s">
        <v>593</v>
      </c>
      <c r="C181" s="35">
        <f>D180</f>
        <v>320738</v>
      </c>
      <c r="D181" s="35">
        <v>320801</v>
      </c>
      <c r="E181" s="35">
        <f t="shared" si="8"/>
        <v>63</v>
      </c>
      <c r="F181" s="35">
        <v>4</v>
      </c>
      <c r="G181" s="35"/>
      <c r="H181" s="124"/>
      <c r="I181" s="124"/>
      <c r="J181" s="125"/>
      <c r="K181" s="85" t="s">
        <v>599</v>
      </c>
    </row>
    <row r="182" spans="1:16" x14ac:dyDescent="0.25">
      <c r="A182" s="83">
        <f t="shared" si="9"/>
        <v>31</v>
      </c>
      <c r="B182" s="34" t="s">
        <v>593</v>
      </c>
      <c r="C182" s="35">
        <v>0</v>
      </c>
      <c r="D182" s="35">
        <v>0</v>
      </c>
      <c r="E182" s="35">
        <f t="shared" si="8"/>
        <v>0</v>
      </c>
      <c r="F182" s="35">
        <v>0</v>
      </c>
      <c r="G182" s="35"/>
      <c r="H182" s="124"/>
      <c r="I182" s="124"/>
      <c r="J182" s="125"/>
      <c r="K182" s="85"/>
    </row>
    <row r="183" spans="1:16" x14ac:dyDescent="0.35">
      <c r="A183" s="83"/>
      <c r="B183" s="50" t="s">
        <v>9</v>
      </c>
      <c r="C183" s="39" t="s">
        <v>52</v>
      </c>
      <c r="D183" s="39"/>
      <c r="E183" s="50">
        <f>SUM(E152:E182)</f>
        <v>1295</v>
      </c>
      <c r="F183" s="50">
        <f>SUM(F152:F182)</f>
        <v>90</v>
      </c>
      <c r="G183" s="50">
        <f>SUM(G152:G182)</f>
        <v>0</v>
      </c>
      <c r="H183" s="130">
        <f>SUM(H152:H182)</f>
        <v>0</v>
      </c>
      <c r="I183" s="130">
        <f>SUM(I153:I182)</f>
        <v>0</v>
      </c>
      <c r="J183" s="131"/>
      <c r="K183" s="85" t="s">
        <v>52</v>
      </c>
    </row>
    <row r="184" spans="1:16" x14ac:dyDescent="0.25">
      <c r="A184" s="83"/>
      <c r="B184" s="36"/>
      <c r="C184" s="36"/>
      <c r="D184" s="36"/>
      <c r="E184" s="36"/>
      <c r="F184" s="36" t="s">
        <v>52</v>
      </c>
      <c r="G184" s="36"/>
      <c r="H184" s="124" t="s">
        <v>52</v>
      </c>
      <c r="I184" s="124"/>
      <c r="J184" s="125"/>
      <c r="K184" s="98"/>
    </row>
    <row r="185" spans="1:16" ht="21.75" thickBot="1" x14ac:dyDescent="0.3">
      <c r="A185" s="91"/>
      <c r="B185" s="114"/>
      <c r="C185" s="114"/>
      <c r="D185" s="114"/>
      <c r="E185" s="114" t="s">
        <v>52</v>
      </c>
      <c r="F185" s="114" t="s">
        <v>52</v>
      </c>
      <c r="G185" s="109" t="s">
        <v>10</v>
      </c>
      <c r="H185" s="140" t="e">
        <f>+E183/I183</f>
        <v>#DIV/0!</v>
      </c>
      <c r="I185" s="140" t="s">
        <v>11</v>
      </c>
      <c r="J185" s="141"/>
      <c r="K185" s="175"/>
    </row>
    <row r="186" spans="1:16" ht="21.75" thickBot="1" x14ac:dyDescent="0.3"/>
    <row r="187" spans="1:16" x14ac:dyDescent="0.35">
      <c r="A187" s="262" t="s">
        <v>83</v>
      </c>
      <c r="B187" s="263"/>
      <c r="C187" s="250" t="s">
        <v>88</v>
      </c>
      <c r="D187" s="250"/>
      <c r="E187" s="250"/>
      <c r="F187" s="250"/>
      <c r="G187" s="250"/>
      <c r="H187" s="250"/>
      <c r="I187" s="250"/>
      <c r="J187" s="264"/>
      <c r="K187" s="251"/>
    </row>
    <row r="188" spans="1:16" ht="63" x14ac:dyDescent="0.25">
      <c r="A188" s="252" t="s">
        <v>0</v>
      </c>
      <c r="B188" s="253"/>
      <c r="C188" s="247" t="s">
        <v>6</v>
      </c>
      <c r="D188" s="247" t="s">
        <v>517</v>
      </c>
      <c r="E188" s="247" t="s">
        <v>1</v>
      </c>
      <c r="F188" s="247" t="s">
        <v>2</v>
      </c>
      <c r="G188" s="73" t="s">
        <v>3</v>
      </c>
      <c r="H188" s="122" t="s">
        <v>8</v>
      </c>
      <c r="I188" s="122" t="s">
        <v>4</v>
      </c>
      <c r="J188" s="123" t="s">
        <v>120</v>
      </c>
      <c r="K188" s="172" t="s">
        <v>5</v>
      </c>
    </row>
    <row r="189" spans="1:16" x14ac:dyDescent="0.35">
      <c r="A189" s="83">
        <v>1</v>
      </c>
      <c r="B189" s="34" t="s">
        <v>593</v>
      </c>
      <c r="C189" s="35">
        <v>0</v>
      </c>
      <c r="D189" s="35">
        <v>0</v>
      </c>
      <c r="E189" s="35">
        <f t="shared" ref="E189:E219" si="10">D189-C189</f>
        <v>0</v>
      </c>
      <c r="F189" s="35">
        <v>0</v>
      </c>
      <c r="G189" s="36"/>
      <c r="H189" s="116"/>
      <c r="I189" s="126"/>
      <c r="J189" s="127"/>
      <c r="K189" s="98"/>
    </row>
    <row r="190" spans="1:16" x14ac:dyDescent="0.25">
      <c r="A190" s="83">
        <f>A189+1</f>
        <v>2</v>
      </c>
      <c r="B190" s="34" t="s">
        <v>593</v>
      </c>
      <c r="C190" s="35">
        <v>0</v>
      </c>
      <c r="D190" s="35">
        <v>0</v>
      </c>
      <c r="E190" s="35">
        <f t="shared" si="10"/>
        <v>0</v>
      </c>
      <c r="F190" s="35">
        <v>0</v>
      </c>
      <c r="G190" s="36"/>
      <c r="H190" s="124"/>
      <c r="I190" s="124"/>
      <c r="J190" s="146"/>
      <c r="K190" s="98"/>
    </row>
    <row r="191" spans="1:16" x14ac:dyDescent="0.25">
      <c r="A191" s="83">
        <f t="shared" ref="A191:A219" si="11">A190+1</f>
        <v>3</v>
      </c>
      <c r="B191" s="34" t="s">
        <v>593</v>
      </c>
      <c r="C191" s="35">
        <v>0</v>
      </c>
      <c r="D191" s="35">
        <v>0</v>
      </c>
      <c r="E191" s="35">
        <f t="shared" si="10"/>
        <v>0</v>
      </c>
      <c r="F191" s="35">
        <v>0</v>
      </c>
      <c r="G191" s="36"/>
      <c r="H191" s="124"/>
      <c r="I191" s="124"/>
      <c r="J191" s="146"/>
      <c r="K191" s="46"/>
      <c r="O191" s="110"/>
      <c r="P191" s="110"/>
    </row>
    <row r="192" spans="1:16" x14ac:dyDescent="0.25">
      <c r="A192" s="83">
        <f t="shared" si="11"/>
        <v>4</v>
      </c>
      <c r="B192" s="34" t="s">
        <v>593</v>
      </c>
      <c r="C192" s="35">
        <v>262257</v>
      </c>
      <c r="D192" s="35">
        <v>262377</v>
      </c>
      <c r="E192" s="35">
        <f t="shared" si="10"/>
        <v>120</v>
      </c>
      <c r="F192" s="35">
        <v>4</v>
      </c>
      <c r="G192" s="36"/>
      <c r="H192" s="124"/>
      <c r="I192" s="124"/>
      <c r="J192" s="125"/>
      <c r="K192" s="46" t="s">
        <v>632</v>
      </c>
      <c r="O192" s="110"/>
      <c r="P192" s="110"/>
    </row>
    <row r="193" spans="1:16" x14ac:dyDescent="0.25">
      <c r="A193" s="83">
        <f t="shared" si="11"/>
        <v>5</v>
      </c>
      <c r="B193" s="34" t="s">
        <v>593</v>
      </c>
      <c r="C193" s="35">
        <v>262377</v>
      </c>
      <c r="D193" s="35">
        <v>262401</v>
      </c>
      <c r="E193" s="35">
        <f t="shared" si="10"/>
        <v>24</v>
      </c>
      <c r="F193" s="35">
        <v>1</v>
      </c>
      <c r="G193" s="36"/>
      <c r="H193" s="124"/>
      <c r="I193" s="124"/>
      <c r="J193" s="125"/>
      <c r="K193" s="85" t="s">
        <v>95</v>
      </c>
      <c r="O193" s="110"/>
      <c r="P193" s="110"/>
    </row>
    <row r="194" spans="1:16" x14ac:dyDescent="0.25">
      <c r="A194" s="83">
        <f t="shared" si="11"/>
        <v>6</v>
      </c>
      <c r="B194" s="34" t="s">
        <v>593</v>
      </c>
      <c r="C194" s="35">
        <f>D193</f>
        <v>262401</v>
      </c>
      <c r="D194" s="35">
        <v>262461</v>
      </c>
      <c r="E194" s="35">
        <f t="shared" si="10"/>
        <v>60</v>
      </c>
      <c r="F194" s="35">
        <v>4</v>
      </c>
      <c r="G194" s="36"/>
      <c r="H194" s="124"/>
      <c r="I194" s="124"/>
      <c r="J194" s="125"/>
      <c r="K194" s="173" t="s">
        <v>633</v>
      </c>
    </row>
    <row r="195" spans="1:16" x14ac:dyDescent="0.25">
      <c r="A195" s="83">
        <f t="shared" si="11"/>
        <v>7</v>
      </c>
      <c r="B195" s="34" t="s">
        <v>593</v>
      </c>
      <c r="C195" s="35">
        <f>D194</f>
        <v>262461</v>
      </c>
      <c r="D195" s="35">
        <v>262505</v>
      </c>
      <c r="E195" s="35">
        <f t="shared" si="10"/>
        <v>44</v>
      </c>
      <c r="F195" s="35">
        <v>3</v>
      </c>
      <c r="G195" s="36"/>
      <c r="H195" s="124"/>
      <c r="I195" s="124"/>
      <c r="J195" s="125"/>
      <c r="K195" s="173" t="s">
        <v>269</v>
      </c>
    </row>
    <row r="196" spans="1:16" x14ac:dyDescent="0.25">
      <c r="A196" s="83">
        <f t="shared" si="11"/>
        <v>8</v>
      </c>
      <c r="B196" s="34" t="s">
        <v>593</v>
      </c>
      <c r="C196" s="35">
        <f>D195</f>
        <v>262505</v>
      </c>
      <c r="D196" s="35">
        <v>262584</v>
      </c>
      <c r="E196" s="35">
        <f t="shared" si="10"/>
        <v>79</v>
      </c>
      <c r="F196" s="35">
        <v>5</v>
      </c>
      <c r="G196" s="36"/>
      <c r="H196" s="124"/>
      <c r="I196" s="124"/>
      <c r="J196" s="125"/>
      <c r="K196" s="85" t="s">
        <v>634</v>
      </c>
    </row>
    <row r="197" spans="1:16" x14ac:dyDescent="0.25">
      <c r="A197" s="83">
        <f t="shared" si="11"/>
        <v>9</v>
      </c>
      <c r="B197" s="34" t="s">
        <v>593</v>
      </c>
      <c r="C197" s="35">
        <f>D196</f>
        <v>262584</v>
      </c>
      <c r="D197" s="35">
        <v>262654</v>
      </c>
      <c r="E197" s="35">
        <f t="shared" si="10"/>
        <v>70</v>
      </c>
      <c r="F197" s="35">
        <v>6</v>
      </c>
      <c r="G197" s="36"/>
      <c r="H197" s="124"/>
      <c r="I197" s="128"/>
      <c r="J197" s="129"/>
      <c r="K197" s="85" t="s">
        <v>635</v>
      </c>
    </row>
    <row r="198" spans="1:16" x14ac:dyDescent="0.25">
      <c r="A198" s="83">
        <f t="shared" si="11"/>
        <v>10</v>
      </c>
      <c r="B198" s="34" t="s">
        <v>593</v>
      </c>
      <c r="C198" s="35">
        <v>0</v>
      </c>
      <c r="D198" s="35">
        <v>0</v>
      </c>
      <c r="E198" s="35">
        <f t="shared" si="10"/>
        <v>0</v>
      </c>
      <c r="F198" s="35">
        <v>0</v>
      </c>
      <c r="G198" s="35"/>
      <c r="H198" s="124"/>
      <c r="I198" s="124"/>
      <c r="J198" s="125"/>
      <c r="K198" s="85"/>
    </row>
    <row r="199" spans="1:16" x14ac:dyDescent="0.25">
      <c r="A199" s="83">
        <f t="shared" si="11"/>
        <v>11</v>
      </c>
      <c r="B199" s="34" t="s">
        <v>593</v>
      </c>
      <c r="C199" s="35">
        <v>0</v>
      </c>
      <c r="D199" s="35">
        <v>0</v>
      </c>
      <c r="E199" s="35">
        <f t="shared" si="10"/>
        <v>0</v>
      </c>
      <c r="F199" s="35">
        <v>0</v>
      </c>
      <c r="G199" s="35"/>
      <c r="H199" s="124"/>
      <c r="I199" s="124"/>
      <c r="J199" s="125"/>
      <c r="K199" s="85"/>
    </row>
    <row r="200" spans="1:16" x14ac:dyDescent="0.25">
      <c r="A200" s="83">
        <f t="shared" si="11"/>
        <v>12</v>
      </c>
      <c r="B200" s="34" t="s">
        <v>593</v>
      </c>
      <c r="C200" s="35">
        <v>0</v>
      </c>
      <c r="D200" s="35">
        <v>0</v>
      </c>
      <c r="E200" s="35">
        <f t="shared" si="10"/>
        <v>0</v>
      </c>
      <c r="F200" s="35">
        <v>0</v>
      </c>
      <c r="G200" s="35"/>
      <c r="H200" s="124"/>
      <c r="I200" s="124"/>
      <c r="J200" s="125"/>
      <c r="K200" s="85"/>
    </row>
    <row r="201" spans="1:16" x14ac:dyDescent="0.25">
      <c r="A201" s="83">
        <f t="shared" si="11"/>
        <v>13</v>
      </c>
      <c r="B201" s="34" t="s">
        <v>593</v>
      </c>
      <c r="C201" s="35">
        <v>0</v>
      </c>
      <c r="D201" s="35">
        <v>0</v>
      </c>
      <c r="E201" s="35">
        <f t="shared" si="10"/>
        <v>0</v>
      </c>
      <c r="F201" s="35">
        <v>0</v>
      </c>
      <c r="G201" s="35"/>
      <c r="H201" s="124"/>
      <c r="I201" s="124"/>
      <c r="J201" s="125"/>
      <c r="K201" s="85"/>
    </row>
    <row r="202" spans="1:16" x14ac:dyDescent="0.25">
      <c r="A202" s="83">
        <f t="shared" si="11"/>
        <v>14</v>
      </c>
      <c r="B202" s="34" t="s">
        <v>593</v>
      </c>
      <c r="C202" s="35">
        <v>0</v>
      </c>
      <c r="D202" s="35">
        <v>0</v>
      </c>
      <c r="E202" s="35">
        <f t="shared" si="10"/>
        <v>0</v>
      </c>
      <c r="F202" s="35">
        <v>0</v>
      </c>
      <c r="G202" s="35"/>
      <c r="H202" s="124"/>
      <c r="I202" s="124"/>
      <c r="J202" s="125"/>
      <c r="K202" s="174"/>
    </row>
    <row r="203" spans="1:16" x14ac:dyDescent="0.25">
      <c r="A203" s="83">
        <f t="shared" si="11"/>
        <v>15</v>
      </c>
      <c r="B203" s="34" t="s">
        <v>593</v>
      </c>
      <c r="C203" s="35">
        <v>0</v>
      </c>
      <c r="D203" s="35">
        <v>0</v>
      </c>
      <c r="E203" s="35">
        <f t="shared" si="10"/>
        <v>0</v>
      </c>
      <c r="F203" s="35">
        <v>0</v>
      </c>
      <c r="G203" s="35"/>
      <c r="H203" s="124"/>
      <c r="I203" s="124"/>
      <c r="J203" s="125"/>
      <c r="K203" s="85"/>
    </row>
    <row r="204" spans="1:16" x14ac:dyDescent="0.25">
      <c r="A204" s="83">
        <f t="shared" si="11"/>
        <v>16</v>
      </c>
      <c r="B204" s="34" t="s">
        <v>593</v>
      </c>
      <c r="C204" s="35">
        <v>0</v>
      </c>
      <c r="D204" s="35">
        <v>0</v>
      </c>
      <c r="E204" s="35">
        <f t="shared" si="10"/>
        <v>0</v>
      </c>
      <c r="F204" s="35">
        <v>0</v>
      </c>
      <c r="G204" s="35"/>
      <c r="H204" s="124"/>
      <c r="I204" s="124"/>
      <c r="J204" s="125"/>
      <c r="K204" s="85"/>
    </row>
    <row r="205" spans="1:16" x14ac:dyDescent="0.25">
      <c r="A205" s="83">
        <f t="shared" si="11"/>
        <v>17</v>
      </c>
      <c r="B205" s="34" t="s">
        <v>593</v>
      </c>
      <c r="C205" s="35">
        <v>0</v>
      </c>
      <c r="D205" s="35">
        <v>0</v>
      </c>
      <c r="E205" s="35">
        <f t="shared" si="10"/>
        <v>0</v>
      </c>
      <c r="F205" s="35">
        <v>0</v>
      </c>
      <c r="G205" s="35"/>
      <c r="H205" s="124"/>
      <c r="I205" s="124"/>
      <c r="J205" s="125"/>
      <c r="K205" s="98"/>
    </row>
    <row r="206" spans="1:16" x14ac:dyDescent="0.25">
      <c r="A206" s="83">
        <f t="shared" si="11"/>
        <v>18</v>
      </c>
      <c r="B206" s="34" t="s">
        <v>593</v>
      </c>
      <c r="C206" s="35">
        <v>0</v>
      </c>
      <c r="D206" s="35">
        <v>0</v>
      </c>
      <c r="E206" s="35">
        <f t="shared" si="10"/>
        <v>0</v>
      </c>
      <c r="F206" s="35">
        <v>0</v>
      </c>
      <c r="G206" s="35"/>
      <c r="H206" s="124"/>
      <c r="I206" s="124"/>
      <c r="J206" s="125"/>
      <c r="K206" s="85"/>
    </row>
    <row r="207" spans="1:16" x14ac:dyDescent="0.25">
      <c r="A207" s="83">
        <f t="shared" si="11"/>
        <v>19</v>
      </c>
      <c r="B207" s="34" t="s">
        <v>593</v>
      </c>
      <c r="C207" s="35">
        <v>0</v>
      </c>
      <c r="D207" s="35">
        <v>0</v>
      </c>
      <c r="E207" s="35">
        <f t="shared" si="10"/>
        <v>0</v>
      </c>
      <c r="F207" s="35">
        <v>0</v>
      </c>
      <c r="G207" s="35"/>
      <c r="H207" s="124"/>
      <c r="I207" s="124"/>
      <c r="J207" s="125"/>
      <c r="K207" s="85"/>
    </row>
    <row r="208" spans="1:16" x14ac:dyDescent="0.25">
      <c r="A208" s="83">
        <f t="shared" si="11"/>
        <v>20</v>
      </c>
      <c r="B208" s="34" t="s">
        <v>593</v>
      </c>
      <c r="C208" s="35">
        <v>0</v>
      </c>
      <c r="D208" s="35">
        <v>0</v>
      </c>
      <c r="E208" s="35">
        <f t="shared" si="10"/>
        <v>0</v>
      </c>
      <c r="F208" s="35">
        <v>0</v>
      </c>
      <c r="G208" s="35"/>
      <c r="H208" s="124"/>
      <c r="I208" s="124"/>
      <c r="J208" s="125"/>
      <c r="K208" s="85"/>
    </row>
    <row r="209" spans="1:11" x14ac:dyDescent="0.25">
      <c r="A209" s="83">
        <f t="shared" si="11"/>
        <v>21</v>
      </c>
      <c r="B209" s="34" t="s">
        <v>593</v>
      </c>
      <c r="C209" s="35">
        <v>0</v>
      </c>
      <c r="D209" s="35">
        <v>0</v>
      </c>
      <c r="E209" s="35">
        <f t="shared" si="10"/>
        <v>0</v>
      </c>
      <c r="F209" s="35">
        <v>0</v>
      </c>
      <c r="G209" s="35"/>
      <c r="H209" s="124"/>
      <c r="I209" s="124"/>
      <c r="J209" s="125"/>
      <c r="K209" s="85"/>
    </row>
    <row r="210" spans="1:11" x14ac:dyDescent="0.25">
      <c r="A210" s="83">
        <f t="shared" si="11"/>
        <v>22</v>
      </c>
      <c r="B210" s="34" t="s">
        <v>593</v>
      </c>
      <c r="C210" s="35">
        <v>0</v>
      </c>
      <c r="D210" s="35">
        <v>0</v>
      </c>
      <c r="E210" s="35">
        <f t="shared" si="10"/>
        <v>0</v>
      </c>
      <c r="F210" s="35">
        <v>0</v>
      </c>
      <c r="G210" s="35"/>
      <c r="H210" s="124"/>
      <c r="I210" s="124"/>
      <c r="J210" s="125"/>
      <c r="K210" s="85"/>
    </row>
    <row r="211" spans="1:11" x14ac:dyDescent="0.25">
      <c r="A211" s="83">
        <f t="shared" si="11"/>
        <v>23</v>
      </c>
      <c r="B211" s="34" t="s">
        <v>593</v>
      </c>
      <c r="C211" s="35">
        <v>0</v>
      </c>
      <c r="D211" s="35">
        <v>0</v>
      </c>
      <c r="E211" s="35">
        <f t="shared" si="10"/>
        <v>0</v>
      </c>
      <c r="F211" s="35">
        <v>0</v>
      </c>
      <c r="G211" s="35"/>
      <c r="H211" s="124"/>
      <c r="I211" s="124"/>
      <c r="J211" s="125"/>
      <c r="K211" s="85"/>
    </row>
    <row r="212" spans="1:11" x14ac:dyDescent="0.25">
      <c r="A212" s="83">
        <f t="shared" si="11"/>
        <v>24</v>
      </c>
      <c r="B212" s="34" t="s">
        <v>593</v>
      </c>
      <c r="C212" s="35">
        <v>0</v>
      </c>
      <c r="D212" s="35">
        <v>0</v>
      </c>
      <c r="E212" s="35">
        <f t="shared" si="10"/>
        <v>0</v>
      </c>
      <c r="F212" s="35">
        <v>0</v>
      </c>
      <c r="G212" s="35"/>
      <c r="H212" s="124"/>
      <c r="I212" s="124"/>
      <c r="J212" s="125"/>
      <c r="K212" s="85"/>
    </row>
    <row r="213" spans="1:11" x14ac:dyDescent="0.25">
      <c r="A213" s="83">
        <f t="shared" si="11"/>
        <v>25</v>
      </c>
      <c r="B213" s="34" t="s">
        <v>593</v>
      </c>
      <c r="C213" s="35">
        <v>0</v>
      </c>
      <c r="D213" s="35">
        <v>0</v>
      </c>
      <c r="E213" s="35">
        <f t="shared" si="10"/>
        <v>0</v>
      </c>
      <c r="F213" s="35">
        <v>0</v>
      </c>
      <c r="G213" s="35"/>
      <c r="H213" s="124"/>
      <c r="I213" s="124"/>
      <c r="J213" s="125"/>
      <c r="K213" s="85"/>
    </row>
    <row r="214" spans="1:11" x14ac:dyDescent="0.25">
      <c r="A214" s="83">
        <f t="shared" si="11"/>
        <v>26</v>
      </c>
      <c r="B214" s="34" t="s">
        <v>593</v>
      </c>
      <c r="C214" s="35">
        <v>0</v>
      </c>
      <c r="D214" s="35">
        <v>0</v>
      </c>
      <c r="E214" s="35">
        <f t="shared" si="10"/>
        <v>0</v>
      </c>
      <c r="F214" s="35">
        <v>0</v>
      </c>
      <c r="G214" s="35"/>
      <c r="H214" s="124"/>
      <c r="I214" s="124"/>
      <c r="J214" s="125"/>
      <c r="K214" s="85"/>
    </row>
    <row r="215" spans="1:11" x14ac:dyDescent="0.25">
      <c r="A215" s="83">
        <f t="shared" si="11"/>
        <v>27</v>
      </c>
      <c r="B215" s="34" t="s">
        <v>593</v>
      </c>
      <c r="C215" s="35">
        <v>0</v>
      </c>
      <c r="D215" s="35">
        <v>0</v>
      </c>
      <c r="E215" s="35">
        <f t="shared" si="10"/>
        <v>0</v>
      </c>
      <c r="F215" s="35">
        <v>0</v>
      </c>
      <c r="G215" s="35"/>
      <c r="H215" s="124"/>
      <c r="I215" s="124"/>
      <c r="J215" s="125"/>
      <c r="K215" s="85"/>
    </row>
    <row r="216" spans="1:11" x14ac:dyDescent="0.25">
      <c r="A216" s="83">
        <f t="shared" si="11"/>
        <v>28</v>
      </c>
      <c r="B216" s="34" t="s">
        <v>593</v>
      </c>
      <c r="C216" s="35">
        <v>0</v>
      </c>
      <c r="D216" s="35">
        <v>0</v>
      </c>
      <c r="E216" s="35">
        <f t="shared" si="10"/>
        <v>0</v>
      </c>
      <c r="F216" s="35">
        <v>0</v>
      </c>
      <c r="G216" s="35"/>
      <c r="H216" s="124"/>
      <c r="I216" s="124"/>
      <c r="J216" s="125"/>
      <c r="K216" s="85"/>
    </row>
    <row r="217" spans="1:11" x14ac:dyDescent="0.25">
      <c r="A217" s="83">
        <f t="shared" si="11"/>
        <v>29</v>
      </c>
      <c r="B217" s="34" t="s">
        <v>593</v>
      </c>
      <c r="C217" s="35">
        <v>0</v>
      </c>
      <c r="D217" s="35">
        <v>0</v>
      </c>
      <c r="E217" s="35">
        <f t="shared" si="10"/>
        <v>0</v>
      </c>
      <c r="F217" s="35">
        <v>0</v>
      </c>
      <c r="G217" s="35"/>
      <c r="H217" s="124"/>
      <c r="I217" s="124"/>
      <c r="J217" s="125"/>
      <c r="K217" s="176"/>
    </row>
    <row r="218" spans="1:11" x14ac:dyDescent="0.25">
      <c r="A218" s="83">
        <f t="shared" si="11"/>
        <v>30</v>
      </c>
      <c r="B218" s="34" t="s">
        <v>593</v>
      </c>
      <c r="C218" s="35">
        <v>0</v>
      </c>
      <c r="D218" s="35">
        <v>0</v>
      </c>
      <c r="E218" s="35">
        <f t="shared" si="10"/>
        <v>0</v>
      </c>
      <c r="F218" s="35">
        <v>0</v>
      </c>
      <c r="G218" s="35"/>
      <c r="H218" s="124"/>
      <c r="I218" s="124"/>
      <c r="J218" s="125"/>
      <c r="K218" s="85"/>
    </row>
    <row r="219" spans="1:11" x14ac:dyDescent="0.25">
      <c r="A219" s="83">
        <f t="shared" si="11"/>
        <v>31</v>
      </c>
      <c r="B219" s="34" t="s">
        <v>593</v>
      </c>
      <c r="C219" s="35">
        <v>0</v>
      </c>
      <c r="D219" s="35">
        <v>0</v>
      </c>
      <c r="E219" s="35">
        <f t="shared" si="10"/>
        <v>0</v>
      </c>
      <c r="F219" s="35">
        <v>0</v>
      </c>
      <c r="G219" s="35"/>
      <c r="H219" s="124"/>
      <c r="I219" s="124"/>
      <c r="J219" s="125"/>
      <c r="K219" s="85"/>
    </row>
    <row r="220" spans="1:11" x14ac:dyDescent="0.35">
      <c r="A220" s="83"/>
      <c r="B220" s="50" t="s">
        <v>9</v>
      </c>
      <c r="C220" s="39" t="s">
        <v>52</v>
      </c>
      <c r="D220" s="39"/>
      <c r="E220" s="50">
        <f>SUM(E189:E219)</f>
        <v>397</v>
      </c>
      <c r="F220" s="50">
        <f>SUM(F189:F219)</f>
        <v>23</v>
      </c>
      <c r="G220" s="50">
        <f>SUM(G189:G219)</f>
        <v>0</v>
      </c>
      <c r="H220" s="130">
        <f>SUM(H189:H219)</f>
        <v>0</v>
      </c>
      <c r="I220" s="130">
        <f>SUM(I190:I219)</f>
        <v>0</v>
      </c>
      <c r="J220" s="131"/>
      <c r="K220" s="85" t="s">
        <v>52</v>
      </c>
    </row>
    <row r="221" spans="1:11" x14ac:dyDescent="0.25">
      <c r="A221" s="83"/>
      <c r="B221" s="36"/>
      <c r="C221" s="36"/>
      <c r="D221" s="36"/>
      <c r="E221" s="36"/>
      <c r="F221" s="36" t="s">
        <v>52</v>
      </c>
      <c r="G221" s="36"/>
      <c r="H221" s="124" t="s">
        <v>52</v>
      </c>
      <c r="I221" s="124"/>
      <c r="J221" s="125"/>
      <c r="K221" s="98"/>
    </row>
    <row r="222" spans="1:11" ht="21.75" thickBot="1" x14ac:dyDescent="0.3">
      <c r="A222" s="91"/>
      <c r="B222" s="114"/>
      <c r="C222" s="114"/>
      <c r="D222" s="114"/>
      <c r="E222" s="114" t="s">
        <v>52</v>
      </c>
      <c r="F222" s="114" t="s">
        <v>52</v>
      </c>
      <c r="G222" s="109" t="s">
        <v>10</v>
      </c>
      <c r="H222" s="140" t="e">
        <f>+E220/I220</f>
        <v>#DIV/0!</v>
      </c>
      <c r="I222" s="140" t="s">
        <v>11</v>
      </c>
      <c r="J222" s="141"/>
      <c r="K222" s="175"/>
    </row>
    <row r="223" spans="1:11" ht="21.75" thickBot="1" x14ac:dyDescent="0.3"/>
    <row r="224" spans="1:11" x14ac:dyDescent="0.35">
      <c r="A224" s="262" t="s">
        <v>84</v>
      </c>
      <c r="B224" s="263"/>
      <c r="C224" s="250" t="s">
        <v>89</v>
      </c>
      <c r="D224" s="250"/>
      <c r="E224" s="250"/>
      <c r="F224" s="250"/>
      <c r="G224" s="250"/>
      <c r="H224" s="250"/>
      <c r="I224" s="250"/>
      <c r="J224" s="264"/>
      <c r="K224" s="251"/>
    </row>
    <row r="225" spans="1:18" ht="63" x14ac:dyDescent="0.25">
      <c r="A225" s="252" t="s">
        <v>0</v>
      </c>
      <c r="B225" s="253"/>
      <c r="C225" s="247" t="s">
        <v>6</v>
      </c>
      <c r="D225" s="247" t="s">
        <v>517</v>
      </c>
      <c r="E225" s="247" t="s">
        <v>1</v>
      </c>
      <c r="F225" s="247" t="s">
        <v>2</v>
      </c>
      <c r="G225" s="73" t="s">
        <v>3</v>
      </c>
      <c r="H225" s="122" t="s">
        <v>8</v>
      </c>
      <c r="I225" s="122" t="s">
        <v>4</v>
      </c>
      <c r="J225" s="123" t="s">
        <v>120</v>
      </c>
      <c r="K225" s="172" t="s">
        <v>5</v>
      </c>
    </row>
    <row r="226" spans="1:18" x14ac:dyDescent="0.25">
      <c r="A226" s="83">
        <v>1</v>
      </c>
      <c r="B226" s="34" t="s">
        <v>593</v>
      </c>
      <c r="C226" s="35">
        <v>0</v>
      </c>
      <c r="D226" s="35">
        <v>0</v>
      </c>
      <c r="E226" s="35">
        <f t="shared" ref="E226:E256" si="12">D226-C226</f>
        <v>0</v>
      </c>
      <c r="F226" s="35">
        <v>0</v>
      </c>
      <c r="G226" s="36"/>
      <c r="H226" s="124"/>
      <c r="I226" s="124"/>
      <c r="J226" s="125"/>
      <c r="K226" s="85"/>
    </row>
    <row r="227" spans="1:18" x14ac:dyDescent="0.35">
      <c r="A227" s="83">
        <f>A226+1</f>
        <v>2</v>
      </c>
      <c r="B227" s="34" t="s">
        <v>593</v>
      </c>
      <c r="C227" s="35">
        <v>0</v>
      </c>
      <c r="D227" s="35">
        <v>0</v>
      </c>
      <c r="E227" s="35">
        <f t="shared" si="12"/>
        <v>0</v>
      </c>
      <c r="F227" s="35">
        <v>0</v>
      </c>
      <c r="G227" s="36"/>
      <c r="H227" s="116"/>
      <c r="I227" s="126"/>
      <c r="J227" s="127"/>
      <c r="K227" s="98"/>
    </row>
    <row r="228" spans="1:18" x14ac:dyDescent="0.25">
      <c r="A228" s="83">
        <f t="shared" ref="A228:A256" si="13">A227+1</f>
        <v>3</v>
      </c>
      <c r="B228" s="34" t="s">
        <v>593</v>
      </c>
      <c r="C228" s="35">
        <v>0</v>
      </c>
      <c r="D228" s="35">
        <v>0</v>
      </c>
      <c r="E228" s="35">
        <f t="shared" si="12"/>
        <v>0</v>
      </c>
      <c r="F228" s="35">
        <v>0</v>
      </c>
      <c r="G228" s="36"/>
      <c r="H228" s="124"/>
      <c r="I228" s="124"/>
      <c r="J228" s="125"/>
      <c r="K228" s="85"/>
    </row>
    <row r="229" spans="1:18" x14ac:dyDescent="0.25">
      <c r="A229" s="83">
        <f t="shared" si="13"/>
        <v>4</v>
      </c>
      <c r="B229" s="34" t="s">
        <v>593</v>
      </c>
      <c r="C229" s="35">
        <v>0</v>
      </c>
      <c r="D229" s="35">
        <v>0</v>
      </c>
      <c r="E229" s="35">
        <f t="shared" si="12"/>
        <v>0</v>
      </c>
      <c r="F229" s="35">
        <v>0</v>
      </c>
      <c r="G229" s="36"/>
      <c r="H229" s="124"/>
      <c r="I229" s="124"/>
      <c r="J229" s="125"/>
      <c r="K229" s="85"/>
      <c r="Q229" s="29">
        <f>14000/9*12</f>
        <v>18666.666666666668</v>
      </c>
      <c r="R229" s="110">
        <f>Q229</f>
        <v>18666.666666666668</v>
      </c>
    </row>
    <row r="230" spans="1:18" x14ac:dyDescent="0.25">
      <c r="A230" s="83">
        <f t="shared" si="13"/>
        <v>5</v>
      </c>
      <c r="B230" s="34" t="s">
        <v>593</v>
      </c>
      <c r="C230" s="35">
        <v>292848</v>
      </c>
      <c r="D230" s="35">
        <v>292896</v>
      </c>
      <c r="E230" s="35">
        <f t="shared" si="12"/>
        <v>48</v>
      </c>
      <c r="F230" s="35">
        <v>3</v>
      </c>
      <c r="G230" s="36"/>
      <c r="H230" s="124"/>
      <c r="I230" s="124"/>
      <c r="J230" s="125"/>
      <c r="K230" s="85" t="s">
        <v>254</v>
      </c>
    </row>
    <row r="231" spans="1:18" x14ac:dyDescent="0.25">
      <c r="A231" s="83">
        <f t="shared" si="13"/>
        <v>6</v>
      </c>
      <c r="B231" s="34" t="s">
        <v>593</v>
      </c>
      <c r="C231" s="35">
        <f>D230</f>
        <v>292896</v>
      </c>
      <c r="D231" s="35">
        <v>292961</v>
      </c>
      <c r="E231" s="35">
        <f t="shared" si="12"/>
        <v>65</v>
      </c>
      <c r="F231" s="35">
        <v>4</v>
      </c>
      <c r="G231" s="36"/>
      <c r="H231" s="124"/>
      <c r="I231" s="124"/>
      <c r="J231" s="125"/>
      <c r="K231" s="173" t="s">
        <v>599</v>
      </c>
    </row>
    <row r="232" spans="1:18" x14ac:dyDescent="0.25">
      <c r="A232" s="83">
        <f t="shared" si="13"/>
        <v>7</v>
      </c>
      <c r="B232" s="34" t="s">
        <v>593</v>
      </c>
      <c r="C232" s="35">
        <f>D231</f>
        <v>292961</v>
      </c>
      <c r="D232" s="35">
        <v>293029</v>
      </c>
      <c r="E232" s="35">
        <f t="shared" si="12"/>
        <v>68</v>
      </c>
      <c r="F232" s="35">
        <v>4</v>
      </c>
      <c r="G232" s="36"/>
      <c r="H232" s="124"/>
      <c r="I232" s="124"/>
      <c r="J232" s="125"/>
      <c r="K232" s="173" t="s">
        <v>636</v>
      </c>
    </row>
    <row r="233" spans="1:18" x14ac:dyDescent="0.25">
      <c r="A233" s="83">
        <f t="shared" si="13"/>
        <v>8</v>
      </c>
      <c r="B233" s="34" t="s">
        <v>593</v>
      </c>
      <c r="C233" s="35">
        <v>293031</v>
      </c>
      <c r="D233" s="35">
        <v>293074</v>
      </c>
      <c r="E233" s="35">
        <f t="shared" si="12"/>
        <v>43</v>
      </c>
      <c r="F233" s="35">
        <v>3</v>
      </c>
      <c r="G233" s="36"/>
      <c r="H233" s="124"/>
      <c r="I233" s="124"/>
      <c r="J233" s="125"/>
      <c r="K233" s="85" t="s">
        <v>266</v>
      </c>
    </row>
    <row r="234" spans="1:18" x14ac:dyDescent="0.25">
      <c r="A234" s="83">
        <f t="shared" si="13"/>
        <v>9</v>
      </c>
      <c r="B234" s="34" t="s">
        <v>593</v>
      </c>
      <c r="C234" s="35">
        <v>0</v>
      </c>
      <c r="D234" s="35">
        <v>0</v>
      </c>
      <c r="E234" s="35">
        <f t="shared" si="12"/>
        <v>0</v>
      </c>
      <c r="F234" s="35">
        <v>0</v>
      </c>
      <c r="G234" s="35"/>
      <c r="H234" s="124"/>
      <c r="I234" s="124"/>
      <c r="J234" s="125"/>
      <c r="K234" s="85"/>
    </row>
    <row r="235" spans="1:18" x14ac:dyDescent="0.25">
      <c r="A235" s="83">
        <f t="shared" si="13"/>
        <v>10</v>
      </c>
      <c r="B235" s="34" t="s">
        <v>593</v>
      </c>
      <c r="C235" s="35">
        <v>0</v>
      </c>
      <c r="D235" s="35">
        <v>0</v>
      </c>
      <c r="E235" s="35">
        <f t="shared" si="12"/>
        <v>0</v>
      </c>
      <c r="F235" s="35">
        <v>0</v>
      </c>
      <c r="G235" s="35"/>
      <c r="H235" s="124"/>
      <c r="I235" s="124"/>
      <c r="J235" s="125"/>
      <c r="K235" s="85"/>
    </row>
    <row r="236" spans="1:18" x14ac:dyDescent="0.25">
      <c r="A236" s="83">
        <f t="shared" si="13"/>
        <v>11</v>
      </c>
      <c r="B236" s="34" t="s">
        <v>593</v>
      </c>
      <c r="C236" s="35">
        <v>293169</v>
      </c>
      <c r="D236" s="35">
        <v>293234</v>
      </c>
      <c r="E236" s="35">
        <f t="shared" si="12"/>
        <v>65</v>
      </c>
      <c r="F236" s="35">
        <v>2</v>
      </c>
      <c r="G236" s="35"/>
      <c r="H236" s="124"/>
      <c r="I236" s="124"/>
      <c r="J236" s="125"/>
      <c r="K236" s="85" t="s">
        <v>196</v>
      </c>
    </row>
    <row r="237" spans="1:18" x14ac:dyDescent="0.25">
      <c r="A237" s="83">
        <f t="shared" si="13"/>
        <v>12</v>
      </c>
      <c r="B237" s="34" t="s">
        <v>593</v>
      </c>
      <c r="C237" s="35">
        <f>D236</f>
        <v>293234</v>
      </c>
      <c r="D237" s="35">
        <v>293301</v>
      </c>
      <c r="E237" s="35">
        <f t="shared" si="12"/>
        <v>67</v>
      </c>
      <c r="F237" s="35">
        <v>4</v>
      </c>
      <c r="G237" s="35"/>
      <c r="H237" s="124"/>
      <c r="I237" s="124"/>
      <c r="J237" s="125"/>
      <c r="K237" s="85" t="s">
        <v>599</v>
      </c>
    </row>
    <row r="238" spans="1:18" x14ac:dyDescent="0.25">
      <c r="A238" s="83">
        <f t="shared" si="13"/>
        <v>13</v>
      </c>
      <c r="B238" s="34" t="s">
        <v>593</v>
      </c>
      <c r="C238" s="35">
        <f>D237</f>
        <v>293301</v>
      </c>
      <c r="D238" s="35">
        <v>293365</v>
      </c>
      <c r="E238" s="35">
        <f t="shared" si="12"/>
        <v>64</v>
      </c>
      <c r="F238" s="35">
        <v>4</v>
      </c>
      <c r="G238" s="35"/>
      <c r="H238" s="124"/>
      <c r="I238" s="124"/>
      <c r="J238" s="125"/>
      <c r="K238" s="85" t="s">
        <v>206</v>
      </c>
    </row>
    <row r="239" spans="1:18" x14ac:dyDescent="0.25">
      <c r="A239" s="83">
        <f t="shared" si="13"/>
        <v>14</v>
      </c>
      <c r="B239" s="34" t="s">
        <v>593</v>
      </c>
      <c r="C239" s="35">
        <f>D238</f>
        <v>293365</v>
      </c>
      <c r="D239" s="35">
        <v>293432</v>
      </c>
      <c r="E239" s="35">
        <f t="shared" si="12"/>
        <v>67</v>
      </c>
      <c r="F239" s="35">
        <v>5</v>
      </c>
      <c r="G239" s="35"/>
      <c r="H239" s="124"/>
      <c r="I239" s="124"/>
      <c r="J239" s="125"/>
      <c r="K239" s="174" t="s">
        <v>637</v>
      </c>
    </row>
    <row r="240" spans="1:18" x14ac:dyDescent="0.25">
      <c r="A240" s="83">
        <f t="shared" si="13"/>
        <v>15</v>
      </c>
      <c r="B240" s="34" t="s">
        <v>593</v>
      </c>
      <c r="C240" s="35">
        <f>D239</f>
        <v>293432</v>
      </c>
      <c r="D240" s="35">
        <v>293475</v>
      </c>
      <c r="E240" s="35">
        <f t="shared" si="12"/>
        <v>43</v>
      </c>
      <c r="F240" s="35">
        <v>3</v>
      </c>
      <c r="G240" s="35"/>
      <c r="H240" s="124"/>
      <c r="I240" s="124"/>
      <c r="J240" s="125"/>
      <c r="K240" s="85" t="s">
        <v>266</v>
      </c>
    </row>
    <row r="241" spans="1:11" x14ac:dyDescent="0.25">
      <c r="A241" s="83">
        <f t="shared" si="13"/>
        <v>16</v>
      </c>
      <c r="B241" s="34" t="s">
        <v>593</v>
      </c>
      <c r="C241" s="35">
        <v>293477</v>
      </c>
      <c r="D241" s="35">
        <v>293524</v>
      </c>
      <c r="E241" s="35">
        <f t="shared" si="12"/>
        <v>47</v>
      </c>
      <c r="F241" s="35">
        <v>3</v>
      </c>
      <c r="G241" s="35"/>
      <c r="H241" s="124"/>
      <c r="I241" s="124"/>
      <c r="J241" s="125"/>
      <c r="K241" s="85" t="s">
        <v>599</v>
      </c>
    </row>
    <row r="242" spans="1:11" x14ac:dyDescent="0.25">
      <c r="A242" s="83">
        <f t="shared" si="13"/>
        <v>17</v>
      </c>
      <c r="B242" s="34" t="s">
        <v>593</v>
      </c>
      <c r="C242" s="35">
        <v>0</v>
      </c>
      <c r="D242" s="35">
        <v>0</v>
      </c>
      <c r="E242" s="35">
        <f t="shared" si="12"/>
        <v>0</v>
      </c>
      <c r="F242" s="35">
        <v>0</v>
      </c>
      <c r="G242" s="35"/>
      <c r="H242" s="124"/>
      <c r="I242" s="124"/>
      <c r="J242" s="125"/>
      <c r="K242" s="98"/>
    </row>
    <row r="243" spans="1:11" x14ac:dyDescent="0.25">
      <c r="A243" s="83">
        <f t="shared" si="13"/>
        <v>18</v>
      </c>
      <c r="B243" s="34" t="s">
        <v>593</v>
      </c>
      <c r="C243" s="35">
        <f>D241</f>
        <v>293524</v>
      </c>
      <c r="D243" s="35">
        <v>293575</v>
      </c>
      <c r="E243" s="35">
        <f t="shared" si="12"/>
        <v>51</v>
      </c>
      <c r="F243" s="35">
        <v>3</v>
      </c>
      <c r="G243" s="35"/>
      <c r="H243" s="124"/>
      <c r="I243" s="124"/>
      <c r="J243" s="125"/>
      <c r="K243" s="85" t="s">
        <v>254</v>
      </c>
    </row>
    <row r="244" spans="1:11" x14ac:dyDescent="0.25">
      <c r="A244" s="83">
        <f t="shared" si="13"/>
        <v>19</v>
      </c>
      <c r="B244" s="34" t="s">
        <v>593</v>
      </c>
      <c r="C244" s="35">
        <f>D243</f>
        <v>293575</v>
      </c>
      <c r="D244" s="35">
        <v>293639</v>
      </c>
      <c r="E244" s="35">
        <f t="shared" si="12"/>
        <v>64</v>
      </c>
      <c r="F244" s="35">
        <v>4</v>
      </c>
      <c r="G244" s="35"/>
      <c r="H244" s="124"/>
      <c r="I244" s="124"/>
      <c r="J244" s="125"/>
      <c r="K244" s="85" t="s">
        <v>638</v>
      </c>
    </row>
    <row r="245" spans="1:11" x14ac:dyDescent="0.25">
      <c r="A245" s="83">
        <f t="shared" si="13"/>
        <v>20</v>
      </c>
      <c r="B245" s="34" t="s">
        <v>593</v>
      </c>
      <c r="C245" s="35">
        <f>D244</f>
        <v>293639</v>
      </c>
      <c r="D245" s="35">
        <v>294058</v>
      </c>
      <c r="E245" s="35">
        <f t="shared" si="12"/>
        <v>419</v>
      </c>
      <c r="F245" s="35">
        <v>1</v>
      </c>
      <c r="G245" s="35"/>
      <c r="H245" s="124"/>
      <c r="I245" s="124"/>
      <c r="J245" s="125"/>
      <c r="K245" s="85" t="s">
        <v>367</v>
      </c>
    </row>
    <row r="246" spans="1:11" x14ac:dyDescent="0.25">
      <c r="A246" s="83">
        <f t="shared" si="13"/>
        <v>21</v>
      </c>
      <c r="B246" s="34" t="s">
        <v>593</v>
      </c>
      <c r="C246" s="35">
        <f>D245</f>
        <v>294058</v>
      </c>
      <c r="D246" s="35">
        <v>294087</v>
      </c>
      <c r="E246" s="35">
        <f t="shared" si="12"/>
        <v>29</v>
      </c>
      <c r="F246" s="35">
        <v>2</v>
      </c>
      <c r="G246" s="35"/>
      <c r="H246" s="124"/>
      <c r="I246" s="124"/>
      <c r="J246" s="125"/>
      <c r="K246" s="85" t="s">
        <v>139</v>
      </c>
    </row>
    <row r="247" spans="1:11" x14ac:dyDescent="0.25">
      <c r="A247" s="83">
        <f t="shared" si="13"/>
        <v>22</v>
      </c>
      <c r="B247" s="34" t="s">
        <v>593</v>
      </c>
      <c r="C247" s="35">
        <f>D246</f>
        <v>294087</v>
      </c>
      <c r="D247" s="35">
        <v>294131</v>
      </c>
      <c r="E247" s="35">
        <f t="shared" si="12"/>
        <v>44</v>
      </c>
      <c r="F247" s="35">
        <v>3</v>
      </c>
      <c r="G247" s="35"/>
      <c r="H247" s="124"/>
      <c r="I247" s="124"/>
      <c r="J247" s="125"/>
      <c r="K247" s="85" t="s">
        <v>266</v>
      </c>
    </row>
    <row r="248" spans="1:11" x14ac:dyDescent="0.25">
      <c r="A248" s="83">
        <f t="shared" si="13"/>
        <v>23</v>
      </c>
      <c r="B248" s="34" t="s">
        <v>593</v>
      </c>
      <c r="C248" s="35">
        <f>D247</f>
        <v>294131</v>
      </c>
      <c r="D248" s="35">
        <v>294190</v>
      </c>
      <c r="E248" s="35">
        <f t="shared" si="12"/>
        <v>59</v>
      </c>
      <c r="F248" s="35">
        <v>4</v>
      </c>
      <c r="G248" s="35"/>
      <c r="H248" s="124"/>
      <c r="I248" s="124"/>
      <c r="J248" s="125"/>
      <c r="K248" s="85" t="s">
        <v>639</v>
      </c>
    </row>
    <row r="249" spans="1:11" x14ac:dyDescent="0.25">
      <c r="A249" s="83">
        <f t="shared" si="13"/>
        <v>24</v>
      </c>
      <c r="B249" s="34" t="s">
        <v>593</v>
      </c>
      <c r="C249" s="35">
        <v>0</v>
      </c>
      <c r="D249" s="35">
        <v>0</v>
      </c>
      <c r="E249" s="35">
        <f t="shared" si="12"/>
        <v>0</v>
      </c>
      <c r="F249" s="35">
        <v>0</v>
      </c>
      <c r="G249" s="35"/>
      <c r="H249" s="124"/>
      <c r="I249" s="124"/>
      <c r="J249" s="125"/>
      <c r="K249" s="85"/>
    </row>
    <row r="250" spans="1:11" x14ac:dyDescent="0.25">
      <c r="A250" s="83">
        <f t="shared" si="13"/>
        <v>25</v>
      </c>
      <c r="B250" s="34" t="s">
        <v>593</v>
      </c>
      <c r="C250" s="35">
        <v>294190</v>
      </c>
      <c r="D250" s="35">
        <v>294259</v>
      </c>
      <c r="E250" s="35">
        <f t="shared" si="12"/>
        <v>69</v>
      </c>
      <c r="F250" s="35">
        <v>5</v>
      </c>
      <c r="G250" s="35"/>
      <c r="H250" s="124"/>
      <c r="I250" s="124"/>
      <c r="J250" s="125"/>
      <c r="K250" s="85" t="s">
        <v>640</v>
      </c>
    </row>
    <row r="251" spans="1:11" x14ac:dyDescent="0.25">
      <c r="A251" s="83">
        <f t="shared" si="13"/>
        <v>26</v>
      </c>
      <c r="B251" s="34" t="s">
        <v>593</v>
      </c>
      <c r="C251" s="35">
        <f>D250</f>
        <v>294259</v>
      </c>
      <c r="D251" s="35">
        <v>294323</v>
      </c>
      <c r="E251" s="35">
        <f t="shared" si="12"/>
        <v>64</v>
      </c>
      <c r="F251" s="35">
        <v>4</v>
      </c>
      <c r="G251" s="35"/>
      <c r="H251" s="124"/>
      <c r="I251" s="124"/>
      <c r="J251" s="125"/>
      <c r="K251" s="85" t="s">
        <v>641</v>
      </c>
    </row>
    <row r="252" spans="1:11" x14ac:dyDescent="0.25">
      <c r="A252" s="83">
        <f t="shared" si="13"/>
        <v>27</v>
      </c>
      <c r="B252" s="34" t="s">
        <v>593</v>
      </c>
      <c r="C252" s="35">
        <f>D251</f>
        <v>294323</v>
      </c>
      <c r="D252" s="35">
        <v>294391</v>
      </c>
      <c r="E252" s="35">
        <f t="shared" si="12"/>
        <v>68</v>
      </c>
      <c r="F252" s="35">
        <v>4</v>
      </c>
      <c r="G252" s="35"/>
      <c r="H252" s="124"/>
      <c r="I252" s="124"/>
      <c r="J252" s="125"/>
      <c r="K252" s="85" t="s">
        <v>642</v>
      </c>
    </row>
    <row r="253" spans="1:11" x14ac:dyDescent="0.25">
      <c r="A253" s="83">
        <f t="shared" si="13"/>
        <v>28</v>
      </c>
      <c r="B253" s="34" t="s">
        <v>593</v>
      </c>
      <c r="C253" s="35">
        <f>D252</f>
        <v>294391</v>
      </c>
      <c r="D253" s="35">
        <v>294443</v>
      </c>
      <c r="E253" s="35">
        <f t="shared" si="12"/>
        <v>52</v>
      </c>
      <c r="F253" s="35">
        <v>3</v>
      </c>
      <c r="G253" s="35"/>
      <c r="H253" s="124"/>
      <c r="I253" s="124"/>
      <c r="J253" s="125"/>
      <c r="K253" s="85" t="s">
        <v>643</v>
      </c>
    </row>
    <row r="254" spans="1:11" x14ac:dyDescent="0.25">
      <c r="A254" s="83">
        <f t="shared" si="13"/>
        <v>29</v>
      </c>
      <c r="B254" s="34" t="s">
        <v>593</v>
      </c>
      <c r="C254" s="35">
        <f>D253</f>
        <v>294443</v>
      </c>
      <c r="D254" s="35">
        <v>294518</v>
      </c>
      <c r="E254" s="35">
        <f t="shared" si="12"/>
        <v>75</v>
      </c>
      <c r="F254" s="35">
        <v>5</v>
      </c>
      <c r="G254" s="35"/>
      <c r="H254" s="124"/>
      <c r="I254" s="124"/>
      <c r="J254" s="125"/>
      <c r="K254" s="85" t="s">
        <v>341</v>
      </c>
    </row>
    <row r="255" spans="1:11" x14ac:dyDescent="0.25">
      <c r="A255" s="83">
        <f t="shared" si="13"/>
        <v>30</v>
      </c>
      <c r="B255" s="34" t="s">
        <v>593</v>
      </c>
      <c r="C255" s="35">
        <f>D254</f>
        <v>294518</v>
      </c>
      <c r="D255" s="35">
        <v>294561</v>
      </c>
      <c r="E255" s="35">
        <f t="shared" si="12"/>
        <v>43</v>
      </c>
      <c r="F255" s="35">
        <v>3</v>
      </c>
      <c r="G255" s="35"/>
      <c r="H255" s="124"/>
      <c r="I255" s="124"/>
      <c r="J255" s="125"/>
      <c r="K255" s="85" t="s">
        <v>644</v>
      </c>
    </row>
    <row r="256" spans="1:11" x14ac:dyDescent="0.25">
      <c r="A256" s="83">
        <f t="shared" si="13"/>
        <v>31</v>
      </c>
      <c r="B256" s="34" t="s">
        <v>593</v>
      </c>
      <c r="C256" s="35">
        <v>0</v>
      </c>
      <c r="D256" s="35">
        <v>0</v>
      </c>
      <c r="E256" s="35">
        <f t="shared" si="12"/>
        <v>0</v>
      </c>
      <c r="F256" s="35">
        <v>0</v>
      </c>
      <c r="G256" s="35"/>
      <c r="H256" s="124"/>
      <c r="I256" s="124"/>
      <c r="J256" s="125"/>
      <c r="K256" s="85"/>
    </row>
    <row r="257" spans="1:11" x14ac:dyDescent="0.35">
      <c r="A257" s="83"/>
      <c r="B257" s="50" t="s">
        <v>9</v>
      </c>
      <c r="C257" s="39" t="s">
        <v>52</v>
      </c>
      <c r="D257" s="39"/>
      <c r="E257" s="50">
        <f>SUM(E226:E256)</f>
        <v>1614</v>
      </c>
      <c r="F257" s="50">
        <f>SUM(F226:F256)</f>
        <v>76</v>
      </c>
      <c r="G257" s="50">
        <f>SUM(G226:G256)</f>
        <v>0</v>
      </c>
      <c r="H257" s="130">
        <f>SUM(H226:H256)</f>
        <v>0</v>
      </c>
      <c r="I257" s="130">
        <f>SUM(I227:I256)</f>
        <v>0</v>
      </c>
      <c r="J257" s="131"/>
      <c r="K257" s="85"/>
    </row>
    <row r="258" spans="1:11" x14ac:dyDescent="0.25">
      <c r="A258" s="83"/>
      <c r="B258" s="36"/>
      <c r="C258" s="36"/>
      <c r="D258" s="36"/>
      <c r="E258" s="36"/>
      <c r="F258" s="36" t="s">
        <v>52</v>
      </c>
      <c r="G258" s="36"/>
      <c r="H258" s="124" t="s">
        <v>52</v>
      </c>
      <c r="I258" s="124"/>
      <c r="J258" s="125"/>
      <c r="K258" s="98"/>
    </row>
    <row r="259" spans="1:11" ht="21.75" thickBot="1" x14ac:dyDescent="0.3">
      <c r="A259" s="91"/>
      <c r="B259" s="114"/>
      <c r="C259" s="114"/>
      <c r="D259" s="114"/>
      <c r="E259" s="114" t="s">
        <v>52</v>
      </c>
      <c r="F259" s="114" t="s">
        <v>52</v>
      </c>
      <c r="G259" s="109" t="s">
        <v>10</v>
      </c>
      <c r="H259" s="140" t="e">
        <f>+E257/I257</f>
        <v>#DIV/0!</v>
      </c>
      <c r="I259" s="140" t="s">
        <v>11</v>
      </c>
      <c r="J259" s="141"/>
      <c r="K259" s="175"/>
    </row>
    <row r="261" spans="1:11" ht="21.75" thickBot="1" x14ac:dyDescent="0.3"/>
    <row r="262" spans="1:11" x14ac:dyDescent="0.35">
      <c r="A262" s="262" t="s">
        <v>85</v>
      </c>
      <c r="B262" s="263"/>
      <c r="C262" s="250" t="s">
        <v>90</v>
      </c>
      <c r="D262" s="250"/>
      <c r="E262" s="250"/>
      <c r="F262" s="250"/>
      <c r="G262" s="250"/>
      <c r="H262" s="250"/>
      <c r="I262" s="250"/>
      <c r="J262" s="264"/>
      <c r="K262" s="251"/>
    </row>
    <row r="263" spans="1:11" ht="63" x14ac:dyDescent="0.25">
      <c r="A263" s="252" t="s">
        <v>0</v>
      </c>
      <c r="B263" s="253"/>
      <c r="C263" s="247" t="s">
        <v>6</v>
      </c>
      <c r="D263" s="247" t="s">
        <v>517</v>
      </c>
      <c r="E263" s="247" t="s">
        <v>1</v>
      </c>
      <c r="F263" s="247" t="s">
        <v>2</v>
      </c>
      <c r="G263" s="73" t="s">
        <v>3</v>
      </c>
      <c r="H263" s="122" t="s">
        <v>8</v>
      </c>
      <c r="I263" s="122" t="s">
        <v>4</v>
      </c>
      <c r="J263" s="123" t="s">
        <v>120</v>
      </c>
      <c r="K263" s="172" t="s">
        <v>5</v>
      </c>
    </row>
    <row r="264" spans="1:11" x14ac:dyDescent="0.25">
      <c r="A264" s="83">
        <v>1</v>
      </c>
      <c r="B264" s="34" t="s">
        <v>593</v>
      </c>
      <c r="C264" s="35">
        <v>0</v>
      </c>
      <c r="D264" s="35">
        <v>0</v>
      </c>
      <c r="E264" s="35">
        <f t="shared" ref="E264:E294" si="14">D264-C264</f>
        <v>0</v>
      </c>
      <c r="F264" s="35">
        <v>0</v>
      </c>
      <c r="G264" s="36"/>
      <c r="H264" s="124"/>
      <c r="I264" s="124"/>
      <c r="J264" s="125"/>
      <c r="K264" s="85"/>
    </row>
    <row r="265" spans="1:11" x14ac:dyDescent="0.35">
      <c r="A265" s="83">
        <f>A264+1</f>
        <v>2</v>
      </c>
      <c r="B265" s="34" t="s">
        <v>593</v>
      </c>
      <c r="C265" s="35">
        <v>0</v>
      </c>
      <c r="D265" s="35">
        <v>0</v>
      </c>
      <c r="E265" s="35">
        <f t="shared" si="14"/>
        <v>0</v>
      </c>
      <c r="F265" s="35">
        <v>0</v>
      </c>
      <c r="G265" s="36"/>
      <c r="H265" s="116"/>
      <c r="I265" s="126"/>
      <c r="J265" s="127"/>
      <c r="K265" s="98"/>
    </row>
    <row r="266" spans="1:11" x14ac:dyDescent="0.25">
      <c r="A266" s="83">
        <f t="shared" ref="A266:A294" si="15">A265+1</f>
        <v>3</v>
      </c>
      <c r="B266" s="34" t="s">
        <v>593</v>
      </c>
      <c r="C266" s="35">
        <v>0</v>
      </c>
      <c r="D266" s="35">
        <v>0</v>
      </c>
      <c r="E266" s="35">
        <f t="shared" si="14"/>
        <v>0</v>
      </c>
      <c r="F266" s="35">
        <v>0</v>
      </c>
      <c r="G266" s="36"/>
      <c r="H266" s="124"/>
      <c r="I266" s="124"/>
      <c r="J266" s="125"/>
      <c r="K266" s="85"/>
    </row>
    <row r="267" spans="1:11" x14ac:dyDescent="0.25">
      <c r="A267" s="83">
        <f t="shared" si="15"/>
        <v>4</v>
      </c>
      <c r="B267" s="34" t="s">
        <v>593</v>
      </c>
      <c r="C267" s="35">
        <v>0</v>
      </c>
      <c r="D267" s="35">
        <v>0</v>
      </c>
      <c r="E267" s="35">
        <f t="shared" si="14"/>
        <v>0</v>
      </c>
      <c r="F267" s="35">
        <v>0</v>
      </c>
      <c r="G267" s="36"/>
      <c r="H267" s="124"/>
      <c r="I267" s="124"/>
      <c r="J267" s="125"/>
      <c r="K267" s="85"/>
    </row>
    <row r="268" spans="1:11" x14ac:dyDescent="0.25">
      <c r="A268" s="83">
        <f t="shared" si="15"/>
        <v>5</v>
      </c>
      <c r="B268" s="34" t="s">
        <v>593</v>
      </c>
      <c r="C268" s="35">
        <v>0</v>
      </c>
      <c r="D268" s="35">
        <v>0</v>
      </c>
      <c r="E268" s="35">
        <f t="shared" si="14"/>
        <v>0</v>
      </c>
      <c r="F268" s="35">
        <v>0</v>
      </c>
      <c r="G268" s="36"/>
      <c r="H268" s="124"/>
      <c r="I268" s="124"/>
      <c r="J268" s="125"/>
      <c r="K268" s="85"/>
    </row>
    <row r="269" spans="1:11" x14ac:dyDescent="0.25">
      <c r="A269" s="83">
        <f t="shared" si="15"/>
        <v>6</v>
      </c>
      <c r="B269" s="34" t="s">
        <v>593</v>
      </c>
      <c r="C269" s="35">
        <v>0</v>
      </c>
      <c r="D269" s="35">
        <v>0</v>
      </c>
      <c r="E269" s="35">
        <f t="shared" si="14"/>
        <v>0</v>
      </c>
      <c r="F269" s="35">
        <v>0</v>
      </c>
      <c r="G269" s="36"/>
      <c r="H269" s="124"/>
      <c r="I269" s="124"/>
      <c r="J269" s="125"/>
      <c r="K269" s="173"/>
    </row>
    <row r="270" spans="1:11" x14ac:dyDescent="0.25">
      <c r="A270" s="83">
        <f t="shared" si="15"/>
        <v>7</v>
      </c>
      <c r="B270" s="34" t="s">
        <v>593</v>
      </c>
      <c r="C270" s="35">
        <v>72400</v>
      </c>
      <c r="D270" s="35">
        <v>72469</v>
      </c>
      <c r="E270" s="35">
        <f t="shared" si="14"/>
        <v>69</v>
      </c>
      <c r="F270" s="35">
        <v>3</v>
      </c>
      <c r="G270" s="36"/>
      <c r="H270" s="124"/>
      <c r="I270" s="124"/>
      <c r="J270" s="125"/>
      <c r="K270" s="173" t="s">
        <v>645</v>
      </c>
    </row>
    <row r="271" spans="1:11" x14ac:dyDescent="0.25">
      <c r="A271" s="83">
        <f t="shared" si="15"/>
        <v>8</v>
      </c>
      <c r="B271" s="34" t="s">
        <v>593</v>
      </c>
      <c r="C271" s="35">
        <f>D270</f>
        <v>72469</v>
      </c>
      <c r="D271" s="35">
        <v>72541</v>
      </c>
      <c r="E271" s="35">
        <f t="shared" si="14"/>
        <v>72</v>
      </c>
      <c r="F271" s="35">
        <v>3</v>
      </c>
      <c r="G271" s="36"/>
      <c r="H271" s="124"/>
      <c r="I271" s="124"/>
      <c r="J271" s="125"/>
      <c r="K271" s="85" t="s">
        <v>646</v>
      </c>
    </row>
    <row r="272" spans="1:11" x14ac:dyDescent="0.25">
      <c r="A272" s="83">
        <f t="shared" si="15"/>
        <v>9</v>
      </c>
      <c r="B272" s="34" t="s">
        <v>593</v>
      </c>
      <c r="C272" s="35">
        <f>D271</f>
        <v>72541</v>
      </c>
      <c r="D272" s="35">
        <v>72582</v>
      </c>
      <c r="E272" s="35">
        <f t="shared" si="14"/>
        <v>41</v>
      </c>
      <c r="F272" s="35">
        <v>1</v>
      </c>
      <c r="G272" s="36"/>
      <c r="H272" s="124"/>
      <c r="I272" s="128"/>
      <c r="J272" s="129"/>
      <c r="K272" s="85" t="s">
        <v>95</v>
      </c>
    </row>
    <row r="273" spans="1:11" x14ac:dyDescent="0.25">
      <c r="A273" s="83">
        <f t="shared" si="15"/>
        <v>10</v>
      </c>
      <c r="B273" s="34" t="s">
        <v>593</v>
      </c>
      <c r="C273" s="35">
        <v>0</v>
      </c>
      <c r="D273" s="35">
        <v>0</v>
      </c>
      <c r="E273" s="35">
        <f t="shared" si="14"/>
        <v>0</v>
      </c>
      <c r="F273" s="35">
        <v>0</v>
      </c>
      <c r="G273" s="35"/>
      <c r="H273" s="124"/>
      <c r="I273" s="124"/>
      <c r="J273" s="125"/>
      <c r="K273" s="85"/>
    </row>
    <row r="274" spans="1:11" x14ac:dyDescent="0.25">
      <c r="A274" s="83">
        <f t="shared" si="15"/>
        <v>11</v>
      </c>
      <c r="B274" s="34" t="s">
        <v>593</v>
      </c>
      <c r="C274" s="35">
        <v>72582</v>
      </c>
      <c r="D274" s="35">
        <v>72666</v>
      </c>
      <c r="E274" s="35">
        <f t="shared" si="14"/>
        <v>84</v>
      </c>
      <c r="F274" s="35">
        <v>3</v>
      </c>
      <c r="G274" s="35"/>
      <c r="H274" s="124"/>
      <c r="I274" s="124"/>
      <c r="J274" s="125"/>
      <c r="K274" s="85" t="s">
        <v>647</v>
      </c>
    </row>
    <row r="275" spans="1:11" x14ac:dyDescent="0.25">
      <c r="A275" s="83">
        <f t="shared" si="15"/>
        <v>12</v>
      </c>
      <c r="B275" s="34" t="s">
        <v>593</v>
      </c>
      <c r="C275" s="35">
        <f>D274</f>
        <v>72666</v>
      </c>
      <c r="D275" s="35">
        <f>C276</f>
        <v>72698</v>
      </c>
      <c r="E275" s="35">
        <f t="shared" si="14"/>
        <v>32</v>
      </c>
      <c r="F275" s="35">
        <v>1</v>
      </c>
      <c r="G275" s="35"/>
      <c r="H275" s="124"/>
      <c r="I275" s="124"/>
      <c r="J275" s="125"/>
      <c r="K275" s="85" t="s">
        <v>648</v>
      </c>
    </row>
    <row r="276" spans="1:11" x14ac:dyDescent="0.25">
      <c r="A276" s="83">
        <f t="shared" si="15"/>
        <v>13</v>
      </c>
      <c r="B276" s="34" t="s">
        <v>593</v>
      </c>
      <c r="C276" s="35">
        <v>72698</v>
      </c>
      <c r="D276" s="35">
        <v>72739</v>
      </c>
      <c r="E276" s="35">
        <f t="shared" si="14"/>
        <v>41</v>
      </c>
      <c r="F276" s="35">
        <v>2</v>
      </c>
      <c r="G276" s="35"/>
      <c r="H276" s="124"/>
      <c r="I276" s="124"/>
      <c r="J276" s="125"/>
      <c r="K276" s="85" t="s">
        <v>649</v>
      </c>
    </row>
    <row r="277" spans="1:11" x14ac:dyDescent="0.25">
      <c r="A277" s="83">
        <f t="shared" si="15"/>
        <v>14</v>
      </c>
      <c r="B277" s="34" t="s">
        <v>593</v>
      </c>
      <c r="C277" s="35">
        <f>D276</f>
        <v>72739</v>
      </c>
      <c r="D277" s="35">
        <v>72795</v>
      </c>
      <c r="E277" s="35">
        <f t="shared" si="14"/>
        <v>56</v>
      </c>
      <c r="F277" s="35">
        <v>3</v>
      </c>
      <c r="G277" s="35"/>
      <c r="H277" s="124"/>
      <c r="I277" s="124"/>
      <c r="J277" s="125"/>
      <c r="K277" s="174" t="s">
        <v>650</v>
      </c>
    </row>
    <row r="278" spans="1:11" x14ac:dyDescent="0.25">
      <c r="A278" s="83">
        <f t="shared" si="15"/>
        <v>15</v>
      </c>
      <c r="B278" s="34" t="s">
        <v>593</v>
      </c>
      <c r="C278" s="35">
        <f>D277</f>
        <v>72795</v>
      </c>
      <c r="D278" s="35">
        <v>72834</v>
      </c>
      <c r="E278" s="35">
        <f t="shared" si="14"/>
        <v>39</v>
      </c>
      <c r="F278" s="35">
        <v>2</v>
      </c>
      <c r="G278" s="35"/>
      <c r="H278" s="124"/>
      <c r="I278" s="124"/>
      <c r="J278" s="125"/>
      <c r="K278" s="85" t="s">
        <v>196</v>
      </c>
    </row>
    <row r="279" spans="1:11" x14ac:dyDescent="0.25">
      <c r="A279" s="83">
        <f t="shared" si="15"/>
        <v>16</v>
      </c>
      <c r="B279" s="34" t="s">
        <v>593</v>
      </c>
      <c r="C279" s="35">
        <f>D278</f>
        <v>72834</v>
      </c>
      <c r="D279" s="35">
        <v>72866</v>
      </c>
      <c r="E279" s="35">
        <f t="shared" si="14"/>
        <v>32</v>
      </c>
      <c r="F279" s="35">
        <v>2</v>
      </c>
      <c r="G279" s="35"/>
      <c r="H279" s="124"/>
      <c r="I279" s="124"/>
      <c r="J279" s="125"/>
      <c r="K279" s="85" t="s">
        <v>196</v>
      </c>
    </row>
    <row r="280" spans="1:11" x14ac:dyDescent="0.25">
      <c r="A280" s="83">
        <f t="shared" si="15"/>
        <v>17</v>
      </c>
      <c r="B280" s="34" t="s">
        <v>593</v>
      </c>
      <c r="C280" s="35">
        <v>0</v>
      </c>
      <c r="D280" s="35">
        <v>0</v>
      </c>
      <c r="E280" s="35">
        <f t="shared" si="14"/>
        <v>0</v>
      </c>
      <c r="F280" s="35">
        <v>0</v>
      </c>
      <c r="G280" s="35"/>
      <c r="H280" s="124"/>
      <c r="I280" s="124"/>
      <c r="J280" s="125"/>
      <c r="K280" s="98"/>
    </row>
    <row r="281" spans="1:11" x14ac:dyDescent="0.25">
      <c r="A281" s="83">
        <f t="shared" si="15"/>
        <v>18</v>
      </c>
      <c r="B281" s="34" t="s">
        <v>593</v>
      </c>
      <c r="C281" s="35">
        <v>72899</v>
      </c>
      <c r="D281" s="35">
        <v>72947</v>
      </c>
      <c r="E281" s="35">
        <f t="shared" si="14"/>
        <v>48</v>
      </c>
      <c r="F281" s="35">
        <v>3</v>
      </c>
      <c r="G281" s="35"/>
      <c r="H281" s="124"/>
      <c r="I281" s="124"/>
      <c r="J281" s="125"/>
      <c r="K281" s="85" t="s">
        <v>333</v>
      </c>
    </row>
    <row r="282" spans="1:11" x14ac:dyDescent="0.25">
      <c r="A282" s="83">
        <f t="shared" si="15"/>
        <v>19</v>
      </c>
      <c r="B282" s="34" t="s">
        <v>593</v>
      </c>
      <c r="C282" s="35">
        <f>D281</f>
        <v>72947</v>
      </c>
      <c r="D282" s="35">
        <v>72999</v>
      </c>
      <c r="E282" s="35">
        <f t="shared" si="14"/>
        <v>52</v>
      </c>
      <c r="F282" s="35">
        <v>3</v>
      </c>
      <c r="G282" s="35"/>
      <c r="H282" s="124"/>
      <c r="I282" s="124"/>
      <c r="J282" s="125"/>
      <c r="K282" s="85" t="s">
        <v>651</v>
      </c>
    </row>
    <row r="283" spans="1:11" x14ac:dyDescent="0.25">
      <c r="A283" s="83">
        <f t="shared" si="15"/>
        <v>20</v>
      </c>
      <c r="B283" s="34" t="s">
        <v>593</v>
      </c>
      <c r="C283" s="35">
        <f>D282</f>
        <v>72999</v>
      </c>
      <c r="D283" s="35">
        <v>73056</v>
      </c>
      <c r="E283" s="35">
        <f t="shared" si="14"/>
        <v>57</v>
      </c>
      <c r="F283" s="35">
        <v>3</v>
      </c>
      <c r="G283" s="35"/>
      <c r="H283" s="124"/>
      <c r="I283" s="124"/>
      <c r="J283" s="125"/>
      <c r="K283" s="85" t="s">
        <v>652</v>
      </c>
    </row>
    <row r="284" spans="1:11" x14ac:dyDescent="0.25">
      <c r="A284" s="83">
        <f t="shared" si="15"/>
        <v>21</v>
      </c>
      <c r="B284" s="34" t="s">
        <v>593</v>
      </c>
      <c r="C284" s="35">
        <f>D283</f>
        <v>73056</v>
      </c>
      <c r="D284" s="35">
        <v>73103</v>
      </c>
      <c r="E284" s="35">
        <f t="shared" si="14"/>
        <v>47</v>
      </c>
      <c r="F284" s="35">
        <v>3</v>
      </c>
      <c r="G284" s="35"/>
      <c r="H284" s="124"/>
      <c r="I284" s="124"/>
      <c r="J284" s="125"/>
      <c r="K284" s="85" t="s">
        <v>254</v>
      </c>
    </row>
    <row r="285" spans="1:11" x14ac:dyDescent="0.25">
      <c r="A285" s="83">
        <f t="shared" si="15"/>
        <v>22</v>
      </c>
      <c r="B285" s="34" t="s">
        <v>593</v>
      </c>
      <c r="C285" s="35">
        <f>D284</f>
        <v>73103</v>
      </c>
      <c r="D285" s="35">
        <v>73163</v>
      </c>
      <c r="E285" s="35">
        <f t="shared" si="14"/>
        <v>60</v>
      </c>
      <c r="F285" s="35">
        <v>4</v>
      </c>
      <c r="G285" s="35"/>
      <c r="H285" s="124"/>
      <c r="I285" s="124"/>
      <c r="J285" s="125"/>
      <c r="K285" s="85" t="s">
        <v>551</v>
      </c>
    </row>
    <row r="286" spans="1:11" x14ac:dyDescent="0.25">
      <c r="A286" s="83">
        <f t="shared" si="15"/>
        <v>23</v>
      </c>
      <c r="B286" s="34" t="s">
        <v>593</v>
      </c>
      <c r="C286" s="35">
        <f>D285</f>
        <v>73163</v>
      </c>
      <c r="D286" s="35">
        <v>73253</v>
      </c>
      <c r="E286" s="35">
        <f t="shared" si="14"/>
        <v>90</v>
      </c>
      <c r="F286" s="35">
        <v>2</v>
      </c>
      <c r="G286" s="35"/>
      <c r="H286" s="124"/>
      <c r="I286" s="124"/>
      <c r="J286" s="125"/>
      <c r="K286" s="85" t="s">
        <v>653</v>
      </c>
    </row>
    <row r="287" spans="1:11" x14ac:dyDescent="0.25">
      <c r="A287" s="83">
        <f t="shared" si="15"/>
        <v>24</v>
      </c>
      <c r="B287" s="34" t="s">
        <v>593</v>
      </c>
      <c r="C287" s="35">
        <v>0</v>
      </c>
      <c r="D287" s="35">
        <v>0</v>
      </c>
      <c r="E287" s="35">
        <f t="shared" si="14"/>
        <v>0</v>
      </c>
      <c r="F287" s="35">
        <v>0</v>
      </c>
      <c r="G287" s="35"/>
      <c r="H287" s="124"/>
      <c r="I287" s="124"/>
      <c r="J287" s="125"/>
      <c r="K287" s="85"/>
    </row>
    <row r="288" spans="1:11" x14ac:dyDescent="0.25">
      <c r="A288" s="83">
        <f t="shared" si="15"/>
        <v>25</v>
      </c>
      <c r="B288" s="34" t="s">
        <v>593</v>
      </c>
      <c r="C288" s="35">
        <f>D286</f>
        <v>73253</v>
      </c>
      <c r="D288" s="35">
        <v>73281</v>
      </c>
      <c r="E288" s="35">
        <f t="shared" si="14"/>
        <v>28</v>
      </c>
      <c r="F288" s="35">
        <v>2</v>
      </c>
      <c r="G288" s="35"/>
      <c r="H288" s="124"/>
      <c r="I288" s="124"/>
      <c r="J288" s="125"/>
      <c r="K288" s="85" t="s">
        <v>243</v>
      </c>
    </row>
    <row r="289" spans="1:11" x14ac:dyDescent="0.25">
      <c r="A289" s="83">
        <f t="shared" si="15"/>
        <v>26</v>
      </c>
      <c r="B289" s="34" t="s">
        <v>593</v>
      </c>
      <c r="C289" s="35">
        <f>D288</f>
        <v>73281</v>
      </c>
      <c r="D289" s="35">
        <v>73314</v>
      </c>
      <c r="E289" s="35">
        <f t="shared" si="14"/>
        <v>33</v>
      </c>
      <c r="F289" s="35">
        <v>1</v>
      </c>
      <c r="G289" s="35"/>
      <c r="H289" s="124"/>
      <c r="I289" s="124"/>
      <c r="J289" s="125"/>
      <c r="K289" s="85" t="s">
        <v>654</v>
      </c>
    </row>
    <row r="290" spans="1:11" x14ac:dyDescent="0.25">
      <c r="A290" s="83">
        <f t="shared" si="15"/>
        <v>27</v>
      </c>
      <c r="B290" s="34" t="s">
        <v>593</v>
      </c>
      <c r="C290" s="35">
        <v>73314</v>
      </c>
      <c r="D290" s="35">
        <v>73346</v>
      </c>
      <c r="E290" s="35">
        <f t="shared" si="14"/>
        <v>32</v>
      </c>
      <c r="F290" s="35">
        <v>1</v>
      </c>
      <c r="G290" s="35"/>
      <c r="H290" s="124"/>
      <c r="I290" s="124"/>
      <c r="J290" s="125"/>
      <c r="K290" s="85" t="s">
        <v>95</v>
      </c>
    </row>
    <row r="291" spans="1:11" x14ac:dyDescent="0.25">
      <c r="A291" s="83">
        <f t="shared" si="15"/>
        <v>28</v>
      </c>
      <c r="B291" s="34" t="s">
        <v>593</v>
      </c>
      <c r="C291" s="35">
        <f>D290</f>
        <v>73346</v>
      </c>
      <c r="D291" s="35">
        <v>73416</v>
      </c>
      <c r="E291" s="35">
        <f t="shared" si="14"/>
        <v>70</v>
      </c>
      <c r="F291" s="35">
        <v>4</v>
      </c>
      <c r="G291" s="35"/>
      <c r="H291" s="124"/>
      <c r="I291" s="124"/>
      <c r="J291" s="125"/>
      <c r="K291" s="85" t="s">
        <v>206</v>
      </c>
    </row>
    <row r="292" spans="1:11" x14ac:dyDescent="0.25">
      <c r="A292" s="83">
        <f t="shared" si="15"/>
        <v>29</v>
      </c>
      <c r="B292" s="34" t="s">
        <v>593</v>
      </c>
      <c r="C292" s="35">
        <f>D291</f>
        <v>73416</v>
      </c>
      <c r="D292" s="35">
        <v>73465</v>
      </c>
      <c r="E292" s="35">
        <f t="shared" si="14"/>
        <v>49</v>
      </c>
      <c r="F292" s="35">
        <v>3</v>
      </c>
      <c r="G292" s="35"/>
      <c r="H292" s="124"/>
      <c r="I292" s="124"/>
      <c r="J292" s="125"/>
      <c r="K292" s="85" t="s">
        <v>254</v>
      </c>
    </row>
    <row r="293" spans="1:11" x14ac:dyDescent="0.25">
      <c r="A293" s="83">
        <f t="shared" si="15"/>
        <v>30</v>
      </c>
      <c r="B293" s="34" t="s">
        <v>593</v>
      </c>
      <c r="C293" s="35">
        <f>D292</f>
        <v>73465</v>
      </c>
      <c r="D293" s="35">
        <v>73514</v>
      </c>
      <c r="E293" s="35">
        <f t="shared" si="14"/>
        <v>49</v>
      </c>
      <c r="F293" s="35">
        <v>2</v>
      </c>
      <c r="G293" s="35"/>
      <c r="H293" s="124"/>
      <c r="I293" s="124"/>
      <c r="J293" s="125"/>
      <c r="K293" s="85" t="s">
        <v>650</v>
      </c>
    </row>
    <row r="294" spans="1:11" x14ac:dyDescent="0.25">
      <c r="A294" s="83">
        <f t="shared" si="15"/>
        <v>31</v>
      </c>
      <c r="B294" s="34" t="s">
        <v>593</v>
      </c>
      <c r="C294" s="35">
        <v>0</v>
      </c>
      <c r="D294" s="35">
        <v>0</v>
      </c>
      <c r="E294" s="35">
        <f t="shared" si="14"/>
        <v>0</v>
      </c>
      <c r="F294" s="35">
        <v>0</v>
      </c>
      <c r="G294" s="35"/>
      <c r="H294" s="124"/>
      <c r="I294" s="124"/>
      <c r="J294" s="125"/>
      <c r="K294" s="85"/>
    </row>
    <row r="295" spans="1:11" x14ac:dyDescent="0.35">
      <c r="A295" s="83"/>
      <c r="B295" s="50" t="s">
        <v>9</v>
      </c>
      <c r="C295" s="39" t="s">
        <v>52</v>
      </c>
      <c r="D295" s="39"/>
      <c r="E295" s="50">
        <f>SUM(E264:E294)</f>
        <v>1081</v>
      </c>
      <c r="F295" s="50">
        <f>SUM(F264:F294)</f>
        <v>51</v>
      </c>
      <c r="G295" s="50">
        <f>SUM(G264:G294)</f>
        <v>0</v>
      </c>
      <c r="H295" s="130">
        <f>SUM(H264:H294)</f>
        <v>0</v>
      </c>
      <c r="I295" s="130">
        <f>SUM(I264:I294)</f>
        <v>0</v>
      </c>
      <c r="J295" s="131"/>
      <c r="K295" s="85"/>
    </row>
    <row r="296" spans="1:11" x14ac:dyDescent="0.25">
      <c r="A296" s="83"/>
      <c r="B296" s="36"/>
      <c r="C296" s="36"/>
      <c r="D296" s="36"/>
      <c r="E296" s="36"/>
      <c r="F296" s="36" t="s">
        <v>52</v>
      </c>
      <c r="G296" s="36"/>
      <c r="H296" s="124" t="s">
        <v>52</v>
      </c>
      <c r="I296" s="124"/>
      <c r="J296" s="125"/>
      <c r="K296" s="98"/>
    </row>
    <row r="297" spans="1:11" ht="21.75" thickBot="1" x14ac:dyDescent="0.3">
      <c r="A297" s="91"/>
      <c r="B297" s="114"/>
      <c r="C297" s="114"/>
      <c r="D297" s="114"/>
      <c r="E297" s="114" t="s">
        <v>52</v>
      </c>
      <c r="F297" s="114" t="s">
        <v>52</v>
      </c>
      <c r="G297" s="109" t="s">
        <v>10</v>
      </c>
      <c r="H297" s="140" t="e">
        <f>+E295/I295</f>
        <v>#DIV/0!</v>
      </c>
      <c r="I297" s="140" t="s">
        <v>11</v>
      </c>
      <c r="J297" s="141"/>
      <c r="K297" s="175"/>
    </row>
    <row r="299" spans="1:11" x14ac:dyDescent="0.35">
      <c r="A299" s="279" t="s">
        <v>54</v>
      </c>
      <c r="B299" s="279"/>
      <c r="C299" s="279"/>
      <c r="D299" s="279"/>
      <c r="E299" s="279"/>
      <c r="F299" s="279"/>
      <c r="G299" s="279"/>
      <c r="H299" s="279"/>
      <c r="I299" s="279"/>
      <c r="J299" s="279"/>
      <c r="K299" s="257"/>
    </row>
    <row r="300" spans="1:11" ht="63" x14ac:dyDescent="0.25">
      <c r="A300" s="253" t="s">
        <v>0</v>
      </c>
      <c r="B300" s="253"/>
      <c r="C300" s="247" t="s">
        <v>6</v>
      </c>
      <c r="D300" s="247" t="s">
        <v>517</v>
      </c>
      <c r="E300" s="247" t="s">
        <v>1</v>
      </c>
      <c r="F300" s="247" t="s">
        <v>2</v>
      </c>
      <c r="G300" s="73" t="s">
        <v>3</v>
      </c>
      <c r="H300" s="122" t="s">
        <v>8</v>
      </c>
      <c r="I300" s="122" t="s">
        <v>4</v>
      </c>
      <c r="J300" s="123" t="s">
        <v>120</v>
      </c>
      <c r="K300" s="183" t="s">
        <v>5</v>
      </c>
    </row>
    <row r="301" spans="1:11" x14ac:dyDescent="0.35">
      <c r="A301" s="37">
        <v>1</v>
      </c>
      <c r="B301" s="34" t="s">
        <v>593</v>
      </c>
      <c r="C301" s="42">
        <v>0</v>
      </c>
      <c r="D301" s="52">
        <v>0</v>
      </c>
      <c r="E301" s="63">
        <f>D301-C301</f>
        <v>0</v>
      </c>
      <c r="F301" s="53"/>
      <c r="G301" s="54"/>
      <c r="H301" s="147"/>
      <c r="I301" s="148"/>
      <c r="J301" s="149"/>
      <c r="K301" s="184"/>
    </row>
    <row r="302" spans="1:11" x14ac:dyDescent="0.35">
      <c r="A302" s="37">
        <f>A301+1</f>
        <v>2</v>
      </c>
      <c r="B302" s="34" t="s">
        <v>593</v>
      </c>
      <c r="C302" s="42">
        <v>0</v>
      </c>
      <c r="D302" s="52">
        <v>0</v>
      </c>
      <c r="E302" s="63">
        <f t="shared" ref="E302:E331" si="16">D302-C302</f>
        <v>0</v>
      </c>
      <c r="F302" s="60"/>
      <c r="G302" s="36"/>
      <c r="H302" s="150"/>
      <c r="I302" s="151"/>
      <c r="J302" s="152"/>
      <c r="K302" s="46"/>
    </row>
    <row r="303" spans="1:11" x14ac:dyDescent="0.35">
      <c r="A303" s="37">
        <f t="shared" ref="A303:A331" si="17">A302+1</f>
        <v>3</v>
      </c>
      <c r="B303" s="34" t="s">
        <v>593</v>
      </c>
      <c r="C303" s="42">
        <v>0</v>
      </c>
      <c r="D303" s="52">
        <v>0</v>
      </c>
      <c r="E303" s="63">
        <f t="shared" si="16"/>
        <v>0</v>
      </c>
      <c r="F303" s="60"/>
      <c r="G303" s="36"/>
      <c r="H303" s="150"/>
      <c r="I303" s="151"/>
      <c r="J303" s="152"/>
      <c r="K303" s="40"/>
    </row>
    <row r="304" spans="1:11" x14ac:dyDescent="0.35">
      <c r="A304" s="37">
        <f t="shared" si="17"/>
        <v>4</v>
      </c>
      <c r="B304" s="34" t="s">
        <v>593</v>
      </c>
      <c r="C304" s="42">
        <v>0</v>
      </c>
      <c r="D304" s="52">
        <v>0</v>
      </c>
      <c r="E304" s="63">
        <f t="shared" si="16"/>
        <v>0</v>
      </c>
      <c r="F304" s="60"/>
      <c r="G304" s="36"/>
      <c r="H304" s="150"/>
      <c r="I304" s="151"/>
      <c r="J304" s="152"/>
      <c r="K304" s="40"/>
    </row>
    <row r="305" spans="1:11" x14ac:dyDescent="0.35">
      <c r="A305" s="37">
        <f t="shared" si="17"/>
        <v>5</v>
      </c>
      <c r="B305" s="34" t="s">
        <v>593</v>
      </c>
      <c r="C305" s="42">
        <v>0</v>
      </c>
      <c r="D305" s="52">
        <v>0</v>
      </c>
      <c r="E305" s="63">
        <f t="shared" si="16"/>
        <v>0</v>
      </c>
      <c r="F305" s="60"/>
      <c r="G305" s="36"/>
      <c r="H305" s="150"/>
      <c r="I305" s="151"/>
      <c r="J305" s="152"/>
      <c r="K305" s="40"/>
    </row>
    <row r="306" spans="1:11" x14ac:dyDescent="0.35">
      <c r="A306" s="37">
        <f t="shared" si="17"/>
        <v>6</v>
      </c>
      <c r="B306" s="34" t="s">
        <v>593</v>
      </c>
      <c r="C306" s="42">
        <v>0</v>
      </c>
      <c r="D306" s="52">
        <v>0</v>
      </c>
      <c r="E306" s="63">
        <f t="shared" si="16"/>
        <v>0</v>
      </c>
      <c r="F306" s="64"/>
      <c r="G306" s="36"/>
      <c r="H306" s="150"/>
      <c r="I306" s="151"/>
      <c r="J306" s="152"/>
      <c r="K306" s="185"/>
    </row>
    <row r="307" spans="1:11" x14ac:dyDescent="0.35">
      <c r="A307" s="37">
        <f t="shared" si="17"/>
        <v>7</v>
      </c>
      <c r="B307" s="34" t="s">
        <v>593</v>
      </c>
      <c r="C307" s="42">
        <v>0</v>
      </c>
      <c r="D307" s="52">
        <v>0</v>
      </c>
      <c r="E307" s="63">
        <f t="shared" si="16"/>
        <v>0</v>
      </c>
      <c r="F307" s="64"/>
      <c r="G307" s="36"/>
      <c r="H307" s="150"/>
      <c r="I307" s="151"/>
      <c r="J307" s="152"/>
      <c r="K307" s="185"/>
    </row>
    <row r="308" spans="1:11" x14ac:dyDescent="0.35">
      <c r="A308" s="37">
        <f t="shared" si="17"/>
        <v>8</v>
      </c>
      <c r="B308" s="34" t="s">
        <v>593</v>
      </c>
      <c r="C308" s="42">
        <v>0</v>
      </c>
      <c r="D308" s="52">
        <v>0</v>
      </c>
      <c r="E308" s="63">
        <f t="shared" si="16"/>
        <v>0</v>
      </c>
      <c r="F308" s="64"/>
      <c r="G308" s="36"/>
      <c r="H308" s="150"/>
      <c r="I308" s="151"/>
      <c r="J308" s="152"/>
      <c r="K308" s="40"/>
    </row>
    <row r="309" spans="1:11" x14ac:dyDescent="0.35">
      <c r="A309" s="37">
        <f t="shared" si="17"/>
        <v>9</v>
      </c>
      <c r="B309" s="34" t="s">
        <v>593</v>
      </c>
      <c r="C309" s="42">
        <v>0</v>
      </c>
      <c r="D309" s="52">
        <v>0</v>
      </c>
      <c r="E309" s="63">
        <f t="shared" si="16"/>
        <v>0</v>
      </c>
      <c r="F309" s="64"/>
      <c r="G309" s="36"/>
      <c r="H309" s="150"/>
      <c r="I309" s="153"/>
      <c r="J309" s="154"/>
      <c r="K309" s="40"/>
    </row>
    <row r="310" spans="1:11" x14ac:dyDescent="0.35">
      <c r="A310" s="37">
        <f t="shared" si="17"/>
        <v>10</v>
      </c>
      <c r="B310" s="34" t="s">
        <v>593</v>
      </c>
      <c r="C310" s="42">
        <v>0</v>
      </c>
      <c r="D310" s="52">
        <v>0</v>
      </c>
      <c r="E310" s="63">
        <f t="shared" si="16"/>
        <v>0</v>
      </c>
      <c r="F310" s="60"/>
      <c r="G310" s="35"/>
      <c r="H310" s="150"/>
      <c r="I310" s="151"/>
      <c r="J310" s="152"/>
      <c r="K310" s="40"/>
    </row>
    <row r="311" spans="1:11" x14ac:dyDescent="0.35">
      <c r="A311" s="37">
        <f t="shared" si="17"/>
        <v>11</v>
      </c>
      <c r="B311" s="34" t="s">
        <v>593</v>
      </c>
      <c r="C311" s="42">
        <v>0</v>
      </c>
      <c r="D311" s="52">
        <v>0</v>
      </c>
      <c r="E311" s="63">
        <f t="shared" si="16"/>
        <v>0</v>
      </c>
      <c r="F311" s="64"/>
      <c r="G311" s="60"/>
      <c r="H311" s="124"/>
      <c r="I311" s="116"/>
      <c r="J311" s="117"/>
      <c r="K311" s="40"/>
    </row>
    <row r="312" spans="1:11" x14ac:dyDescent="0.35">
      <c r="A312" s="37">
        <f t="shared" si="17"/>
        <v>12</v>
      </c>
      <c r="B312" s="34" t="s">
        <v>593</v>
      </c>
      <c r="C312" s="42">
        <v>0</v>
      </c>
      <c r="D312" s="52">
        <v>0</v>
      </c>
      <c r="E312" s="63">
        <f t="shared" si="16"/>
        <v>0</v>
      </c>
      <c r="F312" s="64"/>
      <c r="G312" s="60"/>
      <c r="H312" s="155"/>
      <c r="I312" s="151"/>
      <c r="J312" s="152"/>
      <c r="K312" s="40"/>
    </row>
    <row r="313" spans="1:11" x14ac:dyDescent="0.35">
      <c r="A313" s="37">
        <f t="shared" si="17"/>
        <v>13</v>
      </c>
      <c r="B313" s="34" t="s">
        <v>593</v>
      </c>
      <c r="C313" s="42">
        <v>0</v>
      </c>
      <c r="D313" s="52">
        <v>0</v>
      </c>
      <c r="E313" s="63">
        <f t="shared" si="16"/>
        <v>0</v>
      </c>
      <c r="F313" s="64"/>
      <c r="G313" s="60"/>
      <c r="H313" s="124"/>
      <c r="I313" s="151"/>
      <c r="J313" s="152"/>
      <c r="K313" s="40"/>
    </row>
    <row r="314" spans="1:11" x14ac:dyDescent="0.35">
      <c r="A314" s="37">
        <f t="shared" si="17"/>
        <v>14</v>
      </c>
      <c r="B314" s="34" t="s">
        <v>593</v>
      </c>
      <c r="C314" s="42">
        <v>0</v>
      </c>
      <c r="D314" s="52">
        <v>0</v>
      </c>
      <c r="E314" s="63">
        <f t="shared" si="16"/>
        <v>0</v>
      </c>
      <c r="F314" s="64"/>
      <c r="G314" s="60"/>
      <c r="H314" s="124"/>
      <c r="I314" s="151"/>
      <c r="J314" s="152"/>
      <c r="K314" s="186"/>
    </row>
    <row r="315" spans="1:11" x14ac:dyDescent="0.35">
      <c r="A315" s="37">
        <f t="shared" si="17"/>
        <v>15</v>
      </c>
      <c r="B315" s="34" t="s">
        <v>593</v>
      </c>
      <c r="C315" s="42">
        <v>0</v>
      </c>
      <c r="D315" s="52">
        <v>0</v>
      </c>
      <c r="E315" s="63">
        <f t="shared" si="16"/>
        <v>0</v>
      </c>
      <c r="F315" s="60"/>
      <c r="G315" s="60"/>
      <c r="H315" s="124"/>
      <c r="I315" s="151"/>
      <c r="J315" s="152"/>
      <c r="K315" s="40"/>
    </row>
    <row r="316" spans="1:11" x14ac:dyDescent="0.35">
      <c r="A316" s="37">
        <f t="shared" si="17"/>
        <v>16</v>
      </c>
      <c r="B316" s="34" t="s">
        <v>593</v>
      </c>
      <c r="C316" s="42">
        <v>0</v>
      </c>
      <c r="D316" s="52">
        <v>0</v>
      </c>
      <c r="E316" s="63">
        <f t="shared" si="16"/>
        <v>0</v>
      </c>
      <c r="F316" s="64"/>
      <c r="G316" s="60"/>
      <c r="H316" s="124"/>
      <c r="I316" s="151"/>
      <c r="J316" s="152"/>
      <c r="K316" s="40"/>
    </row>
    <row r="317" spans="1:11" x14ac:dyDescent="0.35">
      <c r="A317" s="37">
        <f t="shared" si="17"/>
        <v>17</v>
      </c>
      <c r="B317" s="34" t="s">
        <v>593</v>
      </c>
      <c r="C317" s="42">
        <v>0</v>
      </c>
      <c r="D317" s="52">
        <v>0</v>
      </c>
      <c r="E317" s="63">
        <f t="shared" si="16"/>
        <v>0</v>
      </c>
      <c r="F317" s="64"/>
      <c r="G317" s="60"/>
      <c r="H317" s="124"/>
      <c r="I317" s="151"/>
      <c r="J317" s="152"/>
      <c r="K317" s="40"/>
    </row>
    <row r="318" spans="1:11" x14ac:dyDescent="0.35">
      <c r="A318" s="37">
        <f t="shared" si="17"/>
        <v>18</v>
      </c>
      <c r="B318" s="34" t="s">
        <v>593</v>
      </c>
      <c r="C318" s="42">
        <v>0</v>
      </c>
      <c r="D318" s="52">
        <v>0</v>
      </c>
      <c r="E318" s="63">
        <f t="shared" si="16"/>
        <v>0</v>
      </c>
      <c r="F318" s="68"/>
      <c r="G318" s="60"/>
      <c r="H318" s="124"/>
      <c r="I318" s="151"/>
      <c r="J318" s="152"/>
      <c r="K318" s="40"/>
    </row>
    <row r="319" spans="1:11" x14ac:dyDescent="0.35">
      <c r="A319" s="37">
        <f t="shared" si="17"/>
        <v>19</v>
      </c>
      <c r="B319" s="34" t="s">
        <v>593</v>
      </c>
      <c r="C319" s="42">
        <v>0</v>
      </c>
      <c r="D319" s="52">
        <v>0</v>
      </c>
      <c r="E319" s="63">
        <f t="shared" si="16"/>
        <v>0</v>
      </c>
      <c r="F319" s="60"/>
      <c r="G319" s="60"/>
      <c r="H319" s="124"/>
      <c r="I319" s="151"/>
      <c r="J319" s="152"/>
      <c r="K319" s="40"/>
    </row>
    <row r="320" spans="1:11" x14ac:dyDescent="0.35">
      <c r="A320" s="37">
        <f t="shared" si="17"/>
        <v>20</v>
      </c>
      <c r="B320" s="34" t="s">
        <v>593</v>
      </c>
      <c r="C320" s="42">
        <v>0</v>
      </c>
      <c r="D320" s="52">
        <v>0</v>
      </c>
      <c r="E320" s="63">
        <f t="shared" si="16"/>
        <v>0</v>
      </c>
      <c r="F320" s="64"/>
      <c r="G320" s="60"/>
      <c r="H320" s="124"/>
      <c r="I320" s="151"/>
      <c r="J320" s="152"/>
      <c r="K320" s="40"/>
    </row>
    <row r="321" spans="1:11" x14ac:dyDescent="0.35">
      <c r="A321" s="37">
        <f t="shared" si="17"/>
        <v>21</v>
      </c>
      <c r="B321" s="34" t="s">
        <v>593</v>
      </c>
      <c r="C321" s="42">
        <v>0</v>
      </c>
      <c r="D321" s="52">
        <v>0</v>
      </c>
      <c r="E321" s="63">
        <f t="shared" si="16"/>
        <v>0</v>
      </c>
      <c r="F321" s="69"/>
      <c r="G321" s="60"/>
      <c r="H321" s="124"/>
      <c r="I321" s="151"/>
      <c r="J321" s="152"/>
      <c r="K321" s="40"/>
    </row>
    <row r="322" spans="1:11" x14ac:dyDescent="0.35">
      <c r="A322" s="37">
        <f t="shared" si="17"/>
        <v>22</v>
      </c>
      <c r="B322" s="34" t="s">
        <v>593</v>
      </c>
      <c r="C322" s="42">
        <v>0</v>
      </c>
      <c r="D322" s="52">
        <v>0</v>
      </c>
      <c r="E322" s="63">
        <f t="shared" si="16"/>
        <v>0</v>
      </c>
      <c r="F322" s="60"/>
      <c r="G322" s="60"/>
      <c r="H322" s="124"/>
      <c r="I322" s="151"/>
      <c r="J322" s="152"/>
      <c r="K322" s="40"/>
    </row>
    <row r="323" spans="1:11" x14ac:dyDescent="0.35">
      <c r="A323" s="37">
        <f t="shared" si="17"/>
        <v>23</v>
      </c>
      <c r="B323" s="34" t="s">
        <v>593</v>
      </c>
      <c r="C323" s="42">
        <v>0</v>
      </c>
      <c r="D323" s="52">
        <v>0</v>
      </c>
      <c r="E323" s="63">
        <f t="shared" si="16"/>
        <v>0</v>
      </c>
      <c r="F323" s="60"/>
      <c r="G323" s="60"/>
      <c r="H323" s="124"/>
      <c r="I323" s="151"/>
      <c r="J323" s="152"/>
      <c r="K323" s="40"/>
    </row>
    <row r="324" spans="1:11" x14ac:dyDescent="0.35">
      <c r="A324" s="37">
        <f t="shared" si="17"/>
        <v>24</v>
      </c>
      <c r="B324" s="34" t="s">
        <v>593</v>
      </c>
      <c r="C324" s="42">
        <v>0</v>
      </c>
      <c r="D324" s="52">
        <v>0</v>
      </c>
      <c r="E324" s="63">
        <f t="shared" si="16"/>
        <v>0</v>
      </c>
      <c r="F324" s="60"/>
      <c r="G324" s="60"/>
      <c r="H324" s="124"/>
      <c r="I324" s="151"/>
      <c r="J324" s="152"/>
      <c r="K324" s="40"/>
    </row>
    <row r="325" spans="1:11" x14ac:dyDescent="0.35">
      <c r="A325" s="37">
        <f t="shared" si="17"/>
        <v>25</v>
      </c>
      <c r="B325" s="34" t="s">
        <v>593</v>
      </c>
      <c r="C325" s="42">
        <v>0</v>
      </c>
      <c r="D325" s="52">
        <v>0</v>
      </c>
      <c r="E325" s="63">
        <f t="shared" si="16"/>
        <v>0</v>
      </c>
      <c r="F325" s="60"/>
      <c r="G325" s="60"/>
      <c r="H325" s="124"/>
      <c r="I325" s="151"/>
      <c r="J325" s="152"/>
      <c r="K325" s="40"/>
    </row>
    <row r="326" spans="1:11" x14ac:dyDescent="0.35">
      <c r="A326" s="37">
        <f t="shared" si="17"/>
        <v>26</v>
      </c>
      <c r="B326" s="34" t="s">
        <v>593</v>
      </c>
      <c r="C326" s="42">
        <v>0</v>
      </c>
      <c r="D326" s="52">
        <v>0</v>
      </c>
      <c r="E326" s="63">
        <f t="shared" si="16"/>
        <v>0</v>
      </c>
      <c r="F326" s="60"/>
      <c r="G326" s="60"/>
      <c r="H326" s="124"/>
      <c r="I326" s="116"/>
      <c r="J326" s="117"/>
      <c r="K326" s="40"/>
    </row>
    <row r="327" spans="1:11" x14ac:dyDescent="0.35">
      <c r="A327" s="37">
        <f t="shared" si="17"/>
        <v>27</v>
      </c>
      <c r="B327" s="34" t="s">
        <v>593</v>
      </c>
      <c r="C327" s="42">
        <v>0</v>
      </c>
      <c r="D327" s="52">
        <v>0</v>
      </c>
      <c r="E327" s="63">
        <f t="shared" si="16"/>
        <v>0</v>
      </c>
      <c r="F327" s="60"/>
      <c r="G327" s="60"/>
      <c r="H327" s="124"/>
      <c r="I327" s="151"/>
      <c r="J327" s="152"/>
      <c r="K327" s="40"/>
    </row>
    <row r="328" spans="1:11" x14ac:dyDescent="0.35">
      <c r="A328" s="37">
        <f t="shared" si="17"/>
        <v>28</v>
      </c>
      <c r="B328" s="34" t="s">
        <v>593</v>
      </c>
      <c r="C328" s="42">
        <v>0</v>
      </c>
      <c r="D328" s="52">
        <v>0</v>
      </c>
      <c r="E328" s="63">
        <f t="shared" si="16"/>
        <v>0</v>
      </c>
      <c r="F328" s="60"/>
      <c r="G328" s="60"/>
      <c r="H328" s="124"/>
      <c r="I328" s="151"/>
      <c r="J328" s="152"/>
      <c r="K328" s="40"/>
    </row>
    <row r="329" spans="1:11" x14ac:dyDescent="0.35">
      <c r="A329" s="37">
        <f t="shared" si="17"/>
        <v>29</v>
      </c>
      <c r="B329" s="34" t="s">
        <v>593</v>
      </c>
      <c r="C329" s="42">
        <v>0</v>
      </c>
      <c r="D329" s="52">
        <v>0</v>
      </c>
      <c r="E329" s="63">
        <f t="shared" si="16"/>
        <v>0</v>
      </c>
      <c r="F329" s="60"/>
      <c r="G329" s="60"/>
      <c r="H329" s="124"/>
      <c r="I329" s="151"/>
      <c r="J329" s="152"/>
      <c r="K329" s="40"/>
    </row>
    <row r="330" spans="1:11" x14ac:dyDescent="0.35">
      <c r="A330" s="37">
        <f t="shared" si="17"/>
        <v>30</v>
      </c>
      <c r="B330" s="34" t="s">
        <v>593</v>
      </c>
      <c r="C330" s="42">
        <v>0</v>
      </c>
      <c r="D330" s="52">
        <v>0</v>
      </c>
      <c r="E330" s="63">
        <f t="shared" si="16"/>
        <v>0</v>
      </c>
      <c r="F330" s="60"/>
      <c r="G330" s="60"/>
      <c r="H330" s="124"/>
      <c r="I330" s="151"/>
      <c r="J330" s="152"/>
      <c r="K330" s="40"/>
    </row>
    <row r="331" spans="1:11" x14ac:dyDescent="0.35">
      <c r="A331" s="37">
        <f t="shared" si="17"/>
        <v>31</v>
      </c>
      <c r="B331" s="34" t="s">
        <v>593</v>
      </c>
      <c r="C331" s="42">
        <v>0</v>
      </c>
      <c r="D331" s="52">
        <v>0</v>
      </c>
      <c r="E331" s="63">
        <f t="shared" si="16"/>
        <v>0</v>
      </c>
      <c r="F331" s="60"/>
      <c r="G331" s="60"/>
      <c r="H331" s="124"/>
      <c r="I331" s="151"/>
      <c r="J331" s="152"/>
      <c r="K331" s="40"/>
    </row>
    <row r="332" spans="1:11" x14ac:dyDescent="0.25">
      <c r="A332" s="37"/>
      <c r="B332" s="50" t="s">
        <v>9</v>
      </c>
      <c r="C332" s="50"/>
      <c r="D332" s="50"/>
      <c r="E332" s="50">
        <f>SUM(E301:E331)</f>
        <v>0</v>
      </c>
      <c r="F332" s="50">
        <f>SUM(F301:F331)</f>
        <v>0</v>
      </c>
      <c r="G332" s="50">
        <f>SUM(G301:G331)</f>
        <v>0</v>
      </c>
      <c r="H332" s="130">
        <f>SUM(H301:H331)</f>
        <v>0</v>
      </c>
      <c r="I332" s="130">
        <f>SUM(I301:I331)</f>
        <v>0</v>
      </c>
      <c r="J332" s="156"/>
      <c r="K332" s="40"/>
    </row>
    <row r="334" spans="1:11" x14ac:dyDescent="0.25">
      <c r="G334" s="51" t="s">
        <v>10</v>
      </c>
      <c r="H334" s="157" t="e">
        <f>+E332/I332</f>
        <v>#DIV/0!</v>
      </c>
      <c r="I334" s="157" t="s">
        <v>11</v>
      </c>
      <c r="J334" s="158"/>
    </row>
    <row r="336" spans="1:11" x14ac:dyDescent="0.35">
      <c r="A336" s="279" t="s">
        <v>58</v>
      </c>
      <c r="B336" s="279"/>
      <c r="C336" s="279"/>
      <c r="D336" s="279"/>
      <c r="E336" s="279"/>
      <c r="F336" s="279"/>
      <c r="G336" s="279"/>
      <c r="H336" s="279"/>
      <c r="I336" s="279"/>
      <c r="J336" s="279"/>
      <c r="K336" s="257"/>
    </row>
    <row r="337" spans="1:11" ht="63" x14ac:dyDescent="0.25">
      <c r="A337" s="253" t="s">
        <v>0</v>
      </c>
      <c r="B337" s="253"/>
      <c r="C337" s="247" t="s">
        <v>6</v>
      </c>
      <c r="D337" s="247" t="s">
        <v>517</v>
      </c>
      <c r="E337" s="247" t="s">
        <v>1</v>
      </c>
      <c r="F337" s="247" t="s">
        <v>2</v>
      </c>
      <c r="G337" s="73" t="s">
        <v>3</v>
      </c>
      <c r="H337" s="122" t="s">
        <v>8</v>
      </c>
      <c r="I337" s="122" t="s">
        <v>4</v>
      </c>
      <c r="J337" s="123" t="s">
        <v>120</v>
      </c>
      <c r="K337" s="183" t="s">
        <v>5</v>
      </c>
    </row>
    <row r="338" spans="1:11" x14ac:dyDescent="0.35">
      <c r="A338" s="37">
        <v>1</v>
      </c>
      <c r="B338" s="34" t="s">
        <v>593</v>
      </c>
      <c r="C338" s="35">
        <v>0</v>
      </c>
      <c r="D338" s="35">
        <v>0</v>
      </c>
      <c r="E338" s="35">
        <f t="shared" ref="E338:E368" si="18">D338-C338</f>
        <v>0</v>
      </c>
      <c r="F338" s="35">
        <v>0</v>
      </c>
      <c r="G338" s="54"/>
      <c r="H338" s="147"/>
      <c r="I338" s="148"/>
      <c r="J338" s="149"/>
      <c r="K338" s="184"/>
    </row>
    <row r="339" spans="1:11" x14ac:dyDescent="0.35">
      <c r="A339" s="37">
        <f>A338+1</f>
        <v>2</v>
      </c>
      <c r="B339" s="34" t="s">
        <v>593</v>
      </c>
      <c r="C339" s="35">
        <v>0</v>
      </c>
      <c r="D339" s="35">
        <v>0</v>
      </c>
      <c r="E339" s="35">
        <f t="shared" si="18"/>
        <v>0</v>
      </c>
      <c r="F339" s="35">
        <v>0</v>
      </c>
      <c r="G339" s="36"/>
      <c r="H339" s="150"/>
      <c r="I339" s="151"/>
      <c r="J339" s="152"/>
      <c r="K339" s="184"/>
    </row>
    <row r="340" spans="1:11" x14ac:dyDescent="0.35">
      <c r="A340" s="37">
        <f t="shared" ref="A340:A368" si="19">A339+1</f>
        <v>3</v>
      </c>
      <c r="B340" s="34" t="s">
        <v>593</v>
      </c>
      <c r="C340" s="35">
        <v>0</v>
      </c>
      <c r="D340" s="35">
        <v>0</v>
      </c>
      <c r="E340" s="35">
        <f t="shared" si="18"/>
        <v>0</v>
      </c>
      <c r="F340" s="35">
        <v>0</v>
      </c>
      <c r="G340" s="36"/>
      <c r="H340" s="150"/>
      <c r="I340" s="151"/>
      <c r="J340" s="152"/>
      <c r="K340" s="184"/>
    </row>
    <row r="341" spans="1:11" x14ac:dyDescent="0.25">
      <c r="A341" s="37">
        <f t="shared" si="19"/>
        <v>4</v>
      </c>
      <c r="B341" s="34" t="s">
        <v>593</v>
      </c>
      <c r="C341" s="35">
        <v>316412</v>
      </c>
      <c r="D341" s="35">
        <v>316453</v>
      </c>
      <c r="E341" s="35">
        <f t="shared" si="18"/>
        <v>41</v>
      </c>
      <c r="F341" s="35">
        <v>3</v>
      </c>
      <c r="G341" s="36"/>
      <c r="H341" s="150"/>
      <c r="I341" s="151"/>
      <c r="J341" s="152"/>
      <c r="K341" s="40" t="s">
        <v>594</v>
      </c>
    </row>
    <row r="342" spans="1:11" x14ac:dyDescent="0.25">
      <c r="A342" s="37">
        <f t="shared" si="19"/>
        <v>5</v>
      </c>
      <c r="B342" s="34" t="s">
        <v>593</v>
      </c>
      <c r="C342" s="35">
        <f>D341</f>
        <v>316453</v>
      </c>
      <c r="D342" s="35">
        <v>316522</v>
      </c>
      <c r="E342" s="35">
        <f t="shared" si="18"/>
        <v>69</v>
      </c>
      <c r="F342" s="35">
        <v>4</v>
      </c>
      <c r="G342" s="36"/>
      <c r="H342" s="150"/>
      <c r="I342" s="151"/>
      <c r="J342" s="152"/>
      <c r="K342" s="40" t="s">
        <v>655</v>
      </c>
    </row>
    <row r="343" spans="1:11" x14ac:dyDescent="0.25">
      <c r="A343" s="37">
        <f t="shared" si="19"/>
        <v>6</v>
      </c>
      <c r="B343" s="34" t="s">
        <v>593</v>
      </c>
      <c r="C343" s="35">
        <f>D342</f>
        <v>316522</v>
      </c>
      <c r="D343" s="35">
        <v>316568</v>
      </c>
      <c r="E343" s="35">
        <f t="shared" si="18"/>
        <v>46</v>
      </c>
      <c r="F343" s="35">
        <v>3</v>
      </c>
      <c r="G343" s="36"/>
      <c r="H343" s="150"/>
      <c r="I343" s="151"/>
      <c r="J343" s="152"/>
      <c r="K343" s="185" t="s">
        <v>254</v>
      </c>
    </row>
    <row r="344" spans="1:11" x14ac:dyDescent="0.25">
      <c r="A344" s="37">
        <f t="shared" si="19"/>
        <v>7</v>
      </c>
      <c r="B344" s="34" t="s">
        <v>593</v>
      </c>
      <c r="C344" s="35">
        <f>D343</f>
        <v>316568</v>
      </c>
      <c r="D344" s="35">
        <v>316628</v>
      </c>
      <c r="E344" s="35">
        <f t="shared" si="18"/>
        <v>60</v>
      </c>
      <c r="F344" s="35">
        <v>4</v>
      </c>
      <c r="G344" s="36"/>
      <c r="H344" s="150"/>
      <c r="I344" s="151"/>
      <c r="J344" s="152"/>
      <c r="K344" s="185" t="s">
        <v>656</v>
      </c>
    </row>
    <row r="345" spans="1:11" x14ac:dyDescent="0.25">
      <c r="A345" s="37">
        <f t="shared" si="19"/>
        <v>8</v>
      </c>
      <c r="B345" s="34" t="s">
        <v>593</v>
      </c>
      <c r="C345" s="35">
        <v>316628</v>
      </c>
      <c r="D345" s="35">
        <v>316690</v>
      </c>
      <c r="E345" s="35">
        <f t="shared" si="18"/>
        <v>62</v>
      </c>
      <c r="F345" s="35">
        <v>4</v>
      </c>
      <c r="G345" s="36"/>
      <c r="H345" s="150"/>
      <c r="I345" s="151"/>
      <c r="J345" s="152"/>
      <c r="K345" s="185" t="s">
        <v>599</v>
      </c>
    </row>
    <row r="346" spans="1:11" x14ac:dyDescent="0.25">
      <c r="A346" s="37">
        <f t="shared" si="19"/>
        <v>9</v>
      </c>
      <c r="B346" s="34" t="s">
        <v>593</v>
      </c>
      <c r="C346" s="35">
        <v>0</v>
      </c>
      <c r="D346" s="35">
        <v>0</v>
      </c>
      <c r="E346" s="35">
        <f t="shared" si="18"/>
        <v>0</v>
      </c>
      <c r="F346" s="35">
        <v>0</v>
      </c>
      <c r="G346" s="36"/>
      <c r="H346" s="150"/>
      <c r="I346" s="151"/>
      <c r="J346" s="152"/>
      <c r="K346" s="185"/>
    </row>
    <row r="347" spans="1:11" x14ac:dyDescent="0.25">
      <c r="A347" s="37">
        <f t="shared" si="19"/>
        <v>10</v>
      </c>
      <c r="B347" s="34" t="s">
        <v>593</v>
      </c>
      <c r="C347" s="35">
        <v>0</v>
      </c>
      <c r="D347" s="35">
        <v>0</v>
      </c>
      <c r="E347" s="35">
        <f t="shared" si="18"/>
        <v>0</v>
      </c>
      <c r="F347" s="35">
        <v>0</v>
      </c>
      <c r="G347" s="35"/>
      <c r="H347" s="150"/>
      <c r="I347" s="151"/>
      <c r="J347" s="152"/>
      <c r="K347" s="40"/>
    </row>
    <row r="348" spans="1:11" x14ac:dyDescent="0.35">
      <c r="A348" s="37">
        <f t="shared" si="19"/>
        <v>11</v>
      </c>
      <c r="B348" s="34" t="s">
        <v>593</v>
      </c>
      <c r="C348" s="35">
        <v>0</v>
      </c>
      <c r="D348" s="35">
        <v>0</v>
      </c>
      <c r="E348" s="35">
        <f t="shared" si="18"/>
        <v>0</v>
      </c>
      <c r="F348" s="35">
        <v>0</v>
      </c>
      <c r="G348" s="60"/>
      <c r="H348" s="124"/>
      <c r="I348" s="116"/>
      <c r="J348" s="117"/>
      <c r="K348" s="40"/>
    </row>
    <row r="349" spans="1:11" x14ac:dyDescent="0.25">
      <c r="A349" s="37">
        <f t="shared" si="19"/>
        <v>12</v>
      </c>
      <c r="B349" s="34" t="s">
        <v>593</v>
      </c>
      <c r="C349" s="35">
        <v>0</v>
      </c>
      <c r="D349" s="35">
        <v>0</v>
      </c>
      <c r="E349" s="35">
        <f t="shared" si="18"/>
        <v>0</v>
      </c>
      <c r="F349" s="35">
        <v>0</v>
      </c>
      <c r="G349" s="60"/>
      <c r="H349" s="155"/>
      <c r="I349" s="151"/>
      <c r="J349" s="152"/>
      <c r="K349" s="185"/>
    </row>
    <row r="350" spans="1:11" x14ac:dyDescent="0.25">
      <c r="A350" s="37">
        <f t="shared" si="19"/>
        <v>13</v>
      </c>
      <c r="B350" s="34" t="s">
        <v>593</v>
      </c>
      <c r="C350" s="35">
        <v>316864</v>
      </c>
      <c r="D350" s="35">
        <v>316924</v>
      </c>
      <c r="E350" s="35">
        <f t="shared" si="18"/>
        <v>60</v>
      </c>
      <c r="F350" s="35">
        <v>4</v>
      </c>
      <c r="G350" s="60"/>
      <c r="H350" s="124"/>
      <c r="I350" s="151"/>
      <c r="J350" s="152"/>
      <c r="K350" s="40" t="s">
        <v>256</v>
      </c>
    </row>
    <row r="351" spans="1:11" x14ac:dyDescent="0.25">
      <c r="A351" s="37">
        <f t="shared" si="19"/>
        <v>14</v>
      </c>
      <c r="B351" s="34" t="s">
        <v>593</v>
      </c>
      <c r="C351" s="35">
        <f>D350</f>
        <v>316924</v>
      </c>
      <c r="D351" s="35">
        <v>316966</v>
      </c>
      <c r="E351" s="35">
        <f t="shared" si="18"/>
        <v>42</v>
      </c>
      <c r="F351" s="35">
        <v>3</v>
      </c>
      <c r="G351" s="60"/>
      <c r="H351" s="124"/>
      <c r="I351" s="151"/>
      <c r="J351" s="152"/>
      <c r="K351" s="40" t="s">
        <v>542</v>
      </c>
    </row>
    <row r="352" spans="1:11" x14ac:dyDescent="0.25">
      <c r="A352" s="37">
        <f t="shared" si="19"/>
        <v>15</v>
      </c>
      <c r="B352" s="34" t="s">
        <v>593</v>
      </c>
      <c r="C352" s="35">
        <f>D351</f>
        <v>316966</v>
      </c>
      <c r="D352" s="35">
        <f>C353</f>
        <v>317030</v>
      </c>
      <c r="E352" s="35">
        <f t="shared" si="18"/>
        <v>64</v>
      </c>
      <c r="F352" s="35">
        <v>0</v>
      </c>
      <c r="G352" s="60"/>
      <c r="H352" s="124"/>
      <c r="I352" s="151"/>
      <c r="J352" s="152"/>
      <c r="K352" s="40"/>
    </row>
    <row r="353" spans="1:11" x14ac:dyDescent="0.25">
      <c r="A353" s="37">
        <f t="shared" si="19"/>
        <v>16</v>
      </c>
      <c r="B353" s="34" t="s">
        <v>593</v>
      </c>
      <c r="C353" s="35">
        <v>317030</v>
      </c>
      <c r="D353" s="35">
        <v>317061</v>
      </c>
      <c r="E353" s="35">
        <f t="shared" si="18"/>
        <v>31</v>
      </c>
      <c r="F353" s="35">
        <v>3</v>
      </c>
      <c r="G353" s="60"/>
      <c r="H353" s="124"/>
      <c r="I353" s="151"/>
      <c r="J353" s="152"/>
      <c r="K353" s="40" t="s">
        <v>657</v>
      </c>
    </row>
    <row r="354" spans="1:11" x14ac:dyDescent="0.25">
      <c r="A354" s="37">
        <f t="shared" si="19"/>
        <v>17</v>
      </c>
      <c r="B354" s="34" t="s">
        <v>593</v>
      </c>
      <c r="C354" s="35">
        <v>0</v>
      </c>
      <c r="D354" s="35">
        <v>0</v>
      </c>
      <c r="E354" s="35">
        <f t="shared" si="18"/>
        <v>0</v>
      </c>
      <c r="F354" s="35">
        <v>0</v>
      </c>
      <c r="G354" s="60"/>
      <c r="H354" s="124"/>
      <c r="I354" s="151"/>
      <c r="J354" s="152"/>
      <c r="K354" s="40"/>
    </row>
    <row r="355" spans="1:11" x14ac:dyDescent="0.35">
      <c r="A355" s="37">
        <f t="shared" si="19"/>
        <v>18</v>
      </c>
      <c r="B355" s="34" t="s">
        <v>593</v>
      </c>
      <c r="C355" s="35">
        <f>D353</f>
        <v>317061</v>
      </c>
      <c r="D355" s="35">
        <v>317140</v>
      </c>
      <c r="E355" s="35">
        <f t="shared" si="18"/>
        <v>79</v>
      </c>
      <c r="F355" s="35">
        <v>5</v>
      </c>
      <c r="G355" s="60"/>
      <c r="H355" s="124"/>
      <c r="I355" s="151"/>
      <c r="J355" s="152"/>
      <c r="K355" s="282" t="s">
        <v>548</v>
      </c>
    </row>
    <row r="356" spans="1:11" x14ac:dyDescent="0.25">
      <c r="A356" s="37">
        <f t="shared" si="19"/>
        <v>19</v>
      </c>
      <c r="B356" s="34" t="s">
        <v>593</v>
      </c>
      <c r="C356" s="35">
        <f t="shared" ref="C356:C363" si="20">D355</f>
        <v>317140</v>
      </c>
      <c r="D356" s="35">
        <v>317204</v>
      </c>
      <c r="E356" s="35">
        <f t="shared" si="18"/>
        <v>64</v>
      </c>
      <c r="F356" s="35">
        <v>4</v>
      </c>
      <c r="G356" s="60"/>
      <c r="H356" s="124"/>
      <c r="I356" s="151"/>
      <c r="J356" s="152"/>
      <c r="K356" s="40" t="s">
        <v>206</v>
      </c>
    </row>
    <row r="357" spans="1:11" x14ac:dyDescent="0.25">
      <c r="A357" s="37">
        <f t="shared" si="19"/>
        <v>20</v>
      </c>
      <c r="B357" s="34" t="s">
        <v>593</v>
      </c>
      <c r="C357" s="35">
        <f t="shared" si="20"/>
        <v>317204</v>
      </c>
      <c r="D357" s="35">
        <v>317269</v>
      </c>
      <c r="E357" s="35">
        <f t="shared" si="18"/>
        <v>65</v>
      </c>
      <c r="F357" s="35">
        <v>4</v>
      </c>
      <c r="G357" s="60"/>
      <c r="H357" s="124"/>
      <c r="I357" s="151"/>
      <c r="J357" s="152"/>
      <c r="K357" s="40" t="s">
        <v>431</v>
      </c>
    </row>
    <row r="358" spans="1:11" x14ac:dyDescent="0.25">
      <c r="A358" s="37">
        <f t="shared" si="19"/>
        <v>21</v>
      </c>
      <c r="B358" s="34" t="s">
        <v>593</v>
      </c>
      <c r="C358" s="35">
        <f t="shared" si="20"/>
        <v>317269</v>
      </c>
      <c r="D358" s="35">
        <v>317327</v>
      </c>
      <c r="E358" s="35">
        <f t="shared" si="18"/>
        <v>58</v>
      </c>
      <c r="F358" s="35">
        <v>4</v>
      </c>
      <c r="G358" s="60"/>
      <c r="H358" s="124"/>
      <c r="I358" s="151"/>
      <c r="J358" s="152"/>
      <c r="K358" s="40" t="s">
        <v>253</v>
      </c>
    </row>
    <row r="359" spans="1:11" x14ac:dyDescent="0.25">
      <c r="A359" s="37">
        <f t="shared" si="19"/>
        <v>22</v>
      </c>
      <c r="B359" s="34" t="s">
        <v>593</v>
      </c>
      <c r="C359" s="35">
        <f t="shared" si="20"/>
        <v>317327</v>
      </c>
      <c r="D359" s="35">
        <v>317387</v>
      </c>
      <c r="E359" s="35">
        <f t="shared" si="18"/>
        <v>60</v>
      </c>
      <c r="F359" s="35">
        <v>4</v>
      </c>
      <c r="G359" s="60"/>
      <c r="H359" s="124"/>
      <c r="I359" s="151"/>
      <c r="J359" s="152"/>
      <c r="K359" s="40" t="s">
        <v>563</v>
      </c>
    </row>
    <row r="360" spans="1:11" x14ac:dyDescent="0.25">
      <c r="A360" s="37">
        <f t="shared" si="19"/>
        <v>23</v>
      </c>
      <c r="B360" s="34" t="s">
        <v>593</v>
      </c>
      <c r="C360" s="35">
        <f t="shared" si="20"/>
        <v>317387</v>
      </c>
      <c r="D360" s="35">
        <v>317435</v>
      </c>
      <c r="E360" s="35">
        <f t="shared" si="18"/>
        <v>48</v>
      </c>
      <c r="F360" s="35">
        <v>3</v>
      </c>
      <c r="G360" s="60"/>
      <c r="H360" s="124"/>
      <c r="I360" s="151"/>
      <c r="J360" s="152"/>
      <c r="K360" s="40" t="s">
        <v>658</v>
      </c>
    </row>
    <row r="361" spans="1:11" x14ac:dyDescent="0.25">
      <c r="A361" s="37">
        <f t="shared" si="19"/>
        <v>24</v>
      </c>
      <c r="B361" s="34" t="s">
        <v>593</v>
      </c>
      <c r="C361" s="35">
        <f t="shared" si="20"/>
        <v>317435</v>
      </c>
      <c r="D361" s="35">
        <v>317460</v>
      </c>
      <c r="E361" s="35">
        <f t="shared" si="18"/>
        <v>25</v>
      </c>
      <c r="F361" s="35">
        <v>1</v>
      </c>
      <c r="G361" s="60"/>
      <c r="H361" s="124"/>
      <c r="I361" s="151"/>
      <c r="J361" s="152"/>
      <c r="K361" s="40" t="s">
        <v>659</v>
      </c>
    </row>
    <row r="362" spans="1:11" x14ac:dyDescent="0.25">
      <c r="A362" s="37">
        <f t="shared" si="19"/>
        <v>25</v>
      </c>
      <c r="B362" s="34" t="s">
        <v>593</v>
      </c>
      <c r="C362" s="35">
        <f t="shared" si="20"/>
        <v>317460</v>
      </c>
      <c r="D362" s="35">
        <v>317522</v>
      </c>
      <c r="E362" s="35">
        <f t="shared" si="18"/>
        <v>62</v>
      </c>
      <c r="F362" s="35">
        <v>4</v>
      </c>
      <c r="G362" s="60"/>
      <c r="H362" s="124"/>
      <c r="I362" s="151"/>
      <c r="J362" s="152"/>
      <c r="K362" s="40" t="s">
        <v>545</v>
      </c>
    </row>
    <row r="363" spans="1:11" x14ac:dyDescent="0.25">
      <c r="A363" s="37">
        <f t="shared" si="19"/>
        <v>26</v>
      </c>
      <c r="B363" s="34" t="s">
        <v>593</v>
      </c>
      <c r="C363" s="35">
        <f t="shared" si="20"/>
        <v>317522</v>
      </c>
      <c r="D363" s="35">
        <v>317573</v>
      </c>
      <c r="E363" s="35">
        <f t="shared" si="18"/>
        <v>51</v>
      </c>
      <c r="F363" s="35">
        <v>3</v>
      </c>
      <c r="G363" s="60"/>
      <c r="H363" s="124"/>
      <c r="I363" s="151"/>
      <c r="J363" s="152"/>
      <c r="K363" s="40" t="s">
        <v>254</v>
      </c>
    </row>
    <row r="364" spans="1:11" x14ac:dyDescent="0.25">
      <c r="A364" s="37">
        <f t="shared" si="19"/>
        <v>27</v>
      </c>
      <c r="B364" s="34" t="s">
        <v>593</v>
      </c>
      <c r="C364" s="35">
        <f>D363</f>
        <v>317573</v>
      </c>
      <c r="D364" s="35">
        <v>317641</v>
      </c>
      <c r="E364" s="35">
        <f t="shared" si="18"/>
        <v>68</v>
      </c>
      <c r="F364" s="35">
        <v>5</v>
      </c>
      <c r="G364" s="60"/>
      <c r="H364" s="124"/>
      <c r="I364" s="151"/>
      <c r="J364" s="152"/>
      <c r="K364" s="40" t="s">
        <v>660</v>
      </c>
    </row>
    <row r="365" spans="1:11" x14ac:dyDescent="0.25">
      <c r="A365" s="37">
        <f t="shared" si="19"/>
        <v>28</v>
      </c>
      <c r="B365" s="34" t="s">
        <v>593</v>
      </c>
      <c r="C365" s="35">
        <f>D364</f>
        <v>317641</v>
      </c>
      <c r="D365" s="35">
        <v>317716</v>
      </c>
      <c r="E365" s="35">
        <f t="shared" si="18"/>
        <v>75</v>
      </c>
      <c r="F365" s="35">
        <v>5</v>
      </c>
      <c r="G365" s="60"/>
      <c r="H365" s="124"/>
      <c r="I365" s="151"/>
      <c r="J365" s="152"/>
      <c r="K365" s="40" t="s">
        <v>514</v>
      </c>
    </row>
    <row r="366" spans="1:11" x14ac:dyDescent="0.25">
      <c r="A366" s="37">
        <f t="shared" si="19"/>
        <v>29</v>
      </c>
      <c r="B366" s="34" t="s">
        <v>593</v>
      </c>
      <c r="C366" s="35">
        <f>D365</f>
        <v>317716</v>
      </c>
      <c r="D366" s="35">
        <v>317763</v>
      </c>
      <c r="E366" s="35">
        <f t="shared" si="18"/>
        <v>47</v>
      </c>
      <c r="F366" s="35">
        <v>3</v>
      </c>
      <c r="G366" s="60"/>
      <c r="H366" s="124"/>
      <c r="I366" s="151"/>
      <c r="J366" s="152"/>
      <c r="K366" s="40" t="s">
        <v>315</v>
      </c>
    </row>
    <row r="367" spans="1:11" x14ac:dyDescent="0.25">
      <c r="A367" s="37">
        <f t="shared" si="19"/>
        <v>30</v>
      </c>
      <c r="B367" s="34" t="s">
        <v>593</v>
      </c>
      <c r="C367" s="35">
        <f>D366</f>
        <v>317763</v>
      </c>
      <c r="D367" s="35">
        <v>317821</v>
      </c>
      <c r="E367" s="35">
        <f t="shared" si="18"/>
        <v>58</v>
      </c>
      <c r="F367" s="35">
        <v>4</v>
      </c>
      <c r="G367" s="60"/>
      <c r="H367" s="124"/>
      <c r="I367" s="151"/>
      <c r="J367" s="152"/>
      <c r="K367" s="40" t="s">
        <v>661</v>
      </c>
    </row>
    <row r="368" spans="1:11" x14ac:dyDescent="0.25">
      <c r="A368" s="37">
        <f t="shared" si="19"/>
        <v>31</v>
      </c>
      <c r="B368" s="34" t="s">
        <v>593</v>
      </c>
      <c r="C368" s="35">
        <v>0</v>
      </c>
      <c r="D368" s="35">
        <v>0</v>
      </c>
      <c r="E368" s="35">
        <f t="shared" si="18"/>
        <v>0</v>
      </c>
      <c r="F368" s="35">
        <v>0</v>
      </c>
      <c r="G368" s="60"/>
      <c r="H368" s="124"/>
      <c r="I368" s="151"/>
      <c r="J368" s="152"/>
      <c r="K368" s="40"/>
    </row>
    <row r="369" spans="1:11" x14ac:dyDescent="0.25">
      <c r="A369" s="37"/>
      <c r="B369" s="50" t="s">
        <v>9</v>
      </c>
      <c r="C369" s="50"/>
      <c r="D369" s="50"/>
      <c r="E369" s="50">
        <f>SUM(E338:E368)</f>
        <v>1235</v>
      </c>
      <c r="F369" s="50">
        <f>SUM(F338:F368)</f>
        <v>77</v>
      </c>
      <c r="G369" s="50">
        <f>SUM(G338:G368)</f>
        <v>0</v>
      </c>
      <c r="H369" s="130">
        <f>SUM(H338:H368)</f>
        <v>0</v>
      </c>
      <c r="I369" s="130">
        <f>SUM(I338:I368)</f>
        <v>0</v>
      </c>
      <c r="J369" s="156"/>
      <c r="K369" s="40"/>
    </row>
    <row r="371" spans="1:11" ht="21.75" thickBot="1" x14ac:dyDescent="0.3">
      <c r="G371" s="51" t="s">
        <v>10</v>
      </c>
      <c r="H371" s="157" t="e">
        <f>+E369/I369</f>
        <v>#DIV/0!</v>
      </c>
      <c r="I371" s="157" t="s">
        <v>11</v>
      </c>
      <c r="J371" s="158"/>
    </row>
    <row r="372" spans="1:11" x14ac:dyDescent="0.35">
      <c r="A372" s="283" t="s">
        <v>662</v>
      </c>
      <c r="B372" s="260"/>
      <c r="C372" s="260"/>
      <c r="D372" s="260"/>
      <c r="E372" s="260"/>
      <c r="F372" s="260"/>
      <c r="G372" s="260"/>
      <c r="H372" s="260"/>
      <c r="I372" s="260"/>
      <c r="J372" s="260"/>
      <c r="K372" s="284"/>
    </row>
    <row r="373" spans="1:11" ht="63" x14ac:dyDescent="0.25">
      <c r="A373" s="252" t="s">
        <v>0</v>
      </c>
      <c r="B373" s="253"/>
      <c r="C373" s="247" t="s">
        <v>6</v>
      </c>
      <c r="D373" s="247" t="s">
        <v>517</v>
      </c>
      <c r="E373" s="247" t="s">
        <v>1</v>
      </c>
      <c r="F373" s="247" t="s">
        <v>2</v>
      </c>
      <c r="G373" s="73" t="s">
        <v>3</v>
      </c>
      <c r="H373" s="122" t="s">
        <v>8</v>
      </c>
      <c r="I373" s="122" t="s">
        <v>4</v>
      </c>
      <c r="J373" s="123" t="s">
        <v>120</v>
      </c>
      <c r="K373" s="172" t="s">
        <v>5</v>
      </c>
    </row>
    <row r="374" spans="1:11" x14ac:dyDescent="0.35">
      <c r="A374" s="83">
        <v>1</v>
      </c>
      <c r="B374" s="34" t="s">
        <v>593</v>
      </c>
      <c r="C374" s="42">
        <v>0</v>
      </c>
      <c r="D374" s="52">
        <v>0</v>
      </c>
      <c r="E374" s="63">
        <f t="shared" ref="E374:E404" si="21">D374-C374</f>
        <v>0</v>
      </c>
      <c r="F374" s="53"/>
      <c r="G374" s="54"/>
      <c r="H374" s="147"/>
      <c r="I374" s="148"/>
      <c r="J374" s="149"/>
      <c r="K374" s="285"/>
    </row>
    <row r="375" spans="1:11" x14ac:dyDescent="0.35">
      <c r="A375" s="83">
        <f>A374+1</f>
        <v>2</v>
      </c>
      <c r="B375" s="34" t="s">
        <v>593</v>
      </c>
      <c r="C375" s="42">
        <v>0</v>
      </c>
      <c r="D375" s="52">
        <v>0</v>
      </c>
      <c r="E375" s="63">
        <f t="shared" si="21"/>
        <v>0</v>
      </c>
      <c r="F375" s="60"/>
      <c r="G375" s="36"/>
      <c r="H375" s="150"/>
      <c r="I375" s="151"/>
      <c r="J375" s="152"/>
      <c r="K375" s="285"/>
    </row>
    <row r="376" spans="1:11" x14ac:dyDescent="0.35">
      <c r="A376" s="83">
        <f t="shared" ref="A376:A404" si="22">A375+1</f>
        <v>3</v>
      </c>
      <c r="B376" s="34" t="s">
        <v>593</v>
      </c>
      <c r="C376" s="42">
        <v>0</v>
      </c>
      <c r="D376" s="52">
        <v>0</v>
      </c>
      <c r="E376" s="63">
        <f t="shared" si="21"/>
        <v>0</v>
      </c>
      <c r="F376" s="60"/>
      <c r="G376" s="36"/>
      <c r="H376" s="150"/>
      <c r="I376" s="151"/>
      <c r="J376" s="152"/>
      <c r="K376" s="285"/>
    </row>
    <row r="377" spans="1:11" x14ac:dyDescent="0.35">
      <c r="A377" s="83">
        <f t="shared" si="22"/>
        <v>4</v>
      </c>
      <c r="B377" s="34" t="s">
        <v>593</v>
      </c>
      <c r="C377" s="42">
        <v>0</v>
      </c>
      <c r="D377" s="52">
        <v>0</v>
      </c>
      <c r="E377" s="63">
        <f t="shared" si="21"/>
        <v>0</v>
      </c>
      <c r="F377" s="60"/>
      <c r="G377" s="36"/>
      <c r="H377" s="150"/>
      <c r="I377" s="151"/>
      <c r="J377" s="152"/>
      <c r="K377" s="85"/>
    </row>
    <row r="378" spans="1:11" x14ac:dyDescent="0.35">
      <c r="A378" s="83">
        <f t="shared" si="22"/>
        <v>5</v>
      </c>
      <c r="B378" s="34" t="s">
        <v>593</v>
      </c>
      <c r="C378" s="42">
        <v>0</v>
      </c>
      <c r="D378" s="52">
        <v>0</v>
      </c>
      <c r="E378" s="63">
        <f t="shared" si="21"/>
        <v>0</v>
      </c>
      <c r="F378" s="60"/>
      <c r="G378" s="36"/>
      <c r="H378" s="150"/>
      <c r="I378" s="151"/>
      <c r="J378" s="152"/>
      <c r="K378" s="85"/>
    </row>
    <row r="379" spans="1:11" x14ac:dyDescent="0.35">
      <c r="A379" s="83">
        <f t="shared" si="22"/>
        <v>6</v>
      </c>
      <c r="B379" s="34" t="s">
        <v>593</v>
      </c>
      <c r="C379" s="42">
        <v>0</v>
      </c>
      <c r="D379" s="52">
        <v>0</v>
      </c>
      <c r="E379" s="63">
        <f t="shared" si="21"/>
        <v>0</v>
      </c>
      <c r="F379" s="64"/>
      <c r="G379" s="36"/>
      <c r="H379" s="150"/>
      <c r="I379" s="151"/>
      <c r="J379" s="152"/>
      <c r="K379" s="173"/>
    </row>
    <row r="380" spans="1:11" x14ac:dyDescent="0.35">
      <c r="A380" s="83">
        <f t="shared" si="22"/>
        <v>7</v>
      </c>
      <c r="B380" s="34" t="s">
        <v>593</v>
      </c>
      <c r="C380" s="42">
        <v>0</v>
      </c>
      <c r="D380" s="52">
        <v>0</v>
      </c>
      <c r="E380" s="63">
        <f t="shared" si="21"/>
        <v>0</v>
      </c>
      <c r="F380" s="64"/>
      <c r="G380" s="36"/>
      <c r="H380" s="150"/>
      <c r="I380" s="151"/>
      <c r="J380" s="152"/>
      <c r="K380" s="173"/>
    </row>
    <row r="381" spans="1:11" x14ac:dyDescent="0.35">
      <c r="A381" s="83">
        <f t="shared" si="22"/>
        <v>8</v>
      </c>
      <c r="B381" s="34" t="s">
        <v>593</v>
      </c>
      <c r="C381" s="42">
        <v>0</v>
      </c>
      <c r="D381" s="52">
        <v>0</v>
      </c>
      <c r="E381" s="63">
        <f t="shared" si="21"/>
        <v>0</v>
      </c>
      <c r="F381" s="64"/>
      <c r="G381" s="36"/>
      <c r="H381" s="150"/>
      <c r="I381" s="151"/>
      <c r="J381" s="152"/>
      <c r="K381" s="173"/>
    </row>
    <row r="382" spans="1:11" x14ac:dyDescent="0.35">
      <c r="A382" s="83">
        <f t="shared" si="22"/>
        <v>9</v>
      </c>
      <c r="B382" s="34" t="s">
        <v>593</v>
      </c>
      <c r="C382" s="42">
        <v>0</v>
      </c>
      <c r="D382" s="52">
        <v>0</v>
      </c>
      <c r="E382" s="63">
        <f t="shared" si="21"/>
        <v>0</v>
      </c>
      <c r="F382" s="64"/>
      <c r="G382" s="36"/>
      <c r="H382" s="150"/>
      <c r="I382" s="151"/>
      <c r="J382" s="152"/>
      <c r="K382" s="173"/>
    </row>
    <row r="383" spans="1:11" x14ac:dyDescent="0.35">
      <c r="A383" s="83">
        <f t="shared" si="22"/>
        <v>10</v>
      </c>
      <c r="B383" s="34" t="s">
        <v>593</v>
      </c>
      <c r="C383" s="42">
        <v>0</v>
      </c>
      <c r="D383" s="52">
        <v>0</v>
      </c>
      <c r="E383" s="63">
        <f t="shared" si="21"/>
        <v>0</v>
      </c>
      <c r="F383" s="60"/>
      <c r="G383" s="35"/>
      <c r="H383" s="150"/>
      <c r="I383" s="151"/>
      <c r="J383" s="152"/>
      <c r="K383" s="85"/>
    </row>
    <row r="384" spans="1:11" x14ac:dyDescent="0.35">
      <c r="A384" s="83">
        <f t="shared" si="22"/>
        <v>11</v>
      </c>
      <c r="B384" s="34" t="s">
        <v>593</v>
      </c>
      <c r="C384" s="42">
        <v>0</v>
      </c>
      <c r="D384" s="52">
        <v>0</v>
      </c>
      <c r="E384" s="63">
        <f t="shared" si="21"/>
        <v>0</v>
      </c>
      <c r="F384" s="64"/>
      <c r="G384" s="60"/>
      <c r="H384" s="124"/>
      <c r="I384" s="116"/>
      <c r="J384" s="117"/>
      <c r="K384" s="85"/>
    </row>
    <row r="385" spans="1:11" x14ac:dyDescent="0.35">
      <c r="A385" s="83">
        <f t="shared" si="22"/>
        <v>12</v>
      </c>
      <c r="B385" s="34" t="s">
        <v>593</v>
      </c>
      <c r="C385" s="42">
        <v>0</v>
      </c>
      <c r="D385" s="52">
        <v>0</v>
      </c>
      <c r="E385" s="63">
        <f t="shared" si="21"/>
        <v>0</v>
      </c>
      <c r="F385" s="64"/>
      <c r="G385" s="60"/>
      <c r="H385" s="155"/>
      <c r="I385" s="151"/>
      <c r="J385" s="152"/>
      <c r="K385" s="173"/>
    </row>
    <row r="386" spans="1:11" x14ac:dyDescent="0.35">
      <c r="A386" s="83">
        <f t="shared" si="22"/>
        <v>13</v>
      </c>
      <c r="B386" s="34" t="s">
        <v>593</v>
      </c>
      <c r="C386" s="42">
        <v>0</v>
      </c>
      <c r="D386" s="52">
        <v>0</v>
      </c>
      <c r="E386" s="63">
        <f t="shared" si="21"/>
        <v>0</v>
      </c>
      <c r="F386" s="64"/>
      <c r="G386" s="60"/>
      <c r="H386" s="124"/>
      <c r="I386" s="151"/>
      <c r="J386" s="152"/>
      <c r="K386" s="85"/>
    </row>
    <row r="387" spans="1:11" x14ac:dyDescent="0.35">
      <c r="A387" s="83">
        <f t="shared" si="22"/>
        <v>14</v>
      </c>
      <c r="B387" s="34" t="s">
        <v>593</v>
      </c>
      <c r="C387" s="42">
        <v>0</v>
      </c>
      <c r="D387" s="52">
        <v>0</v>
      </c>
      <c r="E387" s="63">
        <f t="shared" si="21"/>
        <v>0</v>
      </c>
      <c r="F387" s="64"/>
      <c r="G387" s="60"/>
      <c r="H387" s="124"/>
      <c r="I387" s="151"/>
      <c r="J387" s="152"/>
      <c r="K387" s="85"/>
    </row>
    <row r="388" spans="1:11" x14ac:dyDescent="0.35">
      <c r="A388" s="83">
        <f t="shared" si="22"/>
        <v>15</v>
      </c>
      <c r="B388" s="34" t="s">
        <v>593</v>
      </c>
      <c r="C388" s="42">
        <v>0</v>
      </c>
      <c r="D388" s="52">
        <v>0</v>
      </c>
      <c r="E388" s="63">
        <f t="shared" si="21"/>
        <v>0</v>
      </c>
      <c r="F388" s="60"/>
      <c r="G388" s="60"/>
      <c r="H388" s="124"/>
      <c r="I388" s="151"/>
      <c r="J388" s="152"/>
      <c r="K388" s="85"/>
    </row>
    <row r="389" spans="1:11" x14ac:dyDescent="0.35">
      <c r="A389" s="83">
        <f t="shared" si="22"/>
        <v>16</v>
      </c>
      <c r="B389" s="34" t="s">
        <v>593</v>
      </c>
      <c r="C389" s="42">
        <v>0</v>
      </c>
      <c r="D389" s="52">
        <v>0</v>
      </c>
      <c r="E389" s="63">
        <f t="shared" si="21"/>
        <v>0</v>
      </c>
      <c r="F389" s="64"/>
      <c r="G389" s="60"/>
      <c r="H389" s="124"/>
      <c r="I389" s="151"/>
      <c r="J389" s="152"/>
      <c r="K389" s="85"/>
    </row>
    <row r="390" spans="1:11" x14ac:dyDescent="0.35">
      <c r="A390" s="83">
        <f t="shared" si="22"/>
        <v>17</v>
      </c>
      <c r="B390" s="34" t="s">
        <v>593</v>
      </c>
      <c r="C390" s="42">
        <v>0</v>
      </c>
      <c r="D390" s="52">
        <v>0</v>
      </c>
      <c r="E390" s="63">
        <f t="shared" si="21"/>
        <v>0</v>
      </c>
      <c r="F390" s="64"/>
      <c r="G390" s="60"/>
      <c r="H390" s="124"/>
      <c r="I390" s="151"/>
      <c r="J390" s="152"/>
      <c r="K390" s="85"/>
    </row>
    <row r="391" spans="1:11" x14ac:dyDescent="0.35">
      <c r="A391" s="83">
        <f t="shared" si="22"/>
        <v>18</v>
      </c>
      <c r="B391" s="34" t="s">
        <v>593</v>
      </c>
      <c r="C391" s="42">
        <v>0</v>
      </c>
      <c r="D391" s="52">
        <v>0</v>
      </c>
      <c r="E391" s="63">
        <f t="shared" si="21"/>
        <v>0</v>
      </c>
      <c r="F391" s="68"/>
      <c r="G391" s="60"/>
      <c r="H391" s="124"/>
      <c r="I391" s="151"/>
      <c r="J391" s="152"/>
      <c r="K391" s="286"/>
    </row>
    <row r="392" spans="1:11" x14ac:dyDescent="0.35">
      <c r="A392" s="83">
        <f t="shared" si="22"/>
        <v>19</v>
      </c>
      <c r="B392" s="34" t="s">
        <v>593</v>
      </c>
      <c r="C392" s="42">
        <v>0</v>
      </c>
      <c r="D392" s="52">
        <v>0</v>
      </c>
      <c r="E392" s="63">
        <f t="shared" si="21"/>
        <v>0</v>
      </c>
      <c r="F392" s="60"/>
      <c r="G392" s="60"/>
      <c r="H392" s="124"/>
      <c r="I392" s="151"/>
      <c r="J392" s="152"/>
      <c r="K392" s="85"/>
    </row>
    <row r="393" spans="1:11" x14ac:dyDescent="0.35">
      <c r="A393" s="83">
        <f t="shared" si="22"/>
        <v>20</v>
      </c>
      <c r="B393" s="34" t="s">
        <v>593</v>
      </c>
      <c r="C393" s="42">
        <v>0</v>
      </c>
      <c r="D393" s="52">
        <v>0</v>
      </c>
      <c r="E393" s="63">
        <f t="shared" si="21"/>
        <v>0</v>
      </c>
      <c r="F393" s="64"/>
      <c r="G393" s="60"/>
      <c r="H393" s="124"/>
      <c r="I393" s="151"/>
      <c r="J393" s="152"/>
      <c r="K393" s="85"/>
    </row>
    <row r="394" spans="1:11" x14ac:dyDescent="0.35">
      <c r="A394" s="83">
        <f t="shared" si="22"/>
        <v>21</v>
      </c>
      <c r="B394" s="34" t="s">
        <v>593</v>
      </c>
      <c r="C394" s="42">
        <v>0</v>
      </c>
      <c r="D394" s="52">
        <v>0</v>
      </c>
      <c r="E394" s="63">
        <f t="shared" si="21"/>
        <v>0</v>
      </c>
      <c r="F394" s="69"/>
      <c r="G394" s="60"/>
      <c r="H394" s="124"/>
      <c r="I394" s="151"/>
      <c r="J394" s="152"/>
      <c r="K394" s="85"/>
    </row>
    <row r="395" spans="1:11" x14ac:dyDescent="0.35">
      <c r="A395" s="83">
        <f t="shared" si="22"/>
        <v>22</v>
      </c>
      <c r="B395" s="34" t="s">
        <v>593</v>
      </c>
      <c r="C395" s="42">
        <v>0</v>
      </c>
      <c r="D395" s="52">
        <v>0</v>
      </c>
      <c r="E395" s="63">
        <f t="shared" si="21"/>
        <v>0</v>
      </c>
      <c r="F395" s="60"/>
      <c r="G395" s="60"/>
      <c r="H395" s="124"/>
      <c r="I395" s="151"/>
      <c r="J395" s="152"/>
      <c r="K395" s="85"/>
    </row>
    <row r="396" spans="1:11" x14ac:dyDescent="0.35">
      <c r="A396" s="83">
        <f t="shared" si="22"/>
        <v>23</v>
      </c>
      <c r="B396" s="34" t="s">
        <v>593</v>
      </c>
      <c r="C396" s="42">
        <v>0</v>
      </c>
      <c r="D396" s="52">
        <v>0</v>
      </c>
      <c r="E396" s="63">
        <f t="shared" si="21"/>
        <v>0</v>
      </c>
      <c r="F396" s="60"/>
      <c r="G396" s="60"/>
      <c r="H396" s="124"/>
      <c r="I396" s="151"/>
      <c r="J396" s="152"/>
      <c r="K396" s="85"/>
    </row>
    <row r="397" spans="1:11" x14ac:dyDescent="0.35">
      <c r="A397" s="83">
        <f t="shared" si="22"/>
        <v>24</v>
      </c>
      <c r="B397" s="34" t="s">
        <v>593</v>
      </c>
      <c r="C397" s="42">
        <v>0</v>
      </c>
      <c r="D397" s="52">
        <v>0</v>
      </c>
      <c r="E397" s="63">
        <f t="shared" si="21"/>
        <v>0</v>
      </c>
      <c r="F397" s="60">
        <v>0</v>
      </c>
      <c r="G397" s="60"/>
      <c r="H397" s="124"/>
      <c r="I397" s="151"/>
      <c r="J397" s="152"/>
      <c r="K397" s="85"/>
    </row>
    <row r="398" spans="1:11" x14ac:dyDescent="0.35">
      <c r="A398" s="83">
        <f t="shared" si="22"/>
        <v>25</v>
      </c>
      <c r="B398" s="34" t="s">
        <v>593</v>
      </c>
      <c r="C398" s="42">
        <v>0</v>
      </c>
      <c r="D398" s="52">
        <v>0</v>
      </c>
      <c r="E398" s="63">
        <f t="shared" si="21"/>
        <v>0</v>
      </c>
      <c r="F398" s="60">
        <v>0</v>
      </c>
      <c r="G398" s="60"/>
      <c r="H398" s="124"/>
      <c r="I398" s="151"/>
      <c r="J398" s="152"/>
      <c r="K398" s="85"/>
    </row>
    <row r="399" spans="1:11" x14ac:dyDescent="0.35">
      <c r="A399" s="83">
        <f t="shared" si="22"/>
        <v>26</v>
      </c>
      <c r="B399" s="34" t="s">
        <v>593</v>
      </c>
      <c r="C399" s="42">
        <v>0</v>
      </c>
      <c r="D399" s="52">
        <v>0</v>
      </c>
      <c r="E399" s="63">
        <f t="shared" si="21"/>
        <v>0</v>
      </c>
      <c r="F399" s="60"/>
      <c r="G399" s="60"/>
      <c r="H399" s="124"/>
      <c r="I399" s="151"/>
      <c r="J399" s="152"/>
      <c r="K399" s="85"/>
    </row>
    <row r="400" spans="1:11" x14ac:dyDescent="0.35">
      <c r="A400" s="83">
        <f t="shared" si="22"/>
        <v>27</v>
      </c>
      <c r="B400" s="34" t="s">
        <v>593</v>
      </c>
      <c r="C400" s="42">
        <v>0</v>
      </c>
      <c r="D400" s="52">
        <v>0</v>
      </c>
      <c r="E400" s="63">
        <f t="shared" si="21"/>
        <v>0</v>
      </c>
      <c r="F400" s="60"/>
      <c r="G400" s="60"/>
      <c r="H400" s="124"/>
      <c r="I400" s="151"/>
      <c r="J400" s="152"/>
      <c r="K400" s="85"/>
    </row>
    <row r="401" spans="1:11" x14ac:dyDescent="0.35">
      <c r="A401" s="83">
        <f t="shared" si="22"/>
        <v>28</v>
      </c>
      <c r="B401" s="34" t="s">
        <v>593</v>
      </c>
      <c r="C401" s="42">
        <v>0</v>
      </c>
      <c r="D401" s="52">
        <v>0</v>
      </c>
      <c r="E401" s="63">
        <f t="shared" si="21"/>
        <v>0</v>
      </c>
      <c r="F401" s="60"/>
      <c r="G401" s="60"/>
      <c r="H401" s="124"/>
      <c r="I401" s="151"/>
      <c r="J401" s="152"/>
      <c r="K401" s="85"/>
    </row>
    <row r="402" spans="1:11" x14ac:dyDescent="0.35">
      <c r="A402" s="83">
        <f t="shared" si="22"/>
        <v>29</v>
      </c>
      <c r="B402" s="34" t="s">
        <v>593</v>
      </c>
      <c r="C402" s="42">
        <v>0</v>
      </c>
      <c r="D402" s="52">
        <v>0</v>
      </c>
      <c r="E402" s="63">
        <f t="shared" si="21"/>
        <v>0</v>
      </c>
      <c r="F402" s="60"/>
      <c r="G402" s="60"/>
      <c r="H402" s="124"/>
      <c r="I402" s="151"/>
      <c r="J402" s="152"/>
      <c r="K402" s="85"/>
    </row>
    <row r="403" spans="1:11" x14ac:dyDescent="0.35">
      <c r="A403" s="83">
        <f t="shared" si="22"/>
        <v>30</v>
      </c>
      <c r="B403" s="34" t="s">
        <v>593</v>
      </c>
      <c r="C403" s="42">
        <v>0</v>
      </c>
      <c r="D403" s="52">
        <v>0</v>
      </c>
      <c r="E403" s="63">
        <f t="shared" si="21"/>
        <v>0</v>
      </c>
      <c r="F403" s="60"/>
      <c r="G403" s="60"/>
      <c r="H403" s="124"/>
      <c r="I403" s="151"/>
      <c r="J403" s="152"/>
      <c r="K403" s="85"/>
    </row>
    <row r="404" spans="1:11" x14ac:dyDescent="0.35">
      <c r="A404" s="83">
        <f t="shared" si="22"/>
        <v>31</v>
      </c>
      <c r="B404" s="34" t="s">
        <v>593</v>
      </c>
      <c r="C404" s="42">
        <v>0</v>
      </c>
      <c r="D404" s="52">
        <v>0</v>
      </c>
      <c r="E404" s="63">
        <f t="shared" si="21"/>
        <v>0</v>
      </c>
      <c r="F404" s="60"/>
      <c r="G404" s="60"/>
      <c r="H404" s="124"/>
      <c r="I404" s="151"/>
      <c r="J404" s="152"/>
      <c r="K404" s="85"/>
    </row>
    <row r="405" spans="1:11" ht="21.75" thickBot="1" x14ac:dyDescent="0.3">
      <c r="A405" s="91"/>
      <c r="B405" s="287" t="s">
        <v>9</v>
      </c>
      <c r="C405" s="287"/>
      <c r="D405" s="287"/>
      <c r="E405" s="287">
        <f>SUM(E374:E404)</f>
        <v>0</v>
      </c>
      <c r="F405" s="287">
        <f>SUM(F374:F404)</f>
        <v>0</v>
      </c>
      <c r="G405" s="287">
        <f>SUM(G374:G404)</f>
        <v>0</v>
      </c>
      <c r="H405" s="288">
        <f>SUM(H374:H404)</f>
        <v>0</v>
      </c>
      <c r="I405" s="288">
        <f>SUM(I374:I404)</f>
        <v>0</v>
      </c>
      <c r="J405" s="289"/>
      <c r="K405" s="290"/>
    </row>
    <row r="407" spans="1:11" x14ac:dyDescent="0.25">
      <c r="G407" s="51" t="s">
        <v>10</v>
      </c>
      <c r="H407" s="157" t="e">
        <f>+E405/I405</f>
        <v>#DIV/0!</v>
      </c>
      <c r="I407" s="157" t="s">
        <v>11</v>
      </c>
      <c r="J407" s="158"/>
    </row>
    <row r="408" spans="1:11" ht="21.75" thickBot="1" x14ac:dyDescent="0.3"/>
    <row r="409" spans="1:11" x14ac:dyDescent="0.35">
      <c r="A409" s="283">
        <v>4365</v>
      </c>
      <c r="B409" s="260"/>
      <c r="C409" s="260"/>
      <c r="D409" s="260"/>
      <c r="E409" s="260"/>
      <c r="F409" s="260"/>
      <c r="G409" s="260"/>
      <c r="H409" s="260"/>
      <c r="I409" s="260"/>
      <c r="J409" s="260"/>
      <c r="K409" s="284"/>
    </row>
    <row r="410" spans="1:11" ht="63" x14ac:dyDescent="0.25">
      <c r="A410" s="252" t="s">
        <v>0</v>
      </c>
      <c r="B410" s="253"/>
      <c r="C410" s="247" t="s">
        <v>6</v>
      </c>
      <c r="D410" s="247" t="s">
        <v>517</v>
      </c>
      <c r="E410" s="247" t="s">
        <v>1</v>
      </c>
      <c r="F410" s="247" t="s">
        <v>2</v>
      </c>
      <c r="G410" s="73" t="s">
        <v>3</v>
      </c>
      <c r="H410" s="122" t="s">
        <v>8</v>
      </c>
      <c r="I410" s="122" t="s">
        <v>4</v>
      </c>
      <c r="J410" s="123" t="s">
        <v>120</v>
      </c>
      <c r="K410" s="172" t="s">
        <v>5</v>
      </c>
    </row>
    <row r="411" spans="1:11" x14ac:dyDescent="0.35">
      <c r="A411" s="83">
        <v>1</v>
      </c>
      <c r="B411" s="34" t="s">
        <v>593</v>
      </c>
      <c r="C411" s="42">
        <v>0</v>
      </c>
      <c r="D411" s="52">
        <v>0</v>
      </c>
      <c r="E411" s="63">
        <f t="shared" ref="E411:E441" si="23">D411-C411</f>
        <v>0</v>
      </c>
      <c r="F411" s="53"/>
      <c r="G411" s="54"/>
      <c r="H411" s="147"/>
      <c r="I411" s="148"/>
      <c r="J411" s="149"/>
      <c r="K411" s="285"/>
    </row>
    <row r="412" spans="1:11" x14ac:dyDescent="0.35">
      <c r="A412" s="83">
        <f>A411+1</f>
        <v>2</v>
      </c>
      <c r="B412" s="34" t="s">
        <v>593</v>
      </c>
      <c r="C412" s="42">
        <v>0</v>
      </c>
      <c r="D412" s="52">
        <v>0</v>
      </c>
      <c r="E412" s="63">
        <f t="shared" si="23"/>
        <v>0</v>
      </c>
      <c r="F412" s="60"/>
      <c r="G412" s="36"/>
      <c r="H412" s="150"/>
      <c r="I412" s="151"/>
      <c r="J412" s="152"/>
      <c r="K412" s="285"/>
    </row>
    <row r="413" spans="1:11" x14ac:dyDescent="0.35">
      <c r="A413" s="83">
        <f t="shared" ref="A413:A441" si="24">A412+1</f>
        <v>3</v>
      </c>
      <c r="B413" s="34" t="s">
        <v>593</v>
      </c>
      <c r="C413" s="42">
        <v>0</v>
      </c>
      <c r="D413" s="52">
        <v>0</v>
      </c>
      <c r="E413" s="63">
        <f t="shared" si="23"/>
        <v>0</v>
      </c>
      <c r="F413" s="60"/>
      <c r="G413" s="36"/>
      <c r="H413" s="150"/>
      <c r="I413" s="151"/>
      <c r="J413" s="152"/>
      <c r="K413" s="285"/>
    </row>
    <row r="414" spans="1:11" x14ac:dyDescent="0.35">
      <c r="A414" s="83">
        <f t="shared" si="24"/>
        <v>4</v>
      </c>
      <c r="B414" s="34" t="s">
        <v>593</v>
      </c>
      <c r="C414" s="42">
        <v>0</v>
      </c>
      <c r="D414" s="52">
        <v>0</v>
      </c>
      <c r="E414" s="63">
        <f t="shared" si="23"/>
        <v>0</v>
      </c>
      <c r="F414" s="60"/>
      <c r="G414" s="36"/>
      <c r="H414" s="150"/>
      <c r="I414" s="151"/>
      <c r="J414" s="152"/>
      <c r="K414" s="85"/>
    </row>
    <row r="415" spans="1:11" x14ac:dyDescent="0.35">
      <c r="A415" s="83">
        <f t="shared" si="24"/>
        <v>5</v>
      </c>
      <c r="B415" s="34" t="s">
        <v>593</v>
      </c>
      <c r="C415" s="42">
        <v>0</v>
      </c>
      <c r="D415" s="52">
        <v>0</v>
      </c>
      <c r="E415" s="63">
        <f t="shared" si="23"/>
        <v>0</v>
      </c>
      <c r="F415" s="60"/>
      <c r="G415" s="36"/>
      <c r="H415" s="150"/>
      <c r="I415" s="151"/>
      <c r="J415" s="152"/>
      <c r="K415" s="85"/>
    </row>
    <row r="416" spans="1:11" x14ac:dyDescent="0.35">
      <c r="A416" s="83">
        <f t="shared" si="24"/>
        <v>6</v>
      </c>
      <c r="B416" s="34" t="s">
        <v>593</v>
      </c>
      <c r="C416" s="42">
        <v>0</v>
      </c>
      <c r="D416" s="52">
        <v>0</v>
      </c>
      <c r="E416" s="63">
        <f t="shared" si="23"/>
        <v>0</v>
      </c>
      <c r="F416" s="64"/>
      <c r="G416" s="36"/>
      <c r="H416" s="150"/>
      <c r="I416" s="151"/>
      <c r="J416" s="152"/>
      <c r="K416" s="173"/>
    </row>
    <row r="417" spans="1:11" x14ac:dyDescent="0.35">
      <c r="A417" s="83">
        <f t="shared" si="24"/>
        <v>7</v>
      </c>
      <c r="B417" s="34" t="s">
        <v>593</v>
      </c>
      <c r="C417" s="42">
        <v>0</v>
      </c>
      <c r="D417" s="52">
        <v>0</v>
      </c>
      <c r="E417" s="63">
        <f t="shared" si="23"/>
        <v>0</v>
      </c>
      <c r="F417" s="64"/>
      <c r="G417" s="36"/>
      <c r="H417" s="150"/>
      <c r="I417" s="151"/>
      <c r="J417" s="152"/>
      <c r="K417" s="173"/>
    </row>
    <row r="418" spans="1:11" x14ac:dyDescent="0.35">
      <c r="A418" s="83">
        <f t="shared" si="24"/>
        <v>8</v>
      </c>
      <c r="B418" s="34" t="s">
        <v>593</v>
      </c>
      <c r="C418" s="42">
        <v>0</v>
      </c>
      <c r="D418" s="52">
        <v>0</v>
      </c>
      <c r="E418" s="63">
        <f t="shared" si="23"/>
        <v>0</v>
      </c>
      <c r="F418" s="64"/>
      <c r="G418" s="36"/>
      <c r="H418" s="150"/>
      <c r="I418" s="151"/>
      <c r="J418" s="152"/>
      <c r="K418" s="173"/>
    </row>
    <row r="419" spans="1:11" x14ac:dyDescent="0.35">
      <c r="A419" s="83">
        <f t="shared" si="24"/>
        <v>9</v>
      </c>
      <c r="B419" s="34" t="s">
        <v>593</v>
      </c>
      <c r="C419" s="42">
        <v>0</v>
      </c>
      <c r="D419" s="52">
        <v>0</v>
      </c>
      <c r="E419" s="63">
        <f t="shared" si="23"/>
        <v>0</v>
      </c>
      <c r="F419" s="64"/>
      <c r="G419" s="36"/>
      <c r="H419" s="150"/>
      <c r="I419" s="151"/>
      <c r="J419" s="152"/>
      <c r="K419" s="173"/>
    </row>
    <row r="420" spans="1:11" x14ac:dyDescent="0.35">
      <c r="A420" s="83">
        <f t="shared" si="24"/>
        <v>10</v>
      </c>
      <c r="B420" s="34" t="s">
        <v>593</v>
      </c>
      <c r="C420" s="42">
        <v>0</v>
      </c>
      <c r="D420" s="52">
        <v>0</v>
      </c>
      <c r="E420" s="63">
        <f t="shared" si="23"/>
        <v>0</v>
      </c>
      <c r="F420" s="60"/>
      <c r="G420" s="35"/>
      <c r="H420" s="150"/>
      <c r="I420" s="151"/>
      <c r="J420" s="152"/>
      <c r="K420" s="85"/>
    </row>
    <row r="421" spans="1:11" x14ac:dyDescent="0.35">
      <c r="A421" s="83">
        <f t="shared" si="24"/>
        <v>11</v>
      </c>
      <c r="B421" s="34" t="s">
        <v>593</v>
      </c>
      <c r="C421" s="42">
        <v>0</v>
      </c>
      <c r="D421" s="52">
        <v>0</v>
      </c>
      <c r="E421" s="63">
        <f t="shared" si="23"/>
        <v>0</v>
      </c>
      <c r="F421" s="64"/>
      <c r="G421" s="60"/>
      <c r="H421" s="124"/>
      <c r="I421" s="116"/>
      <c r="J421" s="117"/>
      <c r="K421" s="85"/>
    </row>
    <row r="422" spans="1:11" x14ac:dyDescent="0.35">
      <c r="A422" s="83">
        <f t="shared" si="24"/>
        <v>12</v>
      </c>
      <c r="B422" s="34" t="s">
        <v>593</v>
      </c>
      <c r="C422" s="42">
        <v>0</v>
      </c>
      <c r="D422" s="52">
        <v>0</v>
      </c>
      <c r="E422" s="63">
        <f t="shared" si="23"/>
        <v>0</v>
      </c>
      <c r="F422" s="64"/>
      <c r="G422" s="60"/>
      <c r="H422" s="155"/>
      <c r="I422" s="151"/>
      <c r="J422" s="152"/>
      <c r="K422" s="173"/>
    </row>
    <row r="423" spans="1:11" x14ac:dyDescent="0.35">
      <c r="A423" s="83">
        <f t="shared" si="24"/>
        <v>13</v>
      </c>
      <c r="B423" s="34" t="s">
        <v>593</v>
      </c>
      <c r="C423" s="42">
        <v>0</v>
      </c>
      <c r="D423" s="52">
        <v>0</v>
      </c>
      <c r="E423" s="63">
        <f t="shared" si="23"/>
        <v>0</v>
      </c>
      <c r="F423" s="64"/>
      <c r="G423" s="60"/>
      <c r="H423" s="124"/>
      <c r="I423" s="151"/>
      <c r="J423" s="152"/>
      <c r="K423" s="85"/>
    </row>
    <row r="424" spans="1:11" x14ac:dyDescent="0.35">
      <c r="A424" s="83">
        <f t="shared" si="24"/>
        <v>14</v>
      </c>
      <c r="B424" s="34" t="s">
        <v>593</v>
      </c>
      <c r="C424" s="42">
        <v>0</v>
      </c>
      <c r="D424" s="52">
        <v>0</v>
      </c>
      <c r="E424" s="63">
        <f t="shared" si="23"/>
        <v>0</v>
      </c>
      <c r="F424" s="64"/>
      <c r="G424" s="60"/>
      <c r="H424" s="124"/>
      <c r="I424" s="151"/>
      <c r="J424" s="152"/>
      <c r="K424" s="85"/>
    </row>
    <row r="425" spans="1:11" x14ac:dyDescent="0.35">
      <c r="A425" s="83">
        <f t="shared" si="24"/>
        <v>15</v>
      </c>
      <c r="B425" s="34" t="s">
        <v>593</v>
      </c>
      <c r="C425" s="42">
        <v>0</v>
      </c>
      <c r="D425" s="52">
        <v>0</v>
      </c>
      <c r="E425" s="63">
        <f t="shared" si="23"/>
        <v>0</v>
      </c>
      <c r="F425" s="60"/>
      <c r="G425" s="60"/>
      <c r="H425" s="124"/>
      <c r="I425" s="151"/>
      <c r="J425" s="152"/>
      <c r="K425" s="85"/>
    </row>
    <row r="426" spans="1:11" x14ac:dyDescent="0.35">
      <c r="A426" s="83">
        <f t="shared" si="24"/>
        <v>16</v>
      </c>
      <c r="B426" s="34" t="s">
        <v>593</v>
      </c>
      <c r="C426" s="42">
        <f>275856</f>
        <v>275856</v>
      </c>
      <c r="D426" s="52">
        <v>275919</v>
      </c>
      <c r="E426" s="63">
        <f t="shared" si="23"/>
        <v>63</v>
      </c>
      <c r="F426" s="64">
        <v>4</v>
      </c>
      <c r="G426" s="60"/>
      <c r="H426" s="124"/>
      <c r="I426" s="151"/>
      <c r="J426" s="152"/>
      <c r="K426" s="85" t="s">
        <v>599</v>
      </c>
    </row>
    <row r="427" spans="1:11" x14ac:dyDescent="0.35">
      <c r="A427" s="83">
        <f t="shared" si="24"/>
        <v>17</v>
      </c>
      <c r="B427" s="34" t="s">
        <v>593</v>
      </c>
      <c r="C427" s="42">
        <v>0</v>
      </c>
      <c r="D427" s="52">
        <v>0</v>
      </c>
      <c r="E427" s="63">
        <v>0</v>
      </c>
      <c r="F427" s="64" t="s">
        <v>52</v>
      </c>
      <c r="G427" s="60"/>
      <c r="H427" s="124"/>
      <c r="I427" s="151"/>
      <c r="J427" s="152"/>
      <c r="K427" s="85" t="s">
        <v>52</v>
      </c>
    </row>
    <row r="428" spans="1:11" x14ac:dyDescent="0.35">
      <c r="A428" s="83">
        <f t="shared" si="24"/>
        <v>18</v>
      </c>
      <c r="B428" s="34" t="s">
        <v>593</v>
      </c>
      <c r="C428" s="42">
        <f>D426</f>
        <v>275919</v>
      </c>
      <c r="D428" s="52">
        <v>275966</v>
      </c>
      <c r="E428" s="63">
        <f t="shared" ref="E428" si="25">D428-C428</f>
        <v>47</v>
      </c>
      <c r="F428" s="64">
        <v>3</v>
      </c>
      <c r="G428" s="60"/>
      <c r="H428" s="124"/>
      <c r="I428" s="151"/>
      <c r="J428" s="152"/>
      <c r="K428" s="85" t="s">
        <v>594</v>
      </c>
    </row>
    <row r="429" spans="1:11" x14ac:dyDescent="0.35">
      <c r="A429" s="83">
        <f t="shared" si="24"/>
        <v>19</v>
      </c>
      <c r="B429" s="34" t="s">
        <v>593</v>
      </c>
      <c r="C429" s="42">
        <f>D428</f>
        <v>275966</v>
      </c>
      <c r="D429" s="52">
        <v>276007</v>
      </c>
      <c r="E429" s="63">
        <f t="shared" si="23"/>
        <v>41</v>
      </c>
      <c r="F429" s="60">
        <v>3</v>
      </c>
      <c r="G429" s="60"/>
      <c r="H429" s="124"/>
      <c r="I429" s="151"/>
      <c r="J429" s="152"/>
      <c r="K429" s="85" t="s">
        <v>258</v>
      </c>
    </row>
    <row r="430" spans="1:11" x14ac:dyDescent="0.35">
      <c r="A430" s="83">
        <f t="shared" si="24"/>
        <v>20</v>
      </c>
      <c r="B430" s="34" t="s">
        <v>593</v>
      </c>
      <c r="C430" s="42">
        <f>D429</f>
        <v>276007</v>
      </c>
      <c r="D430" s="52">
        <v>276052</v>
      </c>
      <c r="E430" s="63">
        <f t="shared" si="23"/>
        <v>45</v>
      </c>
      <c r="F430" s="64">
        <v>3</v>
      </c>
      <c r="G430" s="60"/>
      <c r="H430" s="124"/>
      <c r="I430" s="151"/>
      <c r="J430" s="152"/>
      <c r="K430" s="85" t="s">
        <v>266</v>
      </c>
    </row>
    <row r="431" spans="1:11" x14ac:dyDescent="0.35">
      <c r="A431" s="83">
        <f t="shared" si="24"/>
        <v>21</v>
      </c>
      <c r="B431" s="34" t="s">
        <v>593</v>
      </c>
      <c r="C431" s="42">
        <f>D430</f>
        <v>276052</v>
      </c>
      <c r="D431" s="52">
        <v>276099</v>
      </c>
      <c r="E431" s="63">
        <f t="shared" si="23"/>
        <v>47</v>
      </c>
      <c r="F431" s="69">
        <v>3</v>
      </c>
      <c r="G431" s="60"/>
      <c r="H431" s="124"/>
      <c r="I431" s="151"/>
      <c r="J431" s="152"/>
      <c r="K431" s="85" t="s">
        <v>663</v>
      </c>
    </row>
    <row r="432" spans="1:11" x14ac:dyDescent="0.35">
      <c r="A432" s="83">
        <f t="shared" si="24"/>
        <v>22</v>
      </c>
      <c r="B432" s="34" t="s">
        <v>593</v>
      </c>
      <c r="C432" s="42">
        <f>D431</f>
        <v>276099</v>
      </c>
      <c r="D432" s="52">
        <v>276168</v>
      </c>
      <c r="E432" s="63">
        <f t="shared" si="23"/>
        <v>69</v>
      </c>
      <c r="F432" s="60">
        <v>6</v>
      </c>
      <c r="G432" s="60"/>
      <c r="H432" s="124"/>
      <c r="I432" s="151"/>
      <c r="J432" s="152"/>
      <c r="K432" s="85" t="s">
        <v>664</v>
      </c>
    </row>
    <row r="433" spans="1:11" x14ac:dyDescent="0.35">
      <c r="A433" s="83">
        <f t="shared" si="24"/>
        <v>23</v>
      </c>
      <c r="B433" s="34" t="s">
        <v>593</v>
      </c>
      <c r="C433" s="42">
        <f>D432</f>
        <v>276168</v>
      </c>
      <c r="D433" s="52">
        <v>276252</v>
      </c>
      <c r="E433" s="63">
        <f t="shared" si="23"/>
        <v>84</v>
      </c>
      <c r="F433" s="60">
        <v>5</v>
      </c>
      <c r="G433" s="60"/>
      <c r="H433" s="124"/>
      <c r="I433" s="151"/>
      <c r="J433" s="152"/>
      <c r="K433" s="85" t="s">
        <v>665</v>
      </c>
    </row>
    <row r="434" spans="1:11" x14ac:dyDescent="0.35">
      <c r="A434" s="83">
        <f t="shared" si="24"/>
        <v>24</v>
      </c>
      <c r="B434" s="34" t="s">
        <v>593</v>
      </c>
      <c r="C434" s="42">
        <v>0</v>
      </c>
      <c r="D434" s="52">
        <v>0</v>
      </c>
      <c r="E434" s="63">
        <f t="shared" si="23"/>
        <v>0</v>
      </c>
      <c r="F434" s="60">
        <v>0</v>
      </c>
      <c r="G434" s="60"/>
      <c r="H434" s="124"/>
      <c r="I434" s="151"/>
      <c r="J434" s="152"/>
      <c r="K434" s="85" t="s">
        <v>52</v>
      </c>
    </row>
    <row r="435" spans="1:11" x14ac:dyDescent="0.35">
      <c r="A435" s="83">
        <f t="shared" si="24"/>
        <v>25</v>
      </c>
      <c r="B435" s="34" t="s">
        <v>593</v>
      </c>
      <c r="C435" s="42">
        <f>D433</f>
        <v>276252</v>
      </c>
      <c r="D435" s="52">
        <v>276331</v>
      </c>
      <c r="E435" s="63">
        <f t="shared" si="23"/>
        <v>79</v>
      </c>
      <c r="F435" s="60">
        <v>5</v>
      </c>
      <c r="G435" s="60"/>
      <c r="H435" s="124"/>
      <c r="I435" s="151"/>
      <c r="J435" s="152"/>
      <c r="K435" s="85" t="s">
        <v>666</v>
      </c>
    </row>
    <row r="436" spans="1:11" x14ac:dyDescent="0.35">
      <c r="A436" s="83">
        <f t="shared" si="24"/>
        <v>26</v>
      </c>
      <c r="B436" s="34" t="s">
        <v>593</v>
      </c>
      <c r="C436" s="42">
        <f>D435</f>
        <v>276331</v>
      </c>
      <c r="D436" s="52">
        <v>276376</v>
      </c>
      <c r="E436" s="63">
        <f t="shared" si="23"/>
        <v>45</v>
      </c>
      <c r="F436" s="60">
        <v>3</v>
      </c>
      <c r="G436" s="60"/>
      <c r="H436" s="124"/>
      <c r="I436" s="151"/>
      <c r="J436" s="152"/>
      <c r="K436" s="85" t="s">
        <v>562</v>
      </c>
    </row>
    <row r="437" spans="1:11" x14ac:dyDescent="0.35">
      <c r="A437" s="83">
        <f t="shared" si="24"/>
        <v>27</v>
      </c>
      <c r="B437" s="34" t="s">
        <v>593</v>
      </c>
      <c r="C437" s="42">
        <f>D436</f>
        <v>276376</v>
      </c>
      <c r="D437" s="52">
        <v>276467</v>
      </c>
      <c r="E437" s="63">
        <f t="shared" si="23"/>
        <v>91</v>
      </c>
      <c r="F437" s="60">
        <v>6</v>
      </c>
      <c r="G437" s="60"/>
      <c r="H437" s="124"/>
      <c r="I437" s="151"/>
      <c r="J437" s="152"/>
      <c r="K437" s="85" t="s">
        <v>667</v>
      </c>
    </row>
    <row r="438" spans="1:11" x14ac:dyDescent="0.35">
      <c r="A438" s="83">
        <f t="shared" si="24"/>
        <v>28</v>
      </c>
      <c r="B438" s="34" t="s">
        <v>593</v>
      </c>
      <c r="C438" s="42">
        <f>D437</f>
        <v>276467</v>
      </c>
      <c r="D438" s="52">
        <v>276513</v>
      </c>
      <c r="E438" s="63">
        <f t="shared" si="23"/>
        <v>46</v>
      </c>
      <c r="F438" s="60">
        <v>4</v>
      </c>
      <c r="G438" s="60"/>
      <c r="H438" s="124"/>
      <c r="I438" s="151"/>
      <c r="J438" s="152"/>
      <c r="K438" s="85" t="s">
        <v>668</v>
      </c>
    </row>
    <row r="439" spans="1:11" x14ac:dyDescent="0.35">
      <c r="A439" s="83">
        <f t="shared" si="24"/>
        <v>29</v>
      </c>
      <c r="B439" s="34" t="s">
        <v>593</v>
      </c>
      <c r="C439" s="42">
        <f>D438</f>
        <v>276513</v>
      </c>
      <c r="D439" s="52">
        <v>276561</v>
      </c>
      <c r="E439" s="63">
        <f t="shared" si="23"/>
        <v>48</v>
      </c>
      <c r="F439" s="60">
        <v>3</v>
      </c>
      <c r="G439" s="60"/>
      <c r="H439" s="124"/>
      <c r="I439" s="151"/>
      <c r="J439" s="152"/>
      <c r="K439" s="85" t="s">
        <v>223</v>
      </c>
    </row>
    <row r="440" spans="1:11" x14ac:dyDescent="0.35">
      <c r="A440" s="83">
        <f t="shared" si="24"/>
        <v>30</v>
      </c>
      <c r="B440" s="34" t="s">
        <v>593</v>
      </c>
      <c r="C440" s="42">
        <f>D439</f>
        <v>276561</v>
      </c>
      <c r="D440" s="52">
        <v>276638</v>
      </c>
      <c r="E440" s="63">
        <f t="shared" si="23"/>
        <v>77</v>
      </c>
      <c r="F440" s="60">
        <v>5</v>
      </c>
      <c r="G440" s="60"/>
      <c r="H440" s="124"/>
      <c r="I440" s="151"/>
      <c r="J440" s="152"/>
      <c r="K440" s="85" t="s">
        <v>218</v>
      </c>
    </row>
    <row r="441" spans="1:11" x14ac:dyDescent="0.35">
      <c r="A441" s="83">
        <f t="shared" si="24"/>
        <v>31</v>
      </c>
      <c r="B441" s="34" t="s">
        <v>593</v>
      </c>
      <c r="C441" s="42">
        <v>0</v>
      </c>
      <c r="D441" s="52">
        <v>0</v>
      </c>
      <c r="E441" s="63">
        <f t="shared" si="23"/>
        <v>0</v>
      </c>
      <c r="F441" s="60"/>
      <c r="G441" s="60"/>
      <c r="H441" s="124"/>
      <c r="I441" s="151"/>
      <c r="J441" s="152"/>
      <c r="K441" s="85"/>
    </row>
    <row r="442" spans="1:11" ht="21.75" thickBot="1" x14ac:dyDescent="0.3">
      <c r="A442" s="91"/>
      <c r="B442" s="287" t="s">
        <v>9</v>
      </c>
      <c r="C442" s="287"/>
      <c r="D442" s="287"/>
      <c r="E442" s="287">
        <f>SUM(E411:E441)</f>
        <v>782</v>
      </c>
      <c r="F442" s="287">
        <f>SUM(F411:F441)</f>
        <v>53</v>
      </c>
      <c r="G442" s="287">
        <f>SUM(G411:G441)</f>
        <v>0</v>
      </c>
      <c r="H442" s="288">
        <f>SUM(H411:H441)</f>
        <v>0</v>
      </c>
      <c r="I442" s="288">
        <f>SUM(I411:I441)</f>
        <v>0</v>
      </c>
      <c r="J442" s="289"/>
      <c r="K442" s="290"/>
    </row>
    <row r="444" spans="1:11" x14ac:dyDescent="0.25">
      <c r="G444" s="51" t="s">
        <v>10</v>
      </c>
      <c r="H444" s="157" t="e">
        <f>+E442/I442</f>
        <v>#DIV/0!</v>
      </c>
      <c r="I444" s="157" t="s">
        <v>11</v>
      </c>
      <c r="J444" s="158"/>
    </row>
    <row r="456" spans="3:7" ht="21.75" thickBot="1" x14ac:dyDescent="0.3"/>
    <row r="457" spans="3:7" x14ac:dyDescent="0.25">
      <c r="C457" s="237" t="s">
        <v>0</v>
      </c>
      <c r="D457" s="238" t="s">
        <v>354</v>
      </c>
      <c r="E457" s="248" t="s">
        <v>238</v>
      </c>
      <c r="F457" s="239" t="s">
        <v>236</v>
      </c>
    </row>
    <row r="458" spans="3:7" x14ac:dyDescent="0.3">
      <c r="C458" s="193" t="s">
        <v>669</v>
      </c>
      <c r="D458" s="78" t="s">
        <v>670</v>
      </c>
      <c r="E458" s="164">
        <v>120</v>
      </c>
      <c r="F458" s="192">
        <v>11994</v>
      </c>
    </row>
    <row r="459" spans="3:7" x14ac:dyDescent="0.25">
      <c r="C459" s="193" t="s">
        <v>671</v>
      </c>
      <c r="D459" s="126" t="s">
        <v>670</v>
      </c>
      <c r="E459" s="291">
        <v>120</v>
      </c>
      <c r="F459" s="194">
        <v>11994</v>
      </c>
    </row>
    <row r="460" spans="3:7" x14ac:dyDescent="0.3">
      <c r="C460" s="206" t="s">
        <v>672</v>
      </c>
      <c r="D460" s="78" t="s">
        <v>670</v>
      </c>
      <c r="E460" s="164">
        <v>120</v>
      </c>
      <c r="F460" s="192">
        <v>11394</v>
      </c>
    </row>
    <row r="461" spans="3:7" x14ac:dyDescent="0.25">
      <c r="C461" s="193" t="s">
        <v>673</v>
      </c>
      <c r="D461" s="124">
        <v>9815</v>
      </c>
      <c r="E461" s="291">
        <v>50.3</v>
      </c>
      <c r="F461" s="194">
        <v>5000</v>
      </c>
      <c r="G461" s="30">
        <v>80246</v>
      </c>
    </row>
    <row r="462" spans="3:7" x14ac:dyDescent="0.25">
      <c r="C462" s="193" t="s">
        <v>674</v>
      </c>
      <c r="D462" s="124">
        <v>9815</v>
      </c>
      <c r="E462" s="291">
        <v>50.3</v>
      </c>
      <c r="F462" s="194">
        <v>5000</v>
      </c>
      <c r="G462" s="30">
        <v>81022</v>
      </c>
    </row>
    <row r="463" spans="3:7" x14ac:dyDescent="0.25">
      <c r="C463" s="193" t="s">
        <v>675</v>
      </c>
      <c r="D463" s="124">
        <v>9815</v>
      </c>
      <c r="E463" s="291">
        <v>50.3</v>
      </c>
      <c r="F463" s="194">
        <v>5000</v>
      </c>
      <c r="G463" s="30">
        <v>81816</v>
      </c>
    </row>
    <row r="464" spans="3:7" x14ac:dyDescent="0.25">
      <c r="C464" s="193"/>
      <c r="D464" s="124"/>
      <c r="E464" s="291"/>
      <c r="F464" s="194"/>
    </row>
    <row r="465" spans="3:6" x14ac:dyDescent="0.25">
      <c r="C465" s="195"/>
      <c r="D465" s="36"/>
      <c r="E465" s="41"/>
      <c r="F465" s="230"/>
    </row>
    <row r="466" spans="3:6" x14ac:dyDescent="0.25">
      <c r="C466" s="195"/>
      <c r="D466" s="36"/>
      <c r="E466" s="41"/>
      <c r="F466" s="230"/>
    </row>
    <row r="467" spans="3:6" x14ac:dyDescent="0.25">
      <c r="C467" s="195"/>
      <c r="D467" s="36"/>
      <c r="E467" s="41"/>
      <c r="F467" s="230"/>
    </row>
    <row r="468" spans="3:6" x14ac:dyDescent="0.25">
      <c r="C468" s="195"/>
      <c r="D468" s="36"/>
      <c r="E468" s="41"/>
      <c r="F468" s="230"/>
    </row>
    <row r="469" spans="3:6" x14ac:dyDescent="0.25">
      <c r="C469" s="195"/>
      <c r="D469" s="36"/>
      <c r="E469" s="41"/>
      <c r="F469" s="230"/>
    </row>
    <row r="470" spans="3:6" x14ac:dyDescent="0.25">
      <c r="C470" s="195"/>
      <c r="D470" s="36"/>
      <c r="E470" s="41"/>
      <c r="F470" s="230"/>
    </row>
    <row r="471" spans="3:6" x14ac:dyDescent="0.25">
      <c r="C471" s="195"/>
      <c r="D471" s="36"/>
      <c r="E471" s="41"/>
      <c r="F471" s="230"/>
    </row>
    <row r="472" spans="3:6" x14ac:dyDescent="0.25">
      <c r="C472" s="197"/>
      <c r="D472" s="198"/>
      <c r="E472" s="292"/>
      <c r="F472" s="231"/>
    </row>
    <row r="473" spans="3:6" ht="21.75" thickBot="1" x14ac:dyDescent="0.3">
      <c r="C473" s="196"/>
      <c r="D473" s="114" t="s">
        <v>242</v>
      </c>
      <c r="E473" s="199">
        <f>SUM(E458:E472)</f>
        <v>510.90000000000003</v>
      </c>
      <c r="F473" s="200">
        <f>SUM(F458:F472)</f>
        <v>50382</v>
      </c>
    </row>
    <row r="496" spans="10:10" x14ac:dyDescent="0.25">
      <c r="J496" s="137">
        <v>25000</v>
      </c>
    </row>
    <row r="497" spans="9:10" x14ac:dyDescent="0.25">
      <c r="I497" s="136" t="s">
        <v>676</v>
      </c>
      <c r="J497" s="137">
        <v>3150</v>
      </c>
    </row>
    <row r="498" spans="9:10" x14ac:dyDescent="0.25">
      <c r="I498" s="136" t="s">
        <v>677</v>
      </c>
      <c r="J498" s="137">
        <v>170</v>
      </c>
    </row>
    <row r="499" spans="9:10" x14ac:dyDescent="0.25">
      <c r="I499" s="136" t="s">
        <v>678</v>
      </c>
      <c r="J499" s="137">
        <v>510</v>
      </c>
    </row>
    <row r="500" spans="9:10" x14ac:dyDescent="0.25">
      <c r="I500" s="136" t="s">
        <v>679</v>
      </c>
      <c r="J500" s="137">
        <v>425</v>
      </c>
    </row>
    <row r="501" spans="9:10" x14ac:dyDescent="0.25">
      <c r="I501" s="136" t="s">
        <v>680</v>
      </c>
      <c r="J501" s="137">
        <v>1150</v>
      </c>
    </row>
    <row r="502" spans="9:10" x14ac:dyDescent="0.25">
      <c r="I502" s="136" t="s">
        <v>681</v>
      </c>
      <c r="J502" s="137">
        <v>800</v>
      </c>
    </row>
    <row r="503" spans="9:10" x14ac:dyDescent="0.25">
      <c r="I503" s="136" t="s">
        <v>682</v>
      </c>
      <c r="J503" s="137">
        <v>309</v>
      </c>
    </row>
    <row r="504" spans="9:10" x14ac:dyDescent="0.25">
      <c r="I504" s="136" t="s">
        <v>683</v>
      </c>
      <c r="J504" s="137">
        <v>8000</v>
      </c>
    </row>
    <row r="505" spans="9:10" x14ac:dyDescent="0.25">
      <c r="I505" s="136" t="s">
        <v>684</v>
      </c>
      <c r="J505" s="137">
        <v>5000</v>
      </c>
    </row>
    <row r="506" spans="9:10" x14ac:dyDescent="0.25">
      <c r="J506" s="137">
        <f>SUM(J497:J505)</f>
        <v>19514</v>
      </c>
    </row>
    <row r="507" spans="9:10" x14ac:dyDescent="0.25">
      <c r="J507" s="137">
        <f>J496-J506</f>
        <v>5486</v>
      </c>
    </row>
    <row r="537" spans="7:7" x14ac:dyDescent="0.25">
      <c r="G537" s="30" t="s">
        <v>52</v>
      </c>
    </row>
  </sheetData>
  <mergeCells count="34">
    <mergeCell ref="A409:K409"/>
    <mergeCell ref="A410:B410"/>
    <mergeCell ref="A300:B300"/>
    <mergeCell ref="A336:K336"/>
    <mergeCell ref="A337:B337"/>
    <mergeCell ref="A372:K372"/>
    <mergeCell ref="A373:B373"/>
    <mergeCell ref="A225:B225"/>
    <mergeCell ref="A262:B262"/>
    <mergeCell ref="C262:K262"/>
    <mergeCell ref="A263:B263"/>
    <mergeCell ref="A299:K299"/>
    <mergeCell ref="A151:B151"/>
    <mergeCell ref="A187:B187"/>
    <mergeCell ref="C187:K187"/>
    <mergeCell ref="A188:B188"/>
    <mergeCell ref="A224:B224"/>
    <mergeCell ref="C224:K224"/>
    <mergeCell ref="A77:B77"/>
    <mergeCell ref="A113:B113"/>
    <mergeCell ref="C113:K113"/>
    <mergeCell ref="A114:B114"/>
    <mergeCell ref="A150:B150"/>
    <mergeCell ref="C150:K150"/>
    <mergeCell ref="A39:B39"/>
    <mergeCell ref="A74:B74"/>
    <mergeCell ref="C74:K74"/>
    <mergeCell ref="A76:B76"/>
    <mergeCell ref="C76:K76"/>
    <mergeCell ref="A1:B1"/>
    <mergeCell ref="C1:K1"/>
    <mergeCell ref="A2:B2"/>
    <mergeCell ref="A38:B38"/>
    <mergeCell ref="C38:K3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O13" sqref="O13"/>
    </sheetView>
  </sheetViews>
  <sheetFormatPr defaultColWidth="18.28515625" defaultRowHeight="18.75" x14ac:dyDescent="0.3"/>
  <cols>
    <col min="1" max="1" width="8.5703125" style="205" customWidth="1"/>
    <col min="2" max="2" width="24" style="205" bestFit="1" customWidth="1"/>
    <col min="3" max="3" width="12" style="205" bestFit="1" customWidth="1"/>
    <col min="4" max="4" width="14.28515625" style="205" bestFit="1" customWidth="1"/>
    <col min="5" max="5" width="12" style="205" bestFit="1" customWidth="1"/>
    <col min="6" max="6" width="14.28515625" style="205" bestFit="1" customWidth="1"/>
    <col min="7" max="7" width="12" style="205" bestFit="1" customWidth="1"/>
    <col min="8" max="8" width="18" style="205" bestFit="1" customWidth="1"/>
    <col min="9" max="9" width="10.5703125" style="205" bestFit="1" customWidth="1"/>
    <col min="10" max="10" width="18" style="205" bestFit="1" customWidth="1"/>
    <col min="11" max="11" width="12" style="205" bestFit="1" customWidth="1"/>
    <col min="12" max="12" width="13.5703125" style="205" bestFit="1" customWidth="1"/>
    <col min="13" max="14" width="18.28515625" style="205"/>
    <col min="15" max="15" width="25.85546875" style="205" bestFit="1" customWidth="1"/>
    <col min="16" max="16384" width="18.28515625" style="205"/>
  </cols>
  <sheetData>
    <row r="1" spans="1:15" x14ac:dyDescent="0.3">
      <c r="A1" s="202" t="s">
        <v>396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 t="s">
        <v>411</v>
      </c>
      <c r="O1" s="204"/>
    </row>
    <row r="2" spans="1:15" x14ac:dyDescent="0.3">
      <c r="A2" s="206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 t="s">
        <v>380</v>
      </c>
      <c r="O2" s="208" t="s">
        <v>412</v>
      </c>
    </row>
    <row r="3" spans="1:15" x14ac:dyDescent="0.3">
      <c r="A3" s="206" t="s">
        <v>235</v>
      </c>
      <c r="B3" s="78" t="s">
        <v>52</v>
      </c>
      <c r="C3" s="215">
        <v>41699</v>
      </c>
      <c r="D3" s="216"/>
      <c r="E3" s="215">
        <v>43525</v>
      </c>
      <c r="F3" s="216"/>
      <c r="G3" s="215">
        <v>44986</v>
      </c>
      <c r="H3" s="216"/>
      <c r="I3" s="215">
        <v>45717</v>
      </c>
      <c r="J3" s="216"/>
      <c r="K3" s="215">
        <v>47178</v>
      </c>
      <c r="L3" s="209" t="s">
        <v>9</v>
      </c>
      <c r="M3" s="78" t="s">
        <v>409</v>
      </c>
      <c r="N3" s="78" t="s">
        <v>410</v>
      </c>
      <c r="O3" s="207"/>
    </row>
    <row r="4" spans="1:15" x14ac:dyDescent="0.3">
      <c r="A4" s="206">
        <v>1</v>
      </c>
      <c r="B4" s="209" t="s">
        <v>404</v>
      </c>
      <c r="C4" s="217">
        <v>97.14</v>
      </c>
      <c r="D4" s="218"/>
      <c r="E4" s="217">
        <v>97.98</v>
      </c>
      <c r="F4" s="218"/>
      <c r="G4" s="217">
        <v>98.82</v>
      </c>
      <c r="H4" s="218"/>
      <c r="I4" s="217">
        <v>99.66</v>
      </c>
      <c r="J4" s="218"/>
      <c r="K4" s="217">
        <v>102.12</v>
      </c>
      <c r="L4" s="78"/>
      <c r="M4" s="78"/>
      <c r="N4" s="78"/>
      <c r="O4" s="207"/>
    </row>
    <row r="5" spans="1:15" x14ac:dyDescent="0.3">
      <c r="A5" s="206">
        <v>2</v>
      </c>
      <c r="B5" s="209" t="s">
        <v>405</v>
      </c>
      <c r="C5" s="217">
        <v>92.6</v>
      </c>
      <c r="D5" s="218"/>
      <c r="E5" s="217">
        <v>93.27</v>
      </c>
      <c r="F5" s="218"/>
      <c r="G5" s="217">
        <v>94.56</v>
      </c>
      <c r="H5" s="218"/>
      <c r="I5" s="217">
        <v>95.93</v>
      </c>
      <c r="J5" s="218"/>
      <c r="K5" s="217">
        <v>97.88</v>
      </c>
      <c r="L5" s="78"/>
      <c r="M5" s="78">
        <v>50000</v>
      </c>
      <c r="N5" s="78"/>
      <c r="O5" s="207"/>
    </row>
    <row r="6" spans="1:15" x14ac:dyDescent="0.3">
      <c r="A6" s="206">
        <v>3</v>
      </c>
      <c r="B6" s="209" t="s">
        <v>403</v>
      </c>
      <c r="C6" s="217">
        <f>C4-C5</f>
        <v>4.5400000000000063</v>
      </c>
      <c r="D6" s="218"/>
      <c r="E6" s="217">
        <f>E4-E5</f>
        <v>4.710000000000008</v>
      </c>
      <c r="F6" s="218"/>
      <c r="G6" s="217">
        <f>G4-G5</f>
        <v>4.2599999999999909</v>
      </c>
      <c r="H6" s="218"/>
      <c r="I6" s="217">
        <f>I4-I5</f>
        <v>3.7299999999999898</v>
      </c>
      <c r="J6" s="218"/>
      <c r="K6" s="217">
        <f>K4-K5</f>
        <v>4.2400000000000091</v>
      </c>
      <c r="L6" s="78"/>
      <c r="M6" s="78">
        <v>50000</v>
      </c>
      <c r="N6" s="78"/>
      <c r="O6" s="207"/>
    </row>
    <row r="7" spans="1:15" x14ac:dyDescent="0.3">
      <c r="A7" s="206"/>
      <c r="B7" s="209"/>
      <c r="C7" s="217"/>
      <c r="D7" s="218"/>
      <c r="E7" s="217"/>
      <c r="F7" s="218"/>
      <c r="G7" s="217"/>
      <c r="H7" s="218"/>
      <c r="I7" s="217"/>
      <c r="J7" s="218"/>
      <c r="K7" s="217"/>
      <c r="L7" s="78"/>
      <c r="M7" s="78">
        <v>40000</v>
      </c>
      <c r="N7" s="78"/>
      <c r="O7" s="207"/>
    </row>
    <row r="8" spans="1:15" x14ac:dyDescent="0.3">
      <c r="A8" s="210">
        <v>4</v>
      </c>
      <c r="B8" s="216" t="s">
        <v>402</v>
      </c>
      <c r="C8" s="217">
        <v>289.89999999999998</v>
      </c>
      <c r="D8" s="216" t="s">
        <v>397</v>
      </c>
      <c r="E8" s="217">
        <v>110.03</v>
      </c>
      <c r="F8" s="216" t="s">
        <v>398</v>
      </c>
      <c r="G8" s="217">
        <v>70</v>
      </c>
      <c r="H8" s="216" t="s">
        <v>57</v>
      </c>
      <c r="I8" s="217">
        <v>30.17</v>
      </c>
      <c r="J8" s="216" t="s">
        <v>58</v>
      </c>
      <c r="K8" s="217">
        <v>206</v>
      </c>
      <c r="L8" s="78"/>
      <c r="M8" s="78">
        <v>12418</v>
      </c>
      <c r="N8" s="78"/>
      <c r="O8" s="207"/>
    </row>
    <row r="9" spans="1:15" x14ac:dyDescent="0.3">
      <c r="A9" s="210">
        <v>5</v>
      </c>
      <c r="B9" s="216" t="s">
        <v>399</v>
      </c>
      <c r="C9" s="217">
        <v>148.75</v>
      </c>
      <c r="D9" s="218"/>
      <c r="E9" s="219">
        <v>0</v>
      </c>
      <c r="F9" s="216" t="s">
        <v>400</v>
      </c>
      <c r="G9" s="217">
        <v>150.06</v>
      </c>
      <c r="H9" s="218"/>
      <c r="I9" s="219">
        <v>0</v>
      </c>
      <c r="J9" s="216" t="s">
        <v>57</v>
      </c>
      <c r="K9" s="217">
        <v>323.26</v>
      </c>
      <c r="L9" s="78"/>
      <c r="M9" s="78">
        <v>0</v>
      </c>
      <c r="N9" s="78"/>
      <c r="O9" s="207"/>
    </row>
    <row r="10" spans="1:15" x14ac:dyDescent="0.3">
      <c r="A10" s="206"/>
      <c r="B10" s="78"/>
      <c r="C10" s="217">
        <v>0</v>
      </c>
      <c r="D10" s="218"/>
      <c r="E10" s="217">
        <v>0</v>
      </c>
      <c r="F10" s="218"/>
      <c r="G10" s="217">
        <v>0</v>
      </c>
      <c r="H10" s="218"/>
      <c r="I10" s="217">
        <v>0</v>
      </c>
      <c r="J10" s="216" t="s">
        <v>401</v>
      </c>
      <c r="K10" s="217">
        <v>300</v>
      </c>
      <c r="L10" s="78"/>
      <c r="M10" s="78">
        <v>0</v>
      </c>
      <c r="N10" s="78"/>
      <c r="O10" s="207"/>
    </row>
    <row r="11" spans="1:15" x14ac:dyDescent="0.3">
      <c r="A11" s="206"/>
      <c r="B11" s="78"/>
      <c r="C11" s="217"/>
      <c r="D11" s="218"/>
      <c r="E11" s="217"/>
      <c r="F11" s="218"/>
      <c r="G11" s="217"/>
      <c r="H11" s="218"/>
      <c r="I11" s="217"/>
      <c r="J11" s="216" t="s">
        <v>408</v>
      </c>
      <c r="K11" s="217">
        <v>122</v>
      </c>
      <c r="L11" s="78"/>
      <c r="M11" s="78">
        <v>0</v>
      </c>
      <c r="N11" s="78"/>
      <c r="O11" s="207"/>
    </row>
    <row r="12" spans="1:15" x14ac:dyDescent="0.3">
      <c r="A12" s="210">
        <v>6</v>
      </c>
      <c r="B12" s="209" t="s">
        <v>407</v>
      </c>
      <c r="C12" s="220">
        <f>C10+C9+C8</f>
        <v>438.65</v>
      </c>
      <c r="D12" s="216"/>
      <c r="E12" s="220">
        <f>E10+E9+E8</f>
        <v>110.03</v>
      </c>
      <c r="F12" s="216"/>
      <c r="G12" s="220">
        <f>G10+G9+G8</f>
        <v>220.06</v>
      </c>
      <c r="H12" s="216"/>
      <c r="I12" s="220">
        <f>I10+I9+I8</f>
        <v>30.17</v>
      </c>
      <c r="J12" s="216"/>
      <c r="K12" s="220">
        <f>K11+K10+K9+K8</f>
        <v>951.26</v>
      </c>
      <c r="L12" s="78"/>
      <c r="M12" s="78">
        <v>0</v>
      </c>
      <c r="N12" s="78"/>
      <c r="O12" s="207"/>
    </row>
    <row r="13" spans="1:15" ht="19.5" thickBot="1" x14ac:dyDescent="0.35">
      <c r="A13" s="211">
        <v>7</v>
      </c>
      <c r="B13" s="212" t="s">
        <v>406</v>
      </c>
      <c r="C13" s="221">
        <f>C12*C5</f>
        <v>40618.99</v>
      </c>
      <c r="D13" s="213"/>
      <c r="E13" s="221">
        <f>E12*E5</f>
        <v>10262.498099999999</v>
      </c>
      <c r="F13" s="222"/>
      <c r="G13" s="221">
        <f>G12*G5</f>
        <v>20808.873599999999</v>
      </c>
      <c r="H13" s="222"/>
      <c r="I13" s="221">
        <f>I12*I5</f>
        <v>2894.2081000000003</v>
      </c>
      <c r="J13" s="222"/>
      <c r="K13" s="221">
        <f>K12*K5</f>
        <v>93109.328799999988</v>
      </c>
      <c r="L13" s="221">
        <v>167693.89859999999</v>
      </c>
      <c r="M13" s="213">
        <f>SUM(M5:M12)</f>
        <v>152418</v>
      </c>
      <c r="N13" s="226">
        <v>15275</v>
      </c>
      <c r="O13" s="225">
        <f>L13-M13-N13</f>
        <v>0.89859999998589046</v>
      </c>
    </row>
    <row r="14" spans="1:15" x14ac:dyDescent="0.3">
      <c r="C14" s="205" t="s">
        <v>52</v>
      </c>
      <c r="L14" s="205" t="s">
        <v>52</v>
      </c>
    </row>
    <row r="15" spans="1:15" x14ac:dyDescent="0.3">
      <c r="E15" s="223" t="s">
        <v>52</v>
      </c>
      <c r="G15" s="224"/>
      <c r="H15" s="224"/>
      <c r="I15" s="224"/>
      <c r="J15" s="224"/>
      <c r="K15" s="224" t="s">
        <v>52</v>
      </c>
      <c r="L15" s="214"/>
    </row>
    <row r="16" spans="1:15" x14ac:dyDescent="0.3">
      <c r="E16" s="223" t="s">
        <v>52</v>
      </c>
    </row>
    <row r="17" spans="2:10" x14ac:dyDescent="0.3">
      <c r="J17" s="205" t="s">
        <v>52</v>
      </c>
    </row>
    <row r="18" spans="2:10" x14ac:dyDescent="0.3">
      <c r="C18" s="205" t="s">
        <v>52</v>
      </c>
    </row>
    <row r="20" spans="2:10" x14ac:dyDescent="0.3">
      <c r="G20" s="205" t="s">
        <v>52</v>
      </c>
    </row>
    <row r="22" spans="2:10" x14ac:dyDescent="0.3">
      <c r="B22" s="205" t="s">
        <v>417</v>
      </c>
      <c r="E22" s="205">
        <v>42480</v>
      </c>
    </row>
    <row r="23" spans="2:10" x14ac:dyDescent="0.3">
      <c r="B23" s="205" t="s">
        <v>418</v>
      </c>
      <c r="E23" s="205">
        <v>42480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3"/>
  <sheetViews>
    <sheetView tabSelected="1" topLeftCell="A128" workbookViewId="0">
      <selection activeCell="F141" sqref="F141"/>
    </sheetView>
  </sheetViews>
  <sheetFormatPr defaultColWidth="10" defaultRowHeight="18.75" x14ac:dyDescent="0.3"/>
  <cols>
    <col min="1" max="1" width="6.85546875" style="161" bestFit="1" customWidth="1"/>
    <col min="2" max="2" width="11.28515625" style="161" bestFit="1" customWidth="1"/>
    <col min="3" max="3" width="17.140625" style="161" bestFit="1" customWidth="1"/>
    <col min="4" max="4" width="12" style="162" bestFit="1" customWidth="1"/>
    <col min="5" max="5" width="13.5703125" style="162" bestFit="1" customWidth="1"/>
    <col min="6" max="6" width="16.140625" style="162" customWidth="1"/>
    <col min="7" max="7" width="26.85546875" style="161" bestFit="1" customWidth="1"/>
    <col min="8" max="8" width="11.28515625" style="161" bestFit="1" customWidth="1"/>
    <col min="9" max="16384" width="10" style="161"/>
  </cols>
  <sheetData>
    <row r="1" spans="1:7" x14ac:dyDescent="0.3">
      <c r="A1" s="268" t="s">
        <v>234</v>
      </c>
      <c r="B1" s="268"/>
      <c r="C1" s="268"/>
      <c r="D1" s="268"/>
      <c r="E1" s="268"/>
      <c r="F1" s="268"/>
      <c r="G1" s="268"/>
    </row>
    <row r="2" spans="1:7" ht="37.5" x14ac:dyDescent="0.3">
      <c r="A2" s="78" t="s">
        <v>235</v>
      </c>
      <c r="B2" s="78" t="s">
        <v>0</v>
      </c>
      <c r="C2" s="163" t="s">
        <v>241</v>
      </c>
      <c r="D2" s="164" t="s">
        <v>238</v>
      </c>
      <c r="E2" s="164" t="s">
        <v>236</v>
      </c>
      <c r="F2" s="165" t="s">
        <v>239</v>
      </c>
      <c r="G2" s="78" t="s">
        <v>120</v>
      </c>
    </row>
    <row r="3" spans="1:7" x14ac:dyDescent="0.3">
      <c r="A3" s="78">
        <v>1</v>
      </c>
      <c r="B3" s="78" t="s">
        <v>237</v>
      </c>
      <c r="C3" s="78">
        <v>4007</v>
      </c>
      <c r="D3" s="164">
        <v>46.59</v>
      </c>
      <c r="E3" s="164">
        <v>5000</v>
      </c>
      <c r="F3" s="164">
        <f>D3*5</f>
        <v>232.95000000000002</v>
      </c>
      <c r="G3" s="78"/>
    </row>
    <row r="4" spans="1:7" x14ac:dyDescent="0.3">
      <c r="A4" s="78">
        <f>A3+1</f>
        <v>2</v>
      </c>
      <c r="B4" s="78" t="s">
        <v>240</v>
      </c>
      <c r="C4" s="78">
        <v>9603</v>
      </c>
      <c r="D4" s="164">
        <v>93.17</v>
      </c>
      <c r="E4" s="164">
        <v>10000</v>
      </c>
      <c r="F4" s="164">
        <f t="shared" ref="F4:F67" si="0">D4*5</f>
        <v>465.85</v>
      </c>
      <c r="G4" s="78"/>
    </row>
    <row r="5" spans="1:7" x14ac:dyDescent="0.3">
      <c r="A5" s="78">
        <f t="shared" ref="A5:A68" si="1">A4+1</f>
        <v>3</v>
      </c>
      <c r="B5" s="78" t="s">
        <v>262</v>
      </c>
      <c r="C5" s="78">
        <v>3072</v>
      </c>
      <c r="D5" s="164">
        <v>93.17</v>
      </c>
      <c r="E5" s="164">
        <v>10000</v>
      </c>
      <c r="F5" s="164">
        <f t="shared" si="0"/>
        <v>465.85</v>
      </c>
      <c r="G5" s="78"/>
    </row>
    <row r="6" spans="1:7" x14ac:dyDescent="0.3">
      <c r="A6" s="78">
        <f t="shared" si="1"/>
        <v>4</v>
      </c>
      <c r="B6" s="78" t="s">
        <v>262</v>
      </c>
      <c r="C6" s="78">
        <v>9062</v>
      </c>
      <c r="D6" s="164">
        <v>93.17</v>
      </c>
      <c r="E6" s="164">
        <v>10000</v>
      </c>
      <c r="F6" s="164">
        <f t="shared" si="0"/>
        <v>465.85</v>
      </c>
      <c r="G6" s="78"/>
    </row>
    <row r="7" spans="1:7" x14ac:dyDescent="0.3">
      <c r="A7" s="78">
        <f t="shared" si="1"/>
        <v>5</v>
      </c>
      <c r="B7" s="78" t="s">
        <v>263</v>
      </c>
      <c r="C7" s="78">
        <v>1210</v>
      </c>
      <c r="D7" s="164">
        <v>93.17</v>
      </c>
      <c r="E7" s="164">
        <v>10000</v>
      </c>
      <c r="F7" s="164">
        <f t="shared" si="0"/>
        <v>465.85</v>
      </c>
      <c r="G7" s="78"/>
    </row>
    <row r="8" spans="1:7" x14ac:dyDescent="0.3">
      <c r="A8" s="78">
        <f t="shared" si="1"/>
        <v>6</v>
      </c>
      <c r="B8" s="78" t="s">
        <v>273</v>
      </c>
      <c r="C8" s="78">
        <v>9061</v>
      </c>
      <c r="D8" s="164">
        <v>93.17</v>
      </c>
      <c r="E8" s="164">
        <v>10000</v>
      </c>
      <c r="F8" s="164">
        <f t="shared" si="0"/>
        <v>465.85</v>
      </c>
      <c r="G8" s="78"/>
    </row>
    <row r="9" spans="1:7" x14ac:dyDescent="0.3">
      <c r="A9" s="78">
        <f t="shared" si="1"/>
        <v>7</v>
      </c>
      <c r="B9" s="78" t="s">
        <v>273</v>
      </c>
      <c r="C9" s="166" t="s">
        <v>274</v>
      </c>
      <c r="D9" s="164">
        <v>93.17</v>
      </c>
      <c r="E9" s="164">
        <v>10000</v>
      </c>
      <c r="F9" s="164">
        <f t="shared" si="0"/>
        <v>465.85</v>
      </c>
      <c r="G9" s="78"/>
    </row>
    <row r="10" spans="1:7" x14ac:dyDescent="0.3">
      <c r="A10" s="78">
        <f t="shared" si="1"/>
        <v>8</v>
      </c>
      <c r="B10" s="78" t="s">
        <v>273</v>
      </c>
      <c r="C10" s="78">
        <v>4007</v>
      </c>
      <c r="D10" s="164">
        <v>93.17</v>
      </c>
      <c r="E10" s="164">
        <v>10000</v>
      </c>
      <c r="F10" s="164">
        <f t="shared" si="0"/>
        <v>465.85</v>
      </c>
      <c r="G10" s="78"/>
    </row>
    <row r="11" spans="1:7" x14ac:dyDescent="0.3">
      <c r="A11" s="78">
        <f t="shared" si="1"/>
        <v>9</v>
      </c>
      <c r="B11" s="78" t="s">
        <v>273</v>
      </c>
      <c r="C11" s="78">
        <v>7240</v>
      </c>
      <c r="D11" s="164">
        <v>35.090000000000003</v>
      </c>
      <c r="E11" s="164">
        <v>3766.2</v>
      </c>
      <c r="F11" s="164">
        <f t="shared" si="0"/>
        <v>175.45000000000002</v>
      </c>
      <c r="G11" s="78" t="s">
        <v>275</v>
      </c>
    </row>
    <row r="12" spans="1:7" x14ac:dyDescent="0.3">
      <c r="A12" s="78">
        <f t="shared" si="1"/>
        <v>10</v>
      </c>
      <c r="B12" s="78" t="s">
        <v>276</v>
      </c>
      <c r="C12" s="78" t="s">
        <v>277</v>
      </c>
      <c r="D12" s="164">
        <v>60</v>
      </c>
      <c r="E12" s="164">
        <v>6439.8</v>
      </c>
      <c r="F12" s="164">
        <f t="shared" si="0"/>
        <v>300</v>
      </c>
      <c r="G12" s="78"/>
    </row>
    <row r="13" spans="1:7" x14ac:dyDescent="0.3">
      <c r="A13" s="78">
        <f t="shared" si="1"/>
        <v>11</v>
      </c>
      <c r="B13" s="78" t="s">
        <v>297</v>
      </c>
      <c r="C13" s="78">
        <v>3136</v>
      </c>
      <c r="D13" s="164">
        <v>93.17</v>
      </c>
      <c r="E13" s="164">
        <v>10000</v>
      </c>
      <c r="F13" s="164">
        <f t="shared" si="0"/>
        <v>465.85</v>
      </c>
      <c r="G13" s="78"/>
    </row>
    <row r="14" spans="1:7" x14ac:dyDescent="0.3">
      <c r="A14" s="78">
        <f t="shared" si="1"/>
        <v>12</v>
      </c>
      <c r="B14" s="78" t="s">
        <v>297</v>
      </c>
      <c r="C14" s="78">
        <v>6631</v>
      </c>
      <c r="D14" s="164">
        <v>93.17</v>
      </c>
      <c r="E14" s="164">
        <v>10000</v>
      </c>
      <c r="F14" s="164">
        <f t="shared" si="0"/>
        <v>465.85</v>
      </c>
      <c r="G14" s="78"/>
    </row>
    <row r="15" spans="1:7" x14ac:dyDescent="0.3">
      <c r="A15" s="78">
        <f t="shared" si="1"/>
        <v>13</v>
      </c>
      <c r="B15" s="78" t="s">
        <v>297</v>
      </c>
      <c r="C15" s="78">
        <v>9063</v>
      </c>
      <c r="D15" s="164">
        <v>93.17</v>
      </c>
      <c r="E15" s="164">
        <v>10000</v>
      </c>
      <c r="F15" s="164">
        <f t="shared" si="0"/>
        <v>465.85</v>
      </c>
      <c r="G15" s="78"/>
    </row>
    <row r="16" spans="1:7" x14ac:dyDescent="0.3">
      <c r="A16" s="78">
        <f t="shared" si="1"/>
        <v>14</v>
      </c>
      <c r="B16" s="78" t="s">
        <v>297</v>
      </c>
      <c r="C16" s="78">
        <v>8012</v>
      </c>
      <c r="D16" s="164">
        <v>93.17</v>
      </c>
      <c r="E16" s="164">
        <v>10000</v>
      </c>
      <c r="F16" s="164">
        <f t="shared" si="0"/>
        <v>465.85</v>
      </c>
      <c r="G16" s="78"/>
    </row>
    <row r="17" spans="1:7" x14ac:dyDescent="0.3">
      <c r="A17" s="78">
        <f t="shared" si="1"/>
        <v>15</v>
      </c>
      <c r="B17" s="78" t="s">
        <v>297</v>
      </c>
      <c r="C17" s="78">
        <v>9603</v>
      </c>
      <c r="D17" s="164">
        <v>93.17</v>
      </c>
      <c r="E17" s="164">
        <v>10000</v>
      </c>
      <c r="F17" s="164">
        <f t="shared" si="0"/>
        <v>465.85</v>
      </c>
      <c r="G17" s="78"/>
    </row>
    <row r="18" spans="1:7" x14ac:dyDescent="0.3">
      <c r="A18" s="78">
        <f t="shared" si="1"/>
        <v>16</v>
      </c>
      <c r="B18" s="78" t="s">
        <v>297</v>
      </c>
      <c r="C18" s="78" t="s">
        <v>303</v>
      </c>
      <c r="D18" s="164">
        <v>93.17</v>
      </c>
      <c r="E18" s="164">
        <v>10000</v>
      </c>
      <c r="F18" s="164">
        <f t="shared" si="0"/>
        <v>465.85</v>
      </c>
      <c r="G18" s="78"/>
    </row>
    <row r="19" spans="1:7" x14ac:dyDescent="0.3">
      <c r="A19" s="78">
        <f t="shared" si="1"/>
        <v>17</v>
      </c>
      <c r="B19" s="78" t="s">
        <v>309</v>
      </c>
      <c r="C19" s="78" t="s">
        <v>310</v>
      </c>
      <c r="D19" s="164">
        <v>55.91</v>
      </c>
      <c r="E19" s="164">
        <v>6000</v>
      </c>
      <c r="F19" s="164">
        <f t="shared" si="0"/>
        <v>279.54999999999995</v>
      </c>
      <c r="G19" s="78">
        <v>67322</v>
      </c>
    </row>
    <row r="20" spans="1:7" x14ac:dyDescent="0.3">
      <c r="A20" s="78">
        <f t="shared" si="1"/>
        <v>18</v>
      </c>
      <c r="B20" s="78" t="s">
        <v>316</v>
      </c>
      <c r="C20" s="78">
        <v>3072</v>
      </c>
      <c r="D20" s="164">
        <v>93.17</v>
      </c>
      <c r="E20" s="164">
        <v>10000</v>
      </c>
      <c r="F20" s="164">
        <f t="shared" si="0"/>
        <v>465.85</v>
      </c>
      <c r="G20" s="78"/>
    </row>
    <row r="21" spans="1:7" x14ac:dyDescent="0.3">
      <c r="A21" s="78">
        <f t="shared" si="1"/>
        <v>19</v>
      </c>
      <c r="B21" s="78" t="s">
        <v>316</v>
      </c>
      <c r="C21" s="78">
        <v>6631</v>
      </c>
      <c r="D21" s="164">
        <v>93.17</v>
      </c>
      <c r="E21" s="164">
        <v>10000</v>
      </c>
      <c r="F21" s="164">
        <f t="shared" si="0"/>
        <v>465.85</v>
      </c>
      <c r="G21" s="78"/>
    </row>
    <row r="22" spans="1:7" x14ac:dyDescent="0.3">
      <c r="A22" s="78">
        <f t="shared" si="1"/>
        <v>20</v>
      </c>
      <c r="B22" s="78" t="s">
        <v>316</v>
      </c>
      <c r="C22" s="78">
        <v>1210</v>
      </c>
      <c r="D22" s="164">
        <v>93.17</v>
      </c>
      <c r="E22" s="164">
        <v>10000</v>
      </c>
      <c r="F22" s="164">
        <f t="shared" si="0"/>
        <v>465.85</v>
      </c>
      <c r="G22" s="78"/>
    </row>
    <row r="23" spans="1:7" x14ac:dyDescent="0.3">
      <c r="A23" s="78">
        <f t="shared" si="1"/>
        <v>21</v>
      </c>
      <c r="B23" s="78" t="s">
        <v>316</v>
      </c>
      <c r="C23" s="78">
        <v>9601</v>
      </c>
      <c r="D23" s="164">
        <v>93.17</v>
      </c>
      <c r="E23" s="164">
        <v>10000</v>
      </c>
      <c r="F23" s="164">
        <f t="shared" si="0"/>
        <v>465.85</v>
      </c>
      <c r="G23" s="78"/>
    </row>
    <row r="24" spans="1:7" x14ac:dyDescent="0.3">
      <c r="A24" s="78">
        <f t="shared" si="1"/>
        <v>22</v>
      </c>
      <c r="B24" s="78" t="s">
        <v>316</v>
      </c>
      <c r="C24" s="78">
        <v>9063</v>
      </c>
      <c r="D24" s="164">
        <v>93.17</v>
      </c>
      <c r="E24" s="164">
        <v>10000</v>
      </c>
      <c r="F24" s="164">
        <f t="shared" si="0"/>
        <v>465.85</v>
      </c>
      <c r="G24" s="78"/>
    </row>
    <row r="25" spans="1:7" x14ac:dyDescent="0.3">
      <c r="A25" s="78">
        <f t="shared" si="1"/>
        <v>23</v>
      </c>
      <c r="B25" s="78" t="s">
        <v>316</v>
      </c>
      <c r="C25" s="78">
        <v>9062</v>
      </c>
      <c r="D25" s="164">
        <v>93.17</v>
      </c>
      <c r="E25" s="164">
        <v>10000</v>
      </c>
      <c r="F25" s="164">
        <f t="shared" si="0"/>
        <v>465.85</v>
      </c>
      <c r="G25" s="78"/>
    </row>
    <row r="26" spans="1:7" x14ac:dyDescent="0.3">
      <c r="A26" s="78">
        <f t="shared" si="1"/>
        <v>24</v>
      </c>
      <c r="B26" s="78" t="s">
        <v>316</v>
      </c>
      <c r="C26" s="78" t="s">
        <v>317</v>
      </c>
      <c r="D26" s="164">
        <v>22</v>
      </c>
      <c r="E26" s="164">
        <v>2361</v>
      </c>
      <c r="F26" s="164">
        <f t="shared" si="0"/>
        <v>110</v>
      </c>
      <c r="G26" s="78"/>
    </row>
    <row r="27" spans="1:7" x14ac:dyDescent="0.3">
      <c r="A27" s="78">
        <f t="shared" si="1"/>
        <v>25</v>
      </c>
      <c r="B27" s="78" t="s">
        <v>316</v>
      </c>
      <c r="C27" s="78">
        <v>9603</v>
      </c>
      <c r="D27" s="164">
        <v>93.17</v>
      </c>
      <c r="E27" s="164">
        <v>10000</v>
      </c>
      <c r="F27" s="164">
        <f t="shared" si="0"/>
        <v>465.85</v>
      </c>
      <c r="G27" s="78"/>
    </row>
    <row r="28" spans="1:7" x14ac:dyDescent="0.3">
      <c r="A28" s="78">
        <f t="shared" si="1"/>
        <v>26</v>
      </c>
      <c r="B28" s="78" t="s">
        <v>316</v>
      </c>
      <c r="C28" s="78" t="s">
        <v>277</v>
      </c>
      <c r="D28" s="164">
        <v>120</v>
      </c>
      <c r="E28" s="164">
        <v>12670</v>
      </c>
      <c r="F28" s="164">
        <f t="shared" si="0"/>
        <v>600</v>
      </c>
      <c r="G28" s="78"/>
    </row>
    <row r="29" spans="1:7" x14ac:dyDescent="0.3">
      <c r="A29" s="78">
        <f t="shared" si="1"/>
        <v>27</v>
      </c>
      <c r="B29" s="78" t="s">
        <v>316</v>
      </c>
      <c r="C29" s="78" t="s">
        <v>310</v>
      </c>
      <c r="D29" s="164">
        <v>46.59</v>
      </c>
      <c r="E29" s="164">
        <v>5000</v>
      </c>
      <c r="F29" s="164">
        <f t="shared" si="0"/>
        <v>232.95000000000002</v>
      </c>
      <c r="G29" s="78"/>
    </row>
    <row r="30" spans="1:7" x14ac:dyDescent="0.3">
      <c r="A30" s="78">
        <f t="shared" si="1"/>
        <v>28</v>
      </c>
      <c r="B30" s="78" t="s">
        <v>316</v>
      </c>
      <c r="C30" s="78" t="s">
        <v>351</v>
      </c>
      <c r="D30" s="164">
        <v>93.17</v>
      </c>
      <c r="E30" s="164">
        <v>10000</v>
      </c>
      <c r="F30" s="164">
        <f t="shared" si="0"/>
        <v>465.85</v>
      </c>
      <c r="G30" s="78"/>
    </row>
    <row r="31" spans="1:7" x14ac:dyDescent="0.3">
      <c r="A31" s="78">
        <f t="shared" si="1"/>
        <v>29</v>
      </c>
      <c r="B31" s="78" t="s">
        <v>353</v>
      </c>
      <c r="C31" s="78" t="s">
        <v>310</v>
      </c>
      <c r="D31" s="164">
        <v>46.59</v>
      </c>
      <c r="E31" s="164">
        <v>5000</v>
      </c>
      <c r="F31" s="164">
        <f t="shared" si="0"/>
        <v>232.95000000000002</v>
      </c>
      <c r="G31" s="78"/>
    </row>
    <row r="32" spans="1:7" x14ac:dyDescent="0.3">
      <c r="A32" s="78">
        <f t="shared" si="1"/>
        <v>30</v>
      </c>
      <c r="B32" s="78" t="s">
        <v>350</v>
      </c>
      <c r="C32" s="78" t="s">
        <v>352</v>
      </c>
      <c r="D32" s="164">
        <v>93.17</v>
      </c>
      <c r="E32" s="164">
        <v>10000</v>
      </c>
      <c r="F32" s="164">
        <f t="shared" si="0"/>
        <v>465.85</v>
      </c>
      <c r="G32" s="78"/>
    </row>
    <row r="33" spans="1:7" x14ac:dyDescent="0.3">
      <c r="A33" s="78">
        <f t="shared" si="1"/>
        <v>31</v>
      </c>
      <c r="B33" s="78" t="s">
        <v>361</v>
      </c>
      <c r="C33" s="78" t="s">
        <v>310</v>
      </c>
      <c r="D33" s="164">
        <v>46.59</v>
      </c>
      <c r="E33" s="164">
        <v>5000</v>
      </c>
      <c r="F33" s="164">
        <f t="shared" si="0"/>
        <v>232.95000000000002</v>
      </c>
      <c r="G33" s="78">
        <v>69843</v>
      </c>
    </row>
    <row r="34" spans="1:7" x14ac:dyDescent="0.3">
      <c r="A34" s="78">
        <f t="shared" si="1"/>
        <v>32</v>
      </c>
      <c r="B34" s="78" t="s">
        <v>361</v>
      </c>
      <c r="C34" s="78">
        <v>9603</v>
      </c>
      <c r="D34" s="164">
        <v>93.17</v>
      </c>
      <c r="E34" s="164">
        <v>10000</v>
      </c>
      <c r="F34" s="164">
        <f t="shared" si="0"/>
        <v>465.85</v>
      </c>
      <c r="G34" s="78">
        <v>37110</v>
      </c>
    </row>
    <row r="35" spans="1:7" x14ac:dyDescent="0.3">
      <c r="A35" s="78">
        <f t="shared" si="1"/>
        <v>33</v>
      </c>
      <c r="B35" s="78" t="s">
        <v>362</v>
      </c>
      <c r="C35" s="78">
        <v>8012</v>
      </c>
      <c r="D35" s="164">
        <v>93.17</v>
      </c>
      <c r="E35" s="164">
        <v>10000</v>
      </c>
      <c r="F35" s="164">
        <f t="shared" si="0"/>
        <v>465.85</v>
      </c>
      <c r="G35" s="78">
        <v>61541</v>
      </c>
    </row>
    <row r="36" spans="1:7" x14ac:dyDescent="0.3">
      <c r="A36" s="78">
        <f t="shared" si="1"/>
        <v>34</v>
      </c>
      <c r="B36" s="78" t="s">
        <v>362</v>
      </c>
      <c r="C36" s="78">
        <v>4007</v>
      </c>
      <c r="D36" s="164">
        <v>93.17</v>
      </c>
      <c r="E36" s="164">
        <v>10000</v>
      </c>
      <c r="F36" s="164">
        <f t="shared" si="0"/>
        <v>465.85</v>
      </c>
      <c r="G36" s="78">
        <v>154418</v>
      </c>
    </row>
    <row r="37" spans="1:7" x14ac:dyDescent="0.3">
      <c r="A37" s="78">
        <f t="shared" si="1"/>
        <v>35</v>
      </c>
      <c r="B37" s="78" t="s">
        <v>362</v>
      </c>
      <c r="C37" s="78" t="s">
        <v>352</v>
      </c>
      <c r="D37" s="164">
        <v>93.17</v>
      </c>
      <c r="E37" s="164">
        <v>10000</v>
      </c>
      <c r="F37" s="164">
        <f t="shared" si="0"/>
        <v>465.85</v>
      </c>
      <c r="G37" s="229"/>
    </row>
    <row r="38" spans="1:7" x14ac:dyDescent="0.3">
      <c r="A38" s="78">
        <f t="shared" si="1"/>
        <v>36</v>
      </c>
      <c r="B38" s="78" t="s">
        <v>380</v>
      </c>
      <c r="C38" s="78">
        <v>9062</v>
      </c>
      <c r="D38" s="164">
        <v>93.17</v>
      </c>
      <c r="E38" s="164">
        <v>10000</v>
      </c>
      <c r="F38" s="164">
        <f t="shared" si="0"/>
        <v>465.85</v>
      </c>
      <c r="G38" s="229"/>
    </row>
    <row r="39" spans="1:7" x14ac:dyDescent="0.3">
      <c r="A39" s="78">
        <f t="shared" si="1"/>
        <v>37</v>
      </c>
      <c r="B39" s="78" t="s">
        <v>380</v>
      </c>
      <c r="C39" s="78"/>
      <c r="D39" s="164">
        <v>60</v>
      </c>
      <c r="E39" s="164">
        <v>6000</v>
      </c>
      <c r="F39" s="227">
        <f t="shared" si="0"/>
        <v>300</v>
      </c>
      <c r="G39" s="209" t="s">
        <v>427</v>
      </c>
    </row>
    <row r="40" spans="1:7" x14ac:dyDescent="0.3">
      <c r="A40" s="78">
        <f t="shared" si="1"/>
        <v>38</v>
      </c>
      <c r="B40" s="78" t="s">
        <v>419</v>
      </c>
      <c r="C40" s="78">
        <v>9063</v>
      </c>
      <c r="D40" s="164">
        <v>93.17</v>
      </c>
      <c r="E40" s="164">
        <v>10000</v>
      </c>
      <c r="F40" s="164">
        <f t="shared" si="0"/>
        <v>465.85</v>
      </c>
      <c r="G40" s="78"/>
    </row>
    <row r="41" spans="1:7" x14ac:dyDescent="0.3">
      <c r="A41" s="78">
        <f t="shared" si="1"/>
        <v>39</v>
      </c>
      <c r="B41" s="78" t="s">
        <v>419</v>
      </c>
      <c r="C41" s="78">
        <v>9603</v>
      </c>
      <c r="D41" s="164">
        <v>93.17</v>
      </c>
      <c r="E41" s="164">
        <v>10000</v>
      </c>
      <c r="F41" s="164">
        <f t="shared" si="0"/>
        <v>465.85</v>
      </c>
      <c r="G41" s="78"/>
    </row>
    <row r="42" spans="1:7" x14ac:dyDescent="0.3">
      <c r="A42" s="78">
        <f t="shared" si="1"/>
        <v>40</v>
      </c>
      <c r="B42" s="78" t="s">
        <v>419</v>
      </c>
      <c r="C42" s="78">
        <v>8012</v>
      </c>
      <c r="D42" s="164">
        <v>81</v>
      </c>
      <c r="E42" s="164">
        <v>8693</v>
      </c>
      <c r="F42" s="164">
        <f t="shared" si="0"/>
        <v>405</v>
      </c>
      <c r="G42" s="78"/>
    </row>
    <row r="43" spans="1:7" x14ac:dyDescent="0.3">
      <c r="A43" s="78">
        <f t="shared" si="1"/>
        <v>41</v>
      </c>
      <c r="B43" s="78" t="s">
        <v>419</v>
      </c>
      <c r="C43" s="78">
        <v>1210</v>
      </c>
      <c r="D43" s="164">
        <v>93.17</v>
      </c>
      <c r="E43" s="164">
        <v>10000</v>
      </c>
      <c r="F43" s="164">
        <f t="shared" si="0"/>
        <v>465.85</v>
      </c>
      <c r="G43" s="78"/>
    </row>
    <row r="44" spans="1:7" x14ac:dyDescent="0.3">
      <c r="A44" s="78">
        <f t="shared" si="1"/>
        <v>42</v>
      </c>
      <c r="B44" s="78" t="s">
        <v>419</v>
      </c>
      <c r="C44" s="78">
        <v>3136</v>
      </c>
      <c r="D44" s="164">
        <v>93.17</v>
      </c>
      <c r="E44" s="164">
        <v>10000</v>
      </c>
      <c r="F44" s="164">
        <f t="shared" si="0"/>
        <v>465.85</v>
      </c>
      <c r="G44" s="78"/>
    </row>
    <row r="45" spans="1:7" x14ac:dyDescent="0.3">
      <c r="A45" s="78">
        <f t="shared" si="1"/>
        <v>43</v>
      </c>
      <c r="B45" s="78" t="s">
        <v>419</v>
      </c>
      <c r="C45" s="78">
        <v>3072</v>
      </c>
      <c r="D45" s="164">
        <v>93.17</v>
      </c>
      <c r="E45" s="164">
        <v>10000</v>
      </c>
      <c r="F45" s="164">
        <f t="shared" si="0"/>
        <v>465.85</v>
      </c>
      <c r="G45" s="78"/>
    </row>
    <row r="46" spans="1:7" x14ac:dyDescent="0.3">
      <c r="A46" s="78">
        <f t="shared" si="1"/>
        <v>44</v>
      </c>
      <c r="B46" s="78" t="s">
        <v>419</v>
      </c>
      <c r="C46" s="78">
        <v>4111</v>
      </c>
      <c r="D46" s="164">
        <v>93.17</v>
      </c>
      <c r="E46" s="164">
        <v>10000</v>
      </c>
      <c r="F46" s="164">
        <f t="shared" si="0"/>
        <v>465.85</v>
      </c>
      <c r="G46" s="78"/>
    </row>
    <row r="47" spans="1:7" x14ac:dyDescent="0.3">
      <c r="A47" s="78">
        <f t="shared" si="1"/>
        <v>45</v>
      </c>
      <c r="B47" s="78" t="s">
        <v>419</v>
      </c>
      <c r="C47" s="78">
        <v>6631</v>
      </c>
      <c r="D47" s="164">
        <v>93.17</v>
      </c>
      <c r="E47" s="164">
        <v>10000</v>
      </c>
      <c r="F47" s="164">
        <f t="shared" si="0"/>
        <v>465.85</v>
      </c>
      <c r="G47" s="78"/>
    </row>
    <row r="48" spans="1:7" x14ac:dyDescent="0.3">
      <c r="A48" s="78">
        <f t="shared" si="1"/>
        <v>46</v>
      </c>
      <c r="B48" s="78" t="s">
        <v>419</v>
      </c>
      <c r="C48" s="78" t="s">
        <v>277</v>
      </c>
      <c r="D48" s="164">
        <v>60</v>
      </c>
      <c r="E48" s="164">
        <v>6440</v>
      </c>
      <c r="F48" s="164">
        <f t="shared" si="0"/>
        <v>300</v>
      </c>
      <c r="G48" s="78"/>
    </row>
    <row r="49" spans="1:15" x14ac:dyDescent="0.3">
      <c r="A49" s="78">
        <f t="shared" si="1"/>
        <v>47</v>
      </c>
      <c r="B49" s="78" t="s">
        <v>429</v>
      </c>
      <c r="C49" s="78" t="s">
        <v>428</v>
      </c>
      <c r="D49" s="164">
        <v>46.59</v>
      </c>
      <c r="E49" s="164">
        <v>5000</v>
      </c>
      <c r="F49" s="164">
        <f t="shared" si="0"/>
        <v>232.95000000000002</v>
      </c>
      <c r="G49" s="78"/>
    </row>
    <row r="50" spans="1:15" x14ac:dyDescent="0.3">
      <c r="A50" s="78">
        <f t="shared" si="1"/>
        <v>48</v>
      </c>
      <c r="B50" s="78" t="s">
        <v>467</v>
      </c>
      <c r="C50" s="78">
        <v>9603</v>
      </c>
      <c r="D50" s="164">
        <v>93.17</v>
      </c>
      <c r="E50" s="164">
        <v>10000</v>
      </c>
      <c r="F50" s="164">
        <f t="shared" si="0"/>
        <v>465.85</v>
      </c>
      <c r="G50" s="78"/>
    </row>
    <row r="51" spans="1:15" x14ac:dyDescent="0.3">
      <c r="A51" s="78">
        <f t="shared" si="1"/>
        <v>49</v>
      </c>
      <c r="B51" s="78" t="s">
        <v>468</v>
      </c>
      <c r="C51" s="78" t="s">
        <v>428</v>
      </c>
      <c r="D51" s="164">
        <v>46.59</v>
      </c>
      <c r="E51" s="164">
        <v>5000</v>
      </c>
      <c r="F51" s="164">
        <f t="shared" si="0"/>
        <v>232.95000000000002</v>
      </c>
      <c r="G51" s="78"/>
    </row>
    <row r="52" spans="1:15" x14ac:dyDescent="0.3">
      <c r="A52" s="78">
        <f t="shared" si="1"/>
        <v>50</v>
      </c>
      <c r="B52" s="78" t="s">
        <v>468</v>
      </c>
      <c r="C52" s="78" t="s">
        <v>469</v>
      </c>
      <c r="D52" s="164">
        <v>90</v>
      </c>
      <c r="E52" s="164">
        <v>9659</v>
      </c>
      <c r="F52" s="164">
        <f t="shared" si="0"/>
        <v>450</v>
      </c>
      <c r="G52" s="78"/>
    </row>
    <row r="53" spans="1:15" x14ac:dyDescent="0.3">
      <c r="A53" s="78">
        <f t="shared" si="1"/>
        <v>51</v>
      </c>
      <c r="B53" s="78" t="s">
        <v>468</v>
      </c>
      <c r="C53" s="78">
        <v>9062</v>
      </c>
      <c r="D53" s="164">
        <v>93.17</v>
      </c>
      <c r="E53" s="164">
        <v>10000</v>
      </c>
      <c r="F53" s="164">
        <f t="shared" si="0"/>
        <v>465.85</v>
      </c>
      <c r="G53" s="78"/>
    </row>
    <row r="54" spans="1:15" x14ac:dyDescent="0.3">
      <c r="A54" s="78">
        <f t="shared" si="1"/>
        <v>52</v>
      </c>
      <c r="B54" s="78" t="s">
        <v>470</v>
      </c>
      <c r="C54" s="78">
        <v>8012</v>
      </c>
      <c r="D54" s="164">
        <v>77</v>
      </c>
      <c r="E54" s="164">
        <v>8264</v>
      </c>
      <c r="F54" s="164">
        <f t="shared" si="0"/>
        <v>385</v>
      </c>
      <c r="G54" s="78"/>
    </row>
    <row r="55" spans="1:15" x14ac:dyDescent="0.3">
      <c r="A55" s="78">
        <f t="shared" si="1"/>
        <v>53</v>
      </c>
      <c r="B55" s="78" t="s">
        <v>472</v>
      </c>
      <c r="C55" s="78" t="s">
        <v>469</v>
      </c>
      <c r="D55" s="164">
        <v>90</v>
      </c>
      <c r="E55" s="164">
        <v>9659</v>
      </c>
      <c r="F55" s="164">
        <f t="shared" si="0"/>
        <v>450</v>
      </c>
      <c r="G55" s="78"/>
    </row>
    <row r="56" spans="1:15" x14ac:dyDescent="0.3">
      <c r="A56" s="78">
        <f t="shared" si="1"/>
        <v>54</v>
      </c>
      <c r="B56" s="78" t="s">
        <v>473</v>
      </c>
      <c r="C56" s="78">
        <v>7590</v>
      </c>
      <c r="D56" s="164">
        <v>99.95</v>
      </c>
      <c r="E56" s="164">
        <v>10000</v>
      </c>
      <c r="F56" s="164">
        <f t="shared" si="0"/>
        <v>499.75</v>
      </c>
      <c r="G56" s="78"/>
    </row>
    <row r="57" spans="1:15" x14ac:dyDescent="0.3">
      <c r="A57" s="78">
        <f t="shared" si="1"/>
        <v>55</v>
      </c>
      <c r="B57" s="78" t="s">
        <v>474</v>
      </c>
      <c r="C57" s="78">
        <v>9603</v>
      </c>
      <c r="D57" s="164">
        <v>150.80000000000001</v>
      </c>
      <c r="E57" s="164">
        <v>15000</v>
      </c>
      <c r="F57" s="164">
        <f t="shared" si="0"/>
        <v>754</v>
      </c>
      <c r="G57" s="78"/>
    </row>
    <row r="58" spans="1:15" x14ac:dyDescent="0.3">
      <c r="A58" s="78">
        <f t="shared" si="1"/>
        <v>56</v>
      </c>
      <c r="B58" s="78" t="s">
        <v>482</v>
      </c>
      <c r="C58" s="78">
        <v>9815</v>
      </c>
      <c r="D58" s="164">
        <v>50.2</v>
      </c>
      <c r="E58" s="164">
        <v>5000</v>
      </c>
      <c r="F58" s="164">
        <f t="shared" si="0"/>
        <v>251</v>
      </c>
      <c r="G58" s="78"/>
    </row>
    <row r="59" spans="1:15" x14ac:dyDescent="0.3">
      <c r="A59" s="78">
        <f t="shared" si="1"/>
        <v>57</v>
      </c>
      <c r="B59" s="78" t="s">
        <v>482</v>
      </c>
      <c r="C59" s="78">
        <v>4007</v>
      </c>
      <c r="D59" s="164">
        <v>50.2</v>
      </c>
      <c r="E59" s="164">
        <v>5000</v>
      </c>
      <c r="F59" s="164">
        <f t="shared" si="0"/>
        <v>251</v>
      </c>
      <c r="G59" s="78"/>
      <c r="H59" s="161" t="s">
        <v>474</v>
      </c>
      <c r="I59" s="161">
        <v>4007</v>
      </c>
      <c r="J59" s="161">
        <v>140.9</v>
      </c>
      <c r="K59" s="161">
        <v>14000</v>
      </c>
      <c r="L59" s="161" t="s">
        <v>475</v>
      </c>
      <c r="O59" s="232" t="s">
        <v>52</v>
      </c>
    </row>
    <row r="60" spans="1:15" x14ac:dyDescent="0.3">
      <c r="A60" s="78">
        <f t="shared" si="1"/>
        <v>58</v>
      </c>
      <c r="B60" s="78" t="s">
        <v>482</v>
      </c>
      <c r="C60" s="78" t="s">
        <v>469</v>
      </c>
      <c r="D60" s="164">
        <v>145</v>
      </c>
      <c r="E60" s="164">
        <v>14492</v>
      </c>
      <c r="F60" s="164">
        <f t="shared" si="0"/>
        <v>725</v>
      </c>
      <c r="G60" s="78"/>
    </row>
    <row r="61" spans="1:15" x14ac:dyDescent="0.3">
      <c r="A61" s="78">
        <f t="shared" si="1"/>
        <v>59</v>
      </c>
      <c r="B61" s="78" t="s">
        <v>482</v>
      </c>
      <c r="C61" s="78">
        <v>9062</v>
      </c>
      <c r="D61" s="164">
        <v>100</v>
      </c>
      <c r="E61" s="164">
        <v>10000</v>
      </c>
      <c r="F61" s="164">
        <f t="shared" si="0"/>
        <v>500</v>
      </c>
      <c r="G61" s="78"/>
    </row>
    <row r="62" spans="1:15" x14ac:dyDescent="0.3">
      <c r="A62" s="78">
        <f t="shared" si="1"/>
        <v>60</v>
      </c>
      <c r="B62" s="78" t="s">
        <v>482</v>
      </c>
      <c r="C62" s="78">
        <v>3136</v>
      </c>
      <c r="D62" s="164">
        <v>100</v>
      </c>
      <c r="E62" s="164">
        <v>10000</v>
      </c>
      <c r="F62" s="164">
        <f t="shared" si="0"/>
        <v>500</v>
      </c>
      <c r="G62" s="78"/>
    </row>
    <row r="63" spans="1:15" x14ac:dyDescent="0.3">
      <c r="A63" s="78">
        <f t="shared" si="1"/>
        <v>61</v>
      </c>
      <c r="B63" s="78" t="s">
        <v>482</v>
      </c>
      <c r="C63" s="78">
        <v>7584</v>
      </c>
      <c r="D63" s="164">
        <v>100</v>
      </c>
      <c r="E63" s="164">
        <v>10000</v>
      </c>
      <c r="F63" s="164">
        <f t="shared" si="0"/>
        <v>500</v>
      </c>
      <c r="G63" s="78"/>
    </row>
    <row r="64" spans="1:15" x14ac:dyDescent="0.3">
      <c r="A64" s="78">
        <f t="shared" si="1"/>
        <v>62</v>
      </c>
      <c r="B64" s="78" t="s">
        <v>482</v>
      </c>
      <c r="C64" s="78">
        <v>9061</v>
      </c>
      <c r="D64" s="164">
        <v>100</v>
      </c>
      <c r="E64" s="164">
        <v>10000</v>
      </c>
      <c r="F64" s="164">
        <f t="shared" si="0"/>
        <v>500</v>
      </c>
      <c r="G64" s="78"/>
    </row>
    <row r="65" spans="1:8" x14ac:dyDescent="0.3">
      <c r="A65" s="78">
        <f t="shared" si="1"/>
        <v>63</v>
      </c>
      <c r="B65" s="78" t="s">
        <v>482</v>
      </c>
      <c r="C65" s="78">
        <v>6631</v>
      </c>
      <c r="D65" s="164">
        <v>100</v>
      </c>
      <c r="E65" s="164">
        <v>10000</v>
      </c>
      <c r="F65" s="164">
        <f t="shared" si="0"/>
        <v>500</v>
      </c>
      <c r="G65" s="78"/>
    </row>
    <row r="66" spans="1:8" x14ac:dyDescent="0.3">
      <c r="A66" s="78">
        <f t="shared" si="1"/>
        <v>64</v>
      </c>
      <c r="B66" s="78" t="s">
        <v>482</v>
      </c>
      <c r="C66" s="78">
        <v>9063</v>
      </c>
      <c r="D66" s="164">
        <v>100</v>
      </c>
      <c r="E66" s="164">
        <v>10000</v>
      </c>
      <c r="F66" s="164">
        <f t="shared" si="0"/>
        <v>500</v>
      </c>
      <c r="G66" s="78"/>
    </row>
    <row r="67" spans="1:8" x14ac:dyDescent="0.3">
      <c r="A67" s="78">
        <f t="shared" si="1"/>
        <v>65</v>
      </c>
      <c r="B67" s="78" t="s">
        <v>482</v>
      </c>
      <c r="C67" s="78">
        <v>3072</v>
      </c>
      <c r="D67" s="164">
        <v>100</v>
      </c>
      <c r="E67" s="164">
        <v>10000</v>
      </c>
      <c r="F67" s="164">
        <f t="shared" si="0"/>
        <v>500</v>
      </c>
      <c r="G67" s="78"/>
    </row>
    <row r="68" spans="1:8" x14ac:dyDescent="0.3">
      <c r="A68" s="78">
        <f t="shared" si="1"/>
        <v>66</v>
      </c>
      <c r="B68" s="78" t="s">
        <v>482</v>
      </c>
      <c r="C68" s="78">
        <v>4111</v>
      </c>
      <c r="D68" s="164">
        <v>100</v>
      </c>
      <c r="E68" s="164">
        <v>10000</v>
      </c>
      <c r="F68" s="164">
        <f t="shared" ref="F68:F131" si="2">D68*5</f>
        <v>500</v>
      </c>
      <c r="G68" s="78"/>
      <c r="H68" s="161">
        <v>104492</v>
      </c>
    </row>
    <row r="69" spans="1:8" x14ac:dyDescent="0.3">
      <c r="A69" s="78">
        <f t="shared" ref="A69:A132" si="3">A68+1</f>
        <v>67</v>
      </c>
      <c r="B69" s="78" t="s">
        <v>495</v>
      </c>
      <c r="C69" s="233" t="s">
        <v>274</v>
      </c>
      <c r="D69" s="164">
        <v>100</v>
      </c>
      <c r="E69" s="164">
        <v>10000</v>
      </c>
      <c r="F69" s="164">
        <f t="shared" si="2"/>
        <v>500</v>
      </c>
      <c r="G69" s="78"/>
    </row>
    <row r="70" spans="1:8" x14ac:dyDescent="0.3">
      <c r="A70" s="78">
        <f t="shared" si="3"/>
        <v>68</v>
      </c>
      <c r="B70" s="78" t="s">
        <v>496</v>
      </c>
      <c r="C70" s="78" t="s">
        <v>428</v>
      </c>
      <c r="D70" s="164">
        <v>50</v>
      </c>
      <c r="E70" s="164">
        <v>5000</v>
      </c>
      <c r="F70" s="164">
        <f t="shared" si="2"/>
        <v>250</v>
      </c>
      <c r="G70" s="78"/>
    </row>
    <row r="71" spans="1:8" x14ac:dyDescent="0.3">
      <c r="A71" s="78">
        <f t="shared" si="3"/>
        <v>69</v>
      </c>
      <c r="B71" s="78" t="s">
        <v>496</v>
      </c>
      <c r="C71" s="78">
        <v>9603</v>
      </c>
      <c r="D71" s="164">
        <v>100</v>
      </c>
      <c r="E71" s="164">
        <v>10000</v>
      </c>
      <c r="F71" s="164">
        <f t="shared" si="2"/>
        <v>500</v>
      </c>
      <c r="G71" s="78"/>
    </row>
    <row r="72" spans="1:8" x14ac:dyDescent="0.3">
      <c r="A72" s="78">
        <f t="shared" si="3"/>
        <v>70</v>
      </c>
      <c r="B72" s="78" t="s">
        <v>513</v>
      </c>
      <c r="C72" s="166" t="s">
        <v>274</v>
      </c>
      <c r="D72" s="164">
        <v>100.5</v>
      </c>
      <c r="E72" s="164">
        <v>10000</v>
      </c>
      <c r="F72" s="164">
        <f t="shared" si="2"/>
        <v>502.5</v>
      </c>
      <c r="G72" s="78"/>
    </row>
    <row r="73" spans="1:8" x14ac:dyDescent="0.3">
      <c r="A73" s="78">
        <f t="shared" si="3"/>
        <v>71</v>
      </c>
      <c r="B73" s="78" t="s">
        <v>513</v>
      </c>
      <c r="C73" s="78">
        <v>9603</v>
      </c>
      <c r="D73" s="164">
        <v>100.5</v>
      </c>
      <c r="E73" s="164">
        <v>10000</v>
      </c>
      <c r="F73" s="164">
        <f t="shared" si="2"/>
        <v>502.5</v>
      </c>
      <c r="G73" s="78"/>
    </row>
    <row r="74" spans="1:8" x14ac:dyDescent="0.3">
      <c r="A74" s="78">
        <f t="shared" si="3"/>
        <v>72</v>
      </c>
      <c r="B74" s="78" t="s">
        <v>513</v>
      </c>
      <c r="C74" s="78">
        <v>1210</v>
      </c>
      <c r="D74" s="164">
        <v>100.5</v>
      </c>
      <c r="E74" s="164">
        <v>10000</v>
      </c>
      <c r="F74" s="164">
        <f t="shared" si="2"/>
        <v>502.5</v>
      </c>
      <c r="G74" s="78"/>
    </row>
    <row r="75" spans="1:8" x14ac:dyDescent="0.3">
      <c r="A75" s="78">
        <f t="shared" si="3"/>
        <v>73</v>
      </c>
      <c r="B75" s="78" t="s">
        <v>524</v>
      </c>
      <c r="C75" s="78">
        <v>7590</v>
      </c>
      <c r="D75" s="164">
        <v>100.5</v>
      </c>
      <c r="E75" s="164">
        <v>10000</v>
      </c>
      <c r="F75" s="164">
        <f t="shared" si="2"/>
        <v>502.5</v>
      </c>
      <c r="G75" s="78"/>
    </row>
    <row r="76" spans="1:8" x14ac:dyDescent="0.3">
      <c r="A76" s="78">
        <f t="shared" si="3"/>
        <v>74</v>
      </c>
      <c r="B76" s="78" t="s">
        <v>525</v>
      </c>
      <c r="C76" s="78">
        <v>9061</v>
      </c>
      <c r="D76" s="164">
        <v>100.5</v>
      </c>
      <c r="E76" s="164">
        <v>10000</v>
      </c>
      <c r="F76" s="164">
        <f t="shared" si="2"/>
        <v>502.5</v>
      </c>
      <c r="G76" s="78"/>
    </row>
    <row r="77" spans="1:8" x14ac:dyDescent="0.3">
      <c r="A77" s="78">
        <f t="shared" si="3"/>
        <v>75</v>
      </c>
      <c r="B77" s="78" t="s">
        <v>525</v>
      </c>
      <c r="C77" s="78">
        <v>3136</v>
      </c>
      <c r="D77" s="164">
        <v>100.5</v>
      </c>
      <c r="E77" s="164">
        <v>10000</v>
      </c>
      <c r="F77" s="164">
        <f t="shared" si="2"/>
        <v>502.5</v>
      </c>
      <c r="G77" s="78"/>
    </row>
    <row r="78" spans="1:8" x14ac:dyDescent="0.3">
      <c r="A78" s="78">
        <f t="shared" si="3"/>
        <v>76</v>
      </c>
      <c r="B78" s="78" t="s">
        <v>525</v>
      </c>
      <c r="C78" s="78">
        <v>4111</v>
      </c>
      <c r="D78" s="164">
        <v>100.5</v>
      </c>
      <c r="E78" s="164">
        <v>10000</v>
      </c>
      <c r="F78" s="164">
        <f t="shared" si="2"/>
        <v>502.5</v>
      </c>
      <c r="G78" s="78"/>
    </row>
    <row r="79" spans="1:8" x14ac:dyDescent="0.3">
      <c r="A79" s="78">
        <f t="shared" si="3"/>
        <v>77</v>
      </c>
      <c r="B79" s="78" t="s">
        <v>525</v>
      </c>
      <c r="C79" s="78">
        <v>8012</v>
      </c>
      <c r="D79" s="164">
        <v>100.5</v>
      </c>
      <c r="E79" s="164">
        <v>10000</v>
      </c>
      <c r="F79" s="164">
        <f t="shared" si="2"/>
        <v>502.5</v>
      </c>
      <c r="G79" s="78"/>
    </row>
    <row r="80" spans="1:8" x14ac:dyDescent="0.3">
      <c r="A80" s="78">
        <f t="shared" si="3"/>
        <v>78</v>
      </c>
      <c r="B80" s="78" t="s">
        <v>525</v>
      </c>
      <c r="C80" s="78">
        <v>6631</v>
      </c>
      <c r="D80" s="164">
        <v>100.5</v>
      </c>
      <c r="E80" s="164">
        <v>10000</v>
      </c>
      <c r="F80" s="164">
        <f t="shared" si="2"/>
        <v>502.5</v>
      </c>
      <c r="G80" s="78"/>
    </row>
    <row r="81" spans="1:7" x14ac:dyDescent="0.3">
      <c r="A81" s="78">
        <f t="shared" si="3"/>
        <v>79</v>
      </c>
      <c r="B81" s="78" t="s">
        <v>525</v>
      </c>
      <c r="C81" s="78" t="s">
        <v>469</v>
      </c>
      <c r="D81" s="164">
        <v>60</v>
      </c>
      <c r="E81" s="164">
        <v>5997</v>
      </c>
      <c r="F81" s="164">
        <f t="shared" si="2"/>
        <v>300</v>
      </c>
      <c r="G81" s="78"/>
    </row>
    <row r="82" spans="1:7" x14ac:dyDescent="0.3">
      <c r="A82" s="78">
        <f t="shared" si="3"/>
        <v>80</v>
      </c>
      <c r="B82" s="78" t="s">
        <v>525</v>
      </c>
      <c r="C82" s="78">
        <v>3072</v>
      </c>
      <c r="D82" s="164">
        <v>100.5</v>
      </c>
      <c r="E82" s="164">
        <v>10000</v>
      </c>
      <c r="F82" s="164">
        <f t="shared" si="2"/>
        <v>502.5</v>
      </c>
      <c r="G82" s="78"/>
    </row>
    <row r="83" spans="1:7" x14ac:dyDescent="0.3">
      <c r="A83" s="78">
        <f t="shared" si="3"/>
        <v>81</v>
      </c>
      <c r="B83" s="78" t="s">
        <v>525</v>
      </c>
      <c r="C83" s="78">
        <v>9603</v>
      </c>
      <c r="D83" s="164">
        <v>100.5</v>
      </c>
      <c r="E83" s="164">
        <v>10000</v>
      </c>
      <c r="F83" s="164">
        <f t="shared" si="2"/>
        <v>502.5</v>
      </c>
      <c r="G83" s="78"/>
    </row>
    <row r="84" spans="1:7" x14ac:dyDescent="0.3">
      <c r="A84" s="78">
        <f t="shared" si="3"/>
        <v>82</v>
      </c>
      <c r="B84" s="78" t="s">
        <v>525</v>
      </c>
      <c r="C84" s="78" t="s">
        <v>430</v>
      </c>
      <c r="D84" s="164">
        <v>50.3</v>
      </c>
      <c r="E84" s="164">
        <v>5000</v>
      </c>
      <c r="F84" s="164">
        <f t="shared" si="2"/>
        <v>251.5</v>
      </c>
      <c r="G84" s="78"/>
    </row>
    <row r="85" spans="1:7" x14ac:dyDescent="0.3">
      <c r="A85" s="78">
        <f t="shared" si="3"/>
        <v>83</v>
      </c>
      <c r="B85" s="78" t="s">
        <v>539</v>
      </c>
      <c r="C85" s="78" t="s">
        <v>430</v>
      </c>
      <c r="D85" s="164">
        <v>50.3</v>
      </c>
      <c r="E85" s="164">
        <v>5000</v>
      </c>
      <c r="F85" s="164">
        <f t="shared" si="2"/>
        <v>251.5</v>
      </c>
      <c r="G85" s="78"/>
    </row>
    <row r="86" spans="1:7" x14ac:dyDescent="0.3">
      <c r="A86" s="78">
        <f t="shared" si="3"/>
        <v>84</v>
      </c>
      <c r="B86" s="78" t="s">
        <v>539</v>
      </c>
      <c r="C86" s="78">
        <v>4007</v>
      </c>
      <c r="D86" s="164">
        <v>100.5</v>
      </c>
      <c r="E86" s="164">
        <v>10000</v>
      </c>
      <c r="F86" s="164">
        <f t="shared" si="2"/>
        <v>502.5</v>
      </c>
      <c r="G86" s="78"/>
    </row>
    <row r="87" spans="1:7" x14ac:dyDescent="0.3">
      <c r="A87" s="78">
        <f t="shared" si="3"/>
        <v>85</v>
      </c>
      <c r="B87" s="78" t="s">
        <v>539</v>
      </c>
      <c r="C87" s="78">
        <v>7584</v>
      </c>
      <c r="D87" s="164">
        <v>100.5</v>
      </c>
      <c r="E87" s="164">
        <v>10000</v>
      </c>
      <c r="F87" s="164">
        <f t="shared" si="2"/>
        <v>502.5</v>
      </c>
      <c r="G87" s="78"/>
    </row>
    <row r="88" spans="1:7" x14ac:dyDescent="0.3">
      <c r="A88" s="78">
        <f t="shared" si="3"/>
        <v>86</v>
      </c>
      <c r="B88" s="78" t="s">
        <v>540</v>
      </c>
      <c r="C88" s="78">
        <v>9603</v>
      </c>
      <c r="D88" s="164">
        <v>100.5</v>
      </c>
      <c r="E88" s="164">
        <v>10000</v>
      </c>
      <c r="F88" s="164">
        <f t="shared" si="2"/>
        <v>502.5</v>
      </c>
      <c r="G88" s="78"/>
    </row>
    <row r="89" spans="1:7" x14ac:dyDescent="0.3">
      <c r="A89" s="78">
        <f t="shared" si="3"/>
        <v>87</v>
      </c>
      <c r="B89" s="78" t="s">
        <v>549</v>
      </c>
      <c r="C89" s="166" t="s">
        <v>274</v>
      </c>
      <c r="D89" s="164">
        <v>100.5</v>
      </c>
      <c r="E89" s="164">
        <v>10000</v>
      </c>
      <c r="F89" s="164">
        <f t="shared" si="2"/>
        <v>502.5</v>
      </c>
      <c r="G89" s="78"/>
    </row>
    <row r="90" spans="1:7" x14ac:dyDescent="0.3">
      <c r="A90" s="78">
        <f t="shared" si="3"/>
        <v>88</v>
      </c>
      <c r="B90" s="78" t="s">
        <v>550</v>
      </c>
      <c r="C90" s="78">
        <v>1210</v>
      </c>
      <c r="D90" s="164">
        <v>100.5</v>
      </c>
      <c r="E90" s="164">
        <v>10000</v>
      </c>
      <c r="F90" s="164">
        <f t="shared" si="2"/>
        <v>502.5</v>
      </c>
      <c r="G90" s="78"/>
    </row>
    <row r="91" spans="1:7" x14ac:dyDescent="0.3">
      <c r="A91" s="78">
        <f t="shared" si="3"/>
        <v>89</v>
      </c>
      <c r="B91" s="78" t="s">
        <v>550</v>
      </c>
      <c r="C91" s="78">
        <v>9603</v>
      </c>
      <c r="D91" s="164">
        <v>100.5</v>
      </c>
      <c r="E91" s="164">
        <v>10000</v>
      </c>
      <c r="F91" s="164">
        <f t="shared" si="2"/>
        <v>502.5</v>
      </c>
      <c r="G91" s="78"/>
    </row>
    <row r="92" spans="1:7" x14ac:dyDescent="0.3">
      <c r="A92" s="78">
        <f t="shared" si="3"/>
        <v>90</v>
      </c>
      <c r="B92" s="78" t="s">
        <v>557</v>
      </c>
      <c r="C92" s="78">
        <v>8012</v>
      </c>
      <c r="D92" s="164">
        <v>100.5</v>
      </c>
      <c r="E92" s="164">
        <v>10000</v>
      </c>
      <c r="F92" s="164">
        <f t="shared" si="2"/>
        <v>502.5</v>
      </c>
      <c r="G92" s="78"/>
    </row>
    <row r="93" spans="1:7" x14ac:dyDescent="0.3">
      <c r="A93" s="78">
        <f t="shared" si="3"/>
        <v>91</v>
      </c>
      <c r="B93" s="78" t="s">
        <v>558</v>
      </c>
      <c r="C93" s="78">
        <v>9603</v>
      </c>
      <c r="D93" s="164">
        <v>100.5</v>
      </c>
      <c r="E93" s="164">
        <v>10000</v>
      </c>
      <c r="F93" s="164">
        <f t="shared" si="2"/>
        <v>502.5</v>
      </c>
      <c r="G93" s="78"/>
    </row>
    <row r="94" spans="1:7" x14ac:dyDescent="0.3">
      <c r="A94" s="78">
        <f t="shared" si="3"/>
        <v>92</v>
      </c>
      <c r="B94" s="78" t="s">
        <v>558</v>
      </c>
      <c r="C94" s="78" t="s">
        <v>469</v>
      </c>
      <c r="D94" s="164">
        <v>150</v>
      </c>
      <c r="E94" s="164">
        <v>14992</v>
      </c>
      <c r="F94" s="164">
        <f t="shared" si="2"/>
        <v>750</v>
      </c>
      <c r="G94" s="78"/>
    </row>
    <row r="95" spans="1:7" x14ac:dyDescent="0.3">
      <c r="A95" s="78">
        <f t="shared" si="3"/>
        <v>93</v>
      </c>
      <c r="B95" s="78" t="s">
        <v>558</v>
      </c>
      <c r="C95" s="78" t="s">
        <v>559</v>
      </c>
      <c r="D95" s="164">
        <v>20.100000000000001</v>
      </c>
      <c r="E95" s="164">
        <v>2000</v>
      </c>
      <c r="F95" s="164">
        <f t="shared" si="2"/>
        <v>100.5</v>
      </c>
      <c r="G95" s="78"/>
    </row>
    <row r="96" spans="1:7" x14ac:dyDescent="0.3">
      <c r="A96" s="78">
        <f t="shared" si="3"/>
        <v>94</v>
      </c>
      <c r="B96" s="78" t="s">
        <v>566</v>
      </c>
      <c r="C96" s="78">
        <v>674</v>
      </c>
      <c r="D96" s="164">
        <v>100.5</v>
      </c>
      <c r="E96" s="164">
        <v>10000</v>
      </c>
      <c r="F96" s="164">
        <f t="shared" si="2"/>
        <v>502.5</v>
      </c>
      <c r="G96" s="78"/>
    </row>
    <row r="97" spans="1:10" x14ac:dyDescent="0.3">
      <c r="A97" s="78">
        <f t="shared" si="3"/>
        <v>95</v>
      </c>
      <c r="B97" s="78" t="s">
        <v>566</v>
      </c>
      <c r="C97" s="78">
        <v>9603</v>
      </c>
      <c r="D97" s="164">
        <v>100.5</v>
      </c>
      <c r="E97" s="164">
        <v>10000</v>
      </c>
      <c r="F97" s="164">
        <f t="shared" si="2"/>
        <v>502.5</v>
      </c>
      <c r="G97" s="78"/>
    </row>
    <row r="98" spans="1:10" x14ac:dyDescent="0.3">
      <c r="A98" s="78">
        <f t="shared" si="3"/>
        <v>96</v>
      </c>
      <c r="B98" s="78" t="s">
        <v>567</v>
      </c>
      <c r="C98" s="78">
        <v>9815</v>
      </c>
      <c r="D98" s="164">
        <v>50.3</v>
      </c>
      <c r="E98" s="164">
        <v>5000</v>
      </c>
      <c r="F98" s="164">
        <f t="shared" si="2"/>
        <v>251.5</v>
      </c>
      <c r="G98" s="78"/>
    </row>
    <row r="99" spans="1:10" x14ac:dyDescent="0.3">
      <c r="A99" s="78">
        <f t="shared" si="3"/>
        <v>97</v>
      </c>
      <c r="B99" s="78" t="s">
        <v>575</v>
      </c>
      <c r="C99" s="78">
        <v>8012</v>
      </c>
      <c r="D99" s="164">
        <v>113.13</v>
      </c>
      <c r="E99" s="164">
        <v>11307</v>
      </c>
      <c r="F99" s="164">
        <f t="shared" si="2"/>
        <v>565.65</v>
      </c>
      <c r="G99" s="78"/>
    </row>
    <row r="100" spans="1:10" x14ac:dyDescent="0.3">
      <c r="A100" s="78">
        <f t="shared" si="3"/>
        <v>98</v>
      </c>
      <c r="B100" s="78" t="s">
        <v>575</v>
      </c>
      <c r="C100" s="78">
        <v>9603</v>
      </c>
      <c r="D100" s="164">
        <v>100.5</v>
      </c>
      <c r="E100" s="164">
        <v>10000</v>
      </c>
      <c r="F100" s="164">
        <f t="shared" si="2"/>
        <v>502.5</v>
      </c>
      <c r="G100" s="78"/>
    </row>
    <row r="101" spans="1:10" x14ac:dyDescent="0.3">
      <c r="A101" s="78">
        <f t="shared" si="3"/>
        <v>99</v>
      </c>
      <c r="B101" s="78" t="s">
        <v>576</v>
      </c>
      <c r="C101" s="78">
        <v>4007</v>
      </c>
      <c r="D101" s="164">
        <v>100.5</v>
      </c>
      <c r="E101" s="164">
        <v>10000</v>
      </c>
      <c r="F101" s="164">
        <f t="shared" si="2"/>
        <v>502.5</v>
      </c>
      <c r="G101" s="78"/>
    </row>
    <row r="102" spans="1:10" x14ac:dyDescent="0.3">
      <c r="A102" s="78">
        <f t="shared" si="3"/>
        <v>100</v>
      </c>
      <c r="B102" s="78" t="s">
        <v>576</v>
      </c>
      <c r="C102" s="78" t="s">
        <v>469</v>
      </c>
      <c r="D102" s="164">
        <v>172</v>
      </c>
      <c r="E102" s="164">
        <v>17191</v>
      </c>
      <c r="F102" s="164">
        <f t="shared" si="2"/>
        <v>860</v>
      </c>
      <c r="G102" s="78"/>
      <c r="J102" s="161" t="s">
        <v>52</v>
      </c>
    </row>
    <row r="103" spans="1:10" x14ac:dyDescent="0.3">
      <c r="A103" s="78">
        <f t="shared" si="3"/>
        <v>101</v>
      </c>
      <c r="B103" s="78" t="s">
        <v>592</v>
      </c>
      <c r="C103" s="78">
        <v>6631</v>
      </c>
      <c r="D103" s="164">
        <v>100.5</v>
      </c>
      <c r="E103" s="164">
        <v>10000</v>
      </c>
      <c r="F103" s="164">
        <f t="shared" si="2"/>
        <v>502.5</v>
      </c>
      <c r="G103" s="78"/>
      <c r="J103" s="161" t="s">
        <v>52</v>
      </c>
    </row>
    <row r="104" spans="1:10" x14ac:dyDescent="0.3">
      <c r="A104" s="78">
        <f t="shared" si="3"/>
        <v>102</v>
      </c>
      <c r="B104" s="78" t="s">
        <v>592</v>
      </c>
      <c r="C104" s="78">
        <v>8012</v>
      </c>
      <c r="D104" s="164">
        <v>50.3</v>
      </c>
      <c r="E104" s="164">
        <v>5000</v>
      </c>
      <c r="F104" s="164">
        <f t="shared" si="2"/>
        <v>251.5</v>
      </c>
      <c r="G104" s="78"/>
    </row>
    <row r="105" spans="1:10" x14ac:dyDescent="0.3">
      <c r="A105" s="78">
        <f t="shared" si="3"/>
        <v>103</v>
      </c>
      <c r="B105" s="78" t="s">
        <v>592</v>
      </c>
      <c r="C105" s="166" t="s">
        <v>274</v>
      </c>
      <c r="D105" s="164">
        <v>100.5</v>
      </c>
      <c r="E105" s="164">
        <v>10000</v>
      </c>
      <c r="F105" s="164">
        <f t="shared" si="2"/>
        <v>502.5</v>
      </c>
      <c r="G105" s="78"/>
    </row>
    <row r="106" spans="1:10" x14ac:dyDescent="0.3">
      <c r="A106" s="78">
        <f t="shared" si="3"/>
        <v>104</v>
      </c>
      <c r="B106" s="78" t="s">
        <v>685</v>
      </c>
      <c r="C106" s="78">
        <v>9603</v>
      </c>
      <c r="D106" s="164">
        <v>100.5</v>
      </c>
      <c r="E106" s="164">
        <v>10000</v>
      </c>
      <c r="F106" s="164">
        <f t="shared" si="2"/>
        <v>502.5</v>
      </c>
      <c r="G106" s="78"/>
    </row>
    <row r="107" spans="1:10" x14ac:dyDescent="0.3">
      <c r="A107" s="78">
        <f t="shared" si="3"/>
        <v>105</v>
      </c>
      <c r="B107" s="78" t="s">
        <v>686</v>
      </c>
      <c r="C107" s="78">
        <v>9603</v>
      </c>
      <c r="D107" s="164">
        <v>100.5</v>
      </c>
      <c r="E107" s="164">
        <v>10000</v>
      </c>
      <c r="F107" s="164">
        <f t="shared" si="2"/>
        <v>502.5</v>
      </c>
      <c r="G107" s="78"/>
    </row>
    <row r="108" spans="1:10" x14ac:dyDescent="0.3">
      <c r="A108" s="78">
        <f t="shared" si="3"/>
        <v>106</v>
      </c>
      <c r="B108" s="78" t="s">
        <v>686</v>
      </c>
      <c r="C108" s="78" t="s">
        <v>469</v>
      </c>
      <c r="D108" s="164">
        <v>185</v>
      </c>
      <c r="E108" s="164">
        <v>18490</v>
      </c>
      <c r="F108" s="164">
        <f t="shared" si="2"/>
        <v>925</v>
      </c>
      <c r="G108" s="78"/>
    </row>
    <row r="109" spans="1:10" x14ac:dyDescent="0.3">
      <c r="A109" s="78">
        <f t="shared" si="3"/>
        <v>107</v>
      </c>
      <c r="B109" s="78" t="s">
        <v>687</v>
      </c>
      <c r="C109" s="166" t="s">
        <v>274</v>
      </c>
      <c r="D109" s="164">
        <v>100.5</v>
      </c>
      <c r="E109" s="164">
        <v>10000</v>
      </c>
      <c r="F109" s="164">
        <f t="shared" si="2"/>
        <v>502.5</v>
      </c>
      <c r="G109" s="78"/>
    </row>
    <row r="110" spans="1:10" x14ac:dyDescent="0.3">
      <c r="A110" s="78">
        <f t="shared" si="3"/>
        <v>108</v>
      </c>
      <c r="B110" s="78" t="s">
        <v>687</v>
      </c>
      <c r="C110" s="78">
        <v>6631</v>
      </c>
      <c r="D110" s="164">
        <v>100.5</v>
      </c>
      <c r="E110" s="164">
        <v>10000</v>
      </c>
      <c r="F110" s="164">
        <f t="shared" si="2"/>
        <v>502.5</v>
      </c>
      <c r="G110" s="78"/>
    </row>
    <row r="111" spans="1:10" x14ac:dyDescent="0.3">
      <c r="A111" s="78">
        <f t="shared" si="3"/>
        <v>109</v>
      </c>
      <c r="B111" s="78" t="s">
        <v>687</v>
      </c>
      <c r="C111" s="78" t="s">
        <v>469</v>
      </c>
      <c r="D111" s="164">
        <v>150</v>
      </c>
      <c r="E111" s="164">
        <v>14992</v>
      </c>
      <c r="F111" s="164">
        <f t="shared" si="2"/>
        <v>750</v>
      </c>
      <c r="G111" s="78"/>
    </row>
    <row r="112" spans="1:10" x14ac:dyDescent="0.3">
      <c r="A112" s="78">
        <f t="shared" si="3"/>
        <v>110</v>
      </c>
      <c r="B112" s="78" t="s">
        <v>688</v>
      </c>
      <c r="C112" s="78">
        <v>6631</v>
      </c>
      <c r="D112" s="164">
        <v>100.5</v>
      </c>
      <c r="E112" s="164">
        <v>10000</v>
      </c>
      <c r="F112" s="164">
        <f t="shared" si="2"/>
        <v>502.5</v>
      </c>
      <c r="G112" s="78"/>
    </row>
    <row r="113" spans="1:7" x14ac:dyDescent="0.3">
      <c r="A113" s="78">
        <f t="shared" si="3"/>
        <v>111</v>
      </c>
      <c r="B113" s="78" t="s">
        <v>688</v>
      </c>
      <c r="C113" s="78">
        <v>9603</v>
      </c>
      <c r="D113" s="164">
        <v>100.5</v>
      </c>
      <c r="E113" s="164">
        <v>10000</v>
      </c>
      <c r="F113" s="164">
        <f t="shared" si="2"/>
        <v>502.5</v>
      </c>
      <c r="G113" s="78"/>
    </row>
    <row r="114" spans="1:7" x14ac:dyDescent="0.3">
      <c r="A114" s="78">
        <f t="shared" si="3"/>
        <v>112</v>
      </c>
      <c r="B114" s="78" t="s">
        <v>689</v>
      </c>
      <c r="C114" s="78">
        <v>8012</v>
      </c>
      <c r="D114" s="164">
        <v>50.1</v>
      </c>
      <c r="E114" s="164">
        <v>5000</v>
      </c>
      <c r="F114" s="164">
        <f t="shared" si="2"/>
        <v>250.5</v>
      </c>
      <c r="G114" s="78"/>
    </row>
    <row r="115" spans="1:7" x14ac:dyDescent="0.3">
      <c r="A115" s="78">
        <f t="shared" si="3"/>
        <v>113</v>
      </c>
      <c r="B115" s="78" t="s">
        <v>689</v>
      </c>
      <c r="C115" s="78">
        <v>4007</v>
      </c>
      <c r="D115" s="164">
        <v>100.5</v>
      </c>
      <c r="E115" s="164">
        <v>10000</v>
      </c>
      <c r="F115" s="164">
        <f t="shared" si="2"/>
        <v>502.5</v>
      </c>
      <c r="G115" s="78"/>
    </row>
    <row r="116" spans="1:7" x14ac:dyDescent="0.3">
      <c r="A116" s="78">
        <f t="shared" si="3"/>
        <v>114</v>
      </c>
      <c r="B116" s="78" t="s">
        <v>689</v>
      </c>
      <c r="C116" s="78">
        <v>674</v>
      </c>
      <c r="D116" s="164">
        <v>100.5</v>
      </c>
      <c r="E116" s="164">
        <v>10000</v>
      </c>
      <c r="F116" s="164">
        <f t="shared" si="2"/>
        <v>502.5</v>
      </c>
      <c r="G116" s="78"/>
    </row>
    <row r="117" spans="1:7" x14ac:dyDescent="0.3">
      <c r="A117" s="78">
        <f t="shared" si="3"/>
        <v>115</v>
      </c>
      <c r="B117" s="78" t="s">
        <v>669</v>
      </c>
      <c r="C117" s="78" t="s">
        <v>469</v>
      </c>
      <c r="D117" s="164">
        <v>120</v>
      </c>
      <c r="E117" s="164">
        <v>11994</v>
      </c>
      <c r="F117" s="164">
        <f t="shared" si="2"/>
        <v>600</v>
      </c>
      <c r="G117" s="78"/>
    </row>
    <row r="118" spans="1:7" x14ac:dyDescent="0.3">
      <c r="A118" s="78">
        <f t="shared" si="3"/>
        <v>116</v>
      </c>
      <c r="B118" s="78" t="s">
        <v>690</v>
      </c>
      <c r="C118" s="78">
        <v>8012</v>
      </c>
      <c r="D118" s="164">
        <v>100.5</v>
      </c>
      <c r="E118" s="164">
        <v>10000</v>
      </c>
      <c r="F118" s="164">
        <f t="shared" si="2"/>
        <v>502.5</v>
      </c>
      <c r="G118" s="78"/>
    </row>
    <row r="119" spans="1:7" x14ac:dyDescent="0.3">
      <c r="A119" s="78">
        <f t="shared" si="3"/>
        <v>117</v>
      </c>
      <c r="B119" s="78" t="s">
        <v>691</v>
      </c>
      <c r="C119" s="78">
        <v>9603</v>
      </c>
      <c r="D119" s="164">
        <v>100.5</v>
      </c>
      <c r="E119" s="164">
        <v>10000</v>
      </c>
      <c r="F119" s="164">
        <f t="shared" si="2"/>
        <v>502.5</v>
      </c>
      <c r="G119" s="78"/>
    </row>
    <row r="120" spans="1:7" x14ac:dyDescent="0.3">
      <c r="A120" s="78">
        <f t="shared" si="3"/>
        <v>118</v>
      </c>
      <c r="B120" s="78" t="s">
        <v>691</v>
      </c>
      <c r="C120" s="78">
        <v>6631</v>
      </c>
      <c r="D120" s="164">
        <v>150.69999999999999</v>
      </c>
      <c r="E120" s="164">
        <v>15000</v>
      </c>
      <c r="F120" s="164">
        <f t="shared" si="2"/>
        <v>753.5</v>
      </c>
      <c r="G120" s="78"/>
    </row>
    <row r="121" spans="1:7" x14ac:dyDescent="0.3">
      <c r="A121" s="78">
        <f t="shared" si="3"/>
        <v>119</v>
      </c>
      <c r="B121" s="78" t="s">
        <v>691</v>
      </c>
      <c r="C121" s="166" t="s">
        <v>274</v>
      </c>
      <c r="D121" s="164">
        <v>100.5</v>
      </c>
      <c r="E121" s="164">
        <v>10000</v>
      </c>
      <c r="F121" s="164">
        <f t="shared" si="2"/>
        <v>502.5</v>
      </c>
      <c r="G121" s="78"/>
    </row>
    <row r="122" spans="1:7" x14ac:dyDescent="0.3">
      <c r="A122" s="78">
        <f t="shared" si="3"/>
        <v>120</v>
      </c>
      <c r="B122" s="78" t="s">
        <v>671</v>
      </c>
      <c r="C122" s="78" t="s">
        <v>469</v>
      </c>
      <c r="D122" s="164">
        <v>120</v>
      </c>
      <c r="E122" s="164">
        <v>11994</v>
      </c>
      <c r="F122" s="164">
        <f t="shared" si="2"/>
        <v>600</v>
      </c>
      <c r="G122" s="78"/>
    </row>
    <row r="123" spans="1:7" x14ac:dyDescent="0.3">
      <c r="A123" s="78">
        <f t="shared" si="3"/>
        <v>121</v>
      </c>
      <c r="B123" s="78" t="s">
        <v>671</v>
      </c>
      <c r="C123" s="78">
        <v>8012</v>
      </c>
      <c r="D123" s="164">
        <v>134.57</v>
      </c>
      <c r="E123" s="164">
        <v>13450</v>
      </c>
      <c r="F123" s="164">
        <f t="shared" si="2"/>
        <v>672.84999999999991</v>
      </c>
      <c r="G123" s="78"/>
    </row>
    <row r="124" spans="1:7" x14ac:dyDescent="0.3">
      <c r="A124" s="78">
        <f t="shared" si="3"/>
        <v>122</v>
      </c>
      <c r="B124" s="78" t="s">
        <v>692</v>
      </c>
      <c r="C124" s="78">
        <v>9603</v>
      </c>
      <c r="D124" s="164">
        <v>100.5</v>
      </c>
      <c r="E124" s="164">
        <v>10000</v>
      </c>
      <c r="F124" s="164">
        <f t="shared" si="2"/>
        <v>502.5</v>
      </c>
      <c r="G124" s="78"/>
    </row>
    <row r="125" spans="1:7" x14ac:dyDescent="0.3">
      <c r="A125" s="78">
        <f t="shared" si="3"/>
        <v>123</v>
      </c>
      <c r="B125" s="78" t="s">
        <v>693</v>
      </c>
      <c r="C125" s="78">
        <v>674</v>
      </c>
      <c r="D125" s="164">
        <v>150.19999999999999</v>
      </c>
      <c r="E125" s="164">
        <v>15000</v>
      </c>
      <c r="F125" s="164">
        <f t="shared" si="2"/>
        <v>751</v>
      </c>
      <c r="G125" s="78"/>
    </row>
    <row r="126" spans="1:7" x14ac:dyDescent="0.3">
      <c r="A126" s="78">
        <f t="shared" si="3"/>
        <v>124</v>
      </c>
      <c r="B126" s="78" t="s">
        <v>694</v>
      </c>
      <c r="C126" s="78">
        <v>6631</v>
      </c>
      <c r="D126" s="164">
        <v>100.5</v>
      </c>
      <c r="E126" s="164">
        <v>10000</v>
      </c>
      <c r="F126" s="164">
        <f t="shared" si="2"/>
        <v>502.5</v>
      </c>
      <c r="G126" s="78"/>
    </row>
    <row r="127" spans="1:7" x14ac:dyDescent="0.3">
      <c r="A127" s="78">
        <f t="shared" si="3"/>
        <v>125</v>
      </c>
      <c r="B127" s="78" t="s">
        <v>695</v>
      </c>
      <c r="C127" s="78">
        <v>4007</v>
      </c>
      <c r="D127" s="164">
        <v>100.5</v>
      </c>
      <c r="E127" s="164">
        <v>9499</v>
      </c>
      <c r="F127" s="164">
        <f t="shared" si="2"/>
        <v>502.5</v>
      </c>
      <c r="G127" s="78"/>
    </row>
    <row r="128" spans="1:7" x14ac:dyDescent="0.3">
      <c r="A128" s="78">
        <f t="shared" si="3"/>
        <v>126</v>
      </c>
      <c r="B128" s="78" t="s">
        <v>696</v>
      </c>
      <c r="C128" s="78">
        <v>8012</v>
      </c>
      <c r="D128" s="164">
        <v>136</v>
      </c>
      <c r="E128" s="164">
        <v>12913</v>
      </c>
      <c r="F128" s="164">
        <f t="shared" si="2"/>
        <v>680</v>
      </c>
      <c r="G128" s="78"/>
    </row>
    <row r="129" spans="1:7" x14ac:dyDescent="0.3">
      <c r="A129" s="78">
        <f t="shared" si="3"/>
        <v>127</v>
      </c>
      <c r="B129" s="78" t="s">
        <v>695</v>
      </c>
      <c r="C129" s="78">
        <v>9603</v>
      </c>
      <c r="D129" s="164">
        <v>100.5</v>
      </c>
      <c r="E129" s="164">
        <v>9499</v>
      </c>
      <c r="F129" s="164">
        <f t="shared" si="2"/>
        <v>502.5</v>
      </c>
      <c r="G129" s="78"/>
    </row>
    <row r="130" spans="1:7" x14ac:dyDescent="0.3">
      <c r="A130" s="78">
        <f t="shared" si="3"/>
        <v>128</v>
      </c>
      <c r="B130" s="78" t="s">
        <v>695</v>
      </c>
      <c r="C130" s="78">
        <v>9603</v>
      </c>
      <c r="D130" s="164">
        <v>160</v>
      </c>
      <c r="E130" s="164">
        <v>15192</v>
      </c>
      <c r="F130" s="164">
        <f t="shared" si="2"/>
        <v>800</v>
      </c>
      <c r="G130" s="78"/>
    </row>
    <row r="131" spans="1:7" x14ac:dyDescent="0.3">
      <c r="A131" s="78">
        <f t="shared" si="3"/>
        <v>129</v>
      </c>
      <c r="B131" s="78" t="s">
        <v>697</v>
      </c>
      <c r="C131" s="78">
        <v>6631</v>
      </c>
      <c r="D131" s="164">
        <v>150.80000000000001</v>
      </c>
      <c r="E131" s="164">
        <v>14250</v>
      </c>
      <c r="F131" s="164">
        <f t="shared" si="2"/>
        <v>754</v>
      </c>
      <c r="G131" s="78"/>
    </row>
    <row r="132" spans="1:7" x14ac:dyDescent="0.3">
      <c r="A132" s="78">
        <f t="shared" si="3"/>
        <v>130</v>
      </c>
      <c r="B132" s="78" t="s">
        <v>672</v>
      </c>
      <c r="C132" s="78" t="s">
        <v>469</v>
      </c>
      <c r="D132" s="164">
        <v>120</v>
      </c>
      <c r="E132" s="164">
        <v>11394</v>
      </c>
      <c r="F132" s="164">
        <f t="shared" ref="F132:F161" si="4">D132*5</f>
        <v>600</v>
      </c>
      <c r="G132" s="78"/>
    </row>
    <row r="133" spans="1:7" x14ac:dyDescent="0.3">
      <c r="A133" s="78">
        <f t="shared" ref="A133:A138" si="5">A132+1</f>
        <v>131</v>
      </c>
      <c r="B133" s="78" t="s">
        <v>672</v>
      </c>
      <c r="C133" s="166" t="s">
        <v>274</v>
      </c>
      <c r="D133" s="164">
        <v>150.80000000000001</v>
      </c>
      <c r="E133" s="164">
        <v>14250</v>
      </c>
      <c r="F133" s="164">
        <f t="shared" si="4"/>
        <v>754</v>
      </c>
      <c r="G133" s="78"/>
    </row>
    <row r="134" spans="1:7" x14ac:dyDescent="0.3">
      <c r="A134" s="78">
        <f t="shared" si="5"/>
        <v>132</v>
      </c>
      <c r="B134" s="78" t="s">
        <v>673</v>
      </c>
      <c r="C134" s="78">
        <v>9815</v>
      </c>
      <c r="D134" s="164">
        <v>50.3</v>
      </c>
      <c r="E134" s="164">
        <v>5000</v>
      </c>
      <c r="F134" s="164">
        <f t="shared" si="4"/>
        <v>251.5</v>
      </c>
      <c r="G134" s="78"/>
    </row>
    <row r="135" spans="1:7" x14ac:dyDescent="0.3">
      <c r="A135" s="78">
        <f t="shared" si="5"/>
        <v>133</v>
      </c>
      <c r="B135" s="78" t="s">
        <v>674</v>
      </c>
      <c r="C135" s="78">
        <v>9603</v>
      </c>
      <c r="D135" s="164">
        <v>150.80000000000001</v>
      </c>
      <c r="E135" s="164">
        <v>15000</v>
      </c>
      <c r="F135" s="164">
        <f t="shared" si="4"/>
        <v>754</v>
      </c>
      <c r="G135" s="78"/>
    </row>
    <row r="136" spans="1:7" x14ac:dyDescent="0.3">
      <c r="A136" s="78">
        <f t="shared" si="5"/>
        <v>134</v>
      </c>
      <c r="B136" s="78" t="s">
        <v>674</v>
      </c>
      <c r="C136" s="78">
        <v>9815</v>
      </c>
      <c r="D136" s="164">
        <v>50.3</v>
      </c>
      <c r="E136" s="164">
        <v>5000</v>
      </c>
      <c r="F136" s="164">
        <f t="shared" si="4"/>
        <v>251.5</v>
      </c>
      <c r="G136" s="78"/>
    </row>
    <row r="137" spans="1:7" x14ac:dyDescent="0.3">
      <c r="A137" s="78">
        <f t="shared" si="5"/>
        <v>135</v>
      </c>
      <c r="B137" s="78" t="s">
        <v>675</v>
      </c>
      <c r="C137" s="78">
        <v>9815</v>
      </c>
      <c r="D137" s="164">
        <v>50.3</v>
      </c>
      <c r="E137" s="164">
        <v>5000</v>
      </c>
      <c r="F137" s="164">
        <f t="shared" si="4"/>
        <v>251.5</v>
      </c>
      <c r="G137" s="78"/>
    </row>
    <row r="138" spans="1:7" x14ac:dyDescent="0.3">
      <c r="A138" s="78">
        <f t="shared" si="5"/>
        <v>136</v>
      </c>
      <c r="B138" s="78" t="s">
        <v>675</v>
      </c>
      <c r="C138" s="78">
        <v>8012</v>
      </c>
      <c r="D138" s="164">
        <v>50.3</v>
      </c>
      <c r="E138" s="164">
        <v>5000</v>
      </c>
      <c r="F138" s="164">
        <f t="shared" si="4"/>
        <v>251.5</v>
      </c>
      <c r="G138" s="78"/>
    </row>
    <row r="139" spans="1:7" x14ac:dyDescent="0.3">
      <c r="A139" s="78"/>
      <c r="B139" s="78"/>
      <c r="C139" s="78"/>
      <c r="D139" s="164"/>
      <c r="E139" s="227" t="s">
        <v>242</v>
      </c>
      <c r="F139" s="227">
        <f>SUM(F3:F138)</f>
        <v>63987.05</v>
      </c>
      <c r="G139" s="78"/>
    </row>
    <row r="141" spans="1:7" x14ac:dyDescent="0.3">
      <c r="F141" s="240">
        <v>48712.3</v>
      </c>
      <c r="G141" s="232" t="s">
        <v>698</v>
      </c>
    </row>
    <row r="143" spans="1:7" x14ac:dyDescent="0.3">
      <c r="F143" s="240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I36"/>
  <sheetViews>
    <sheetView workbookViewId="0">
      <selection activeCell="B3" sqref="B3:I10"/>
    </sheetView>
  </sheetViews>
  <sheetFormatPr defaultColWidth="9.140625" defaultRowHeight="15" x14ac:dyDescent="0.25"/>
  <cols>
    <col min="1" max="1" width="10.7109375" style="9" bestFit="1" customWidth="1"/>
    <col min="2" max="2" width="15.85546875" style="9" bestFit="1" customWidth="1"/>
    <col min="3" max="3" width="14.140625" style="9" bestFit="1" customWidth="1"/>
    <col min="4" max="4" width="11" style="9" bestFit="1" customWidth="1"/>
    <col min="5" max="5" width="18.5703125" style="9" bestFit="1" customWidth="1"/>
    <col min="6" max="6" width="16.42578125" style="9" bestFit="1" customWidth="1"/>
    <col min="7" max="8" width="15.7109375" style="9" bestFit="1" customWidth="1"/>
    <col min="9" max="9" width="75.5703125" style="9" customWidth="1"/>
    <col min="10" max="16384" width="9.140625" style="9"/>
  </cols>
  <sheetData>
    <row r="1" spans="1:9" ht="21.75" thickBot="1" x14ac:dyDescent="0.4">
      <c r="A1" s="269" t="s">
        <v>12</v>
      </c>
      <c r="B1" s="270"/>
      <c r="C1" s="270"/>
      <c r="D1" s="270"/>
      <c r="E1" s="270"/>
      <c r="F1" s="271"/>
      <c r="G1" s="270"/>
      <c r="H1" s="270"/>
      <c r="I1" s="272"/>
    </row>
    <row r="2" spans="1:9" ht="30.75" thickBot="1" x14ac:dyDescent="0.3">
      <c r="A2" s="4" t="s">
        <v>0</v>
      </c>
      <c r="B2" s="4" t="s">
        <v>6</v>
      </c>
      <c r="C2" s="4" t="s">
        <v>7</v>
      </c>
      <c r="D2" s="5" t="s">
        <v>1</v>
      </c>
      <c r="E2" s="6" t="s">
        <v>2</v>
      </c>
      <c r="F2" s="7" t="s">
        <v>3</v>
      </c>
      <c r="G2" s="8" t="s">
        <v>8</v>
      </c>
      <c r="H2" s="7" t="s">
        <v>4</v>
      </c>
      <c r="I2" s="7" t="s">
        <v>5</v>
      </c>
    </row>
    <row r="3" spans="1:9" x14ac:dyDescent="0.25">
      <c r="A3" s="10">
        <v>44044</v>
      </c>
      <c r="B3" s="11">
        <v>9687</v>
      </c>
      <c r="C3" s="11">
        <v>9806</v>
      </c>
      <c r="D3" s="11">
        <f>C3-B3</f>
        <v>119</v>
      </c>
      <c r="E3" s="12">
        <v>5</v>
      </c>
      <c r="F3" s="13">
        <v>7</v>
      </c>
      <c r="G3" s="14"/>
      <c r="H3" s="13"/>
      <c r="I3" s="15" t="s">
        <v>15</v>
      </c>
    </row>
    <row r="4" spans="1:9" x14ac:dyDescent="0.25">
      <c r="A4" s="10">
        <v>44045</v>
      </c>
      <c r="B4" s="16">
        <v>9806</v>
      </c>
      <c r="C4" s="16">
        <v>9889</v>
      </c>
      <c r="D4" s="11">
        <f t="shared" ref="D4:D9" si="0">C4-B4</f>
        <v>83</v>
      </c>
      <c r="E4" s="17">
        <v>4</v>
      </c>
      <c r="F4" s="18">
        <v>6</v>
      </c>
      <c r="G4" s="19">
        <v>4000</v>
      </c>
      <c r="H4" s="13">
        <v>49</v>
      </c>
      <c r="I4" s="20" t="s">
        <v>18</v>
      </c>
    </row>
    <row r="5" spans="1:9" x14ac:dyDescent="0.25">
      <c r="A5" s="10">
        <v>44046</v>
      </c>
      <c r="B5" s="16">
        <f>C4</f>
        <v>9889</v>
      </c>
      <c r="C5" s="16">
        <v>9970</v>
      </c>
      <c r="D5" s="11">
        <f t="shared" si="0"/>
        <v>81</v>
      </c>
      <c r="E5" s="2">
        <v>4</v>
      </c>
      <c r="F5" s="3">
        <v>6</v>
      </c>
      <c r="G5" s="19"/>
      <c r="H5" s="13"/>
      <c r="I5" s="21" t="s">
        <v>19</v>
      </c>
    </row>
    <row r="6" spans="1:9" ht="30" x14ac:dyDescent="0.25">
      <c r="A6" s="10">
        <v>44047</v>
      </c>
      <c r="B6" s="16">
        <f>C5</f>
        <v>9970</v>
      </c>
      <c r="C6" s="16">
        <v>10075</v>
      </c>
      <c r="D6" s="11">
        <f t="shared" si="0"/>
        <v>105</v>
      </c>
      <c r="E6" s="17">
        <v>5</v>
      </c>
      <c r="F6" s="18">
        <v>9</v>
      </c>
      <c r="G6" s="19"/>
      <c r="H6" s="13"/>
      <c r="I6" s="21" t="s">
        <v>22</v>
      </c>
    </row>
    <row r="7" spans="1:9" ht="30" x14ac:dyDescent="0.25">
      <c r="A7" s="10">
        <v>44048</v>
      </c>
      <c r="B7" s="16">
        <f t="shared" ref="B7:B27" si="1">C6</f>
        <v>10075</v>
      </c>
      <c r="C7" s="16">
        <v>10155</v>
      </c>
      <c r="D7" s="16">
        <f t="shared" si="0"/>
        <v>80</v>
      </c>
      <c r="E7" s="17">
        <v>4</v>
      </c>
      <c r="F7" s="18">
        <v>8</v>
      </c>
      <c r="G7" s="19"/>
      <c r="H7" s="13"/>
      <c r="I7" s="22" t="s">
        <v>27</v>
      </c>
    </row>
    <row r="8" spans="1:9" x14ac:dyDescent="0.25">
      <c r="A8" s="10">
        <v>44049</v>
      </c>
      <c r="B8" s="16">
        <f t="shared" si="1"/>
        <v>10155</v>
      </c>
      <c r="C8" s="16">
        <v>10155</v>
      </c>
      <c r="D8" s="27">
        <f t="shared" si="0"/>
        <v>0</v>
      </c>
      <c r="E8" s="2"/>
      <c r="F8" s="3"/>
      <c r="G8" s="19"/>
      <c r="H8" s="13"/>
      <c r="I8" s="26" t="s">
        <v>30</v>
      </c>
    </row>
    <row r="9" spans="1:9" x14ac:dyDescent="0.25">
      <c r="A9" s="10">
        <v>44050</v>
      </c>
      <c r="B9" s="16">
        <f t="shared" si="1"/>
        <v>10155</v>
      </c>
      <c r="C9" s="16">
        <v>10232</v>
      </c>
      <c r="D9" s="16">
        <f t="shared" si="0"/>
        <v>77</v>
      </c>
      <c r="E9" s="2">
        <v>4</v>
      </c>
      <c r="F9" s="3">
        <v>6</v>
      </c>
      <c r="G9" s="19"/>
      <c r="H9" s="13"/>
      <c r="I9" s="21" t="s">
        <v>33</v>
      </c>
    </row>
    <row r="10" spans="1:9" x14ac:dyDescent="0.25">
      <c r="A10" s="10">
        <v>44051</v>
      </c>
      <c r="B10" s="16">
        <f t="shared" si="1"/>
        <v>10232</v>
      </c>
      <c r="C10" s="16"/>
      <c r="D10" s="16"/>
      <c r="E10" s="2"/>
      <c r="F10" s="3"/>
      <c r="G10" s="19">
        <v>4000</v>
      </c>
      <c r="H10" s="13">
        <v>49.18</v>
      </c>
      <c r="I10" s="21"/>
    </row>
    <row r="11" spans="1:9" x14ac:dyDescent="0.25">
      <c r="A11" s="10">
        <v>44052</v>
      </c>
      <c r="B11" s="16">
        <f t="shared" si="1"/>
        <v>0</v>
      </c>
      <c r="C11" s="16"/>
      <c r="D11" s="16"/>
      <c r="E11" s="2"/>
      <c r="F11" s="3"/>
      <c r="G11" s="19"/>
      <c r="H11" s="13"/>
      <c r="I11" s="21"/>
    </row>
    <row r="12" spans="1:9" x14ac:dyDescent="0.25">
      <c r="A12" s="10">
        <v>44053</v>
      </c>
      <c r="B12" s="16">
        <f t="shared" si="1"/>
        <v>0</v>
      </c>
      <c r="C12" s="16"/>
      <c r="D12" s="16"/>
      <c r="E12" s="2"/>
      <c r="F12" s="1"/>
      <c r="G12" s="19"/>
      <c r="H12" s="13"/>
      <c r="I12" s="21"/>
    </row>
    <row r="13" spans="1:9" x14ac:dyDescent="0.25">
      <c r="A13" s="10">
        <v>44054</v>
      </c>
      <c r="B13" s="16">
        <f t="shared" si="1"/>
        <v>0</v>
      </c>
      <c r="C13" s="16"/>
      <c r="D13" s="16"/>
      <c r="E13" s="2"/>
      <c r="F13" s="2"/>
      <c r="G13" s="18"/>
      <c r="H13" s="13"/>
      <c r="I13" s="21"/>
    </row>
    <row r="14" spans="1:9" x14ac:dyDescent="0.25">
      <c r="A14" s="10">
        <v>44055</v>
      </c>
      <c r="B14" s="16">
        <f t="shared" si="1"/>
        <v>0</v>
      </c>
      <c r="C14" s="16"/>
      <c r="D14" s="16"/>
      <c r="E14" s="2"/>
      <c r="F14" s="2"/>
      <c r="G14" s="18"/>
      <c r="H14" s="13"/>
      <c r="I14" s="21"/>
    </row>
    <row r="15" spans="1:9" x14ac:dyDescent="0.25">
      <c r="A15" s="10">
        <v>44056</v>
      </c>
      <c r="B15" s="16">
        <f t="shared" si="1"/>
        <v>0</v>
      </c>
      <c r="C15" s="16"/>
      <c r="D15" s="16"/>
      <c r="E15" s="2"/>
      <c r="F15" s="2"/>
      <c r="G15" s="18"/>
      <c r="H15" s="13"/>
      <c r="I15" s="21"/>
    </row>
    <row r="16" spans="1:9" x14ac:dyDescent="0.25">
      <c r="A16" s="10">
        <v>44057</v>
      </c>
      <c r="B16" s="16">
        <f t="shared" si="1"/>
        <v>0</v>
      </c>
      <c r="C16" s="16"/>
      <c r="D16" s="16"/>
      <c r="E16" s="2"/>
      <c r="F16" s="2"/>
      <c r="G16" s="18"/>
      <c r="H16" s="13"/>
      <c r="I16" s="21"/>
    </row>
    <row r="17" spans="1:9" x14ac:dyDescent="0.25">
      <c r="A17" s="10">
        <v>44058</v>
      </c>
      <c r="B17" s="16">
        <f t="shared" si="1"/>
        <v>0</v>
      </c>
      <c r="C17" s="16"/>
      <c r="D17" s="16"/>
      <c r="E17" s="2"/>
      <c r="F17" s="2"/>
      <c r="G17" s="18"/>
      <c r="H17" s="13"/>
      <c r="I17" s="21"/>
    </row>
    <row r="18" spans="1:9" x14ac:dyDescent="0.25">
      <c r="A18" s="10">
        <v>44059</v>
      </c>
      <c r="B18" s="16">
        <f t="shared" si="1"/>
        <v>0</v>
      </c>
      <c r="C18" s="16"/>
      <c r="D18" s="16"/>
      <c r="E18" s="2"/>
      <c r="F18" s="2"/>
      <c r="G18" s="18"/>
      <c r="H18" s="13"/>
      <c r="I18" s="21"/>
    </row>
    <row r="19" spans="1:9" x14ac:dyDescent="0.25">
      <c r="A19" s="10">
        <v>44060</v>
      </c>
      <c r="B19" s="16">
        <f t="shared" si="1"/>
        <v>0</v>
      </c>
      <c r="C19" s="16"/>
      <c r="D19" s="16"/>
      <c r="E19" s="2"/>
      <c r="F19" s="2"/>
      <c r="G19" s="18"/>
      <c r="H19" s="13"/>
      <c r="I19" s="21"/>
    </row>
    <row r="20" spans="1:9" x14ac:dyDescent="0.25">
      <c r="A20" s="10">
        <v>44061</v>
      </c>
      <c r="B20" s="16">
        <f t="shared" si="1"/>
        <v>0</v>
      </c>
      <c r="C20" s="16"/>
      <c r="D20" s="16"/>
      <c r="E20" s="2"/>
      <c r="F20" s="2"/>
      <c r="G20" s="18"/>
      <c r="H20" s="13"/>
      <c r="I20" s="21"/>
    </row>
    <row r="21" spans="1:9" x14ac:dyDescent="0.25">
      <c r="A21" s="10">
        <v>44062</v>
      </c>
      <c r="B21" s="16">
        <f t="shared" si="1"/>
        <v>0</v>
      </c>
      <c r="C21" s="16"/>
      <c r="D21" s="16"/>
      <c r="E21" s="2"/>
      <c r="F21" s="2"/>
      <c r="G21" s="18"/>
      <c r="H21" s="13"/>
      <c r="I21" s="21"/>
    </row>
    <row r="22" spans="1:9" x14ac:dyDescent="0.25">
      <c r="A22" s="10">
        <v>44063</v>
      </c>
      <c r="B22" s="16">
        <f t="shared" si="1"/>
        <v>0</v>
      </c>
      <c r="C22" s="16"/>
      <c r="D22" s="16"/>
      <c r="E22" s="2"/>
      <c r="F22" s="2"/>
      <c r="G22" s="18"/>
      <c r="H22" s="13"/>
      <c r="I22" s="21"/>
    </row>
    <row r="23" spans="1:9" x14ac:dyDescent="0.25">
      <c r="A23" s="10">
        <v>44064</v>
      </c>
      <c r="B23" s="16">
        <f t="shared" si="1"/>
        <v>0</v>
      </c>
      <c r="C23" s="16"/>
      <c r="D23" s="16"/>
      <c r="E23" s="2"/>
      <c r="F23" s="2"/>
      <c r="G23" s="18"/>
      <c r="H23" s="13"/>
      <c r="I23" s="21"/>
    </row>
    <row r="24" spans="1:9" x14ac:dyDescent="0.25">
      <c r="A24" s="10">
        <v>44065</v>
      </c>
      <c r="B24" s="16">
        <f t="shared" si="1"/>
        <v>0</v>
      </c>
      <c r="C24" s="16"/>
      <c r="D24" s="16"/>
      <c r="E24" s="2"/>
      <c r="F24" s="2"/>
      <c r="G24" s="18"/>
      <c r="H24" s="13"/>
      <c r="I24" s="21"/>
    </row>
    <row r="25" spans="1:9" x14ac:dyDescent="0.25">
      <c r="A25" s="10">
        <v>44066</v>
      </c>
      <c r="B25" s="16">
        <f t="shared" si="1"/>
        <v>0</v>
      </c>
      <c r="C25" s="16"/>
      <c r="D25" s="16"/>
      <c r="E25" s="17"/>
      <c r="F25" s="17"/>
      <c r="G25" s="18"/>
      <c r="H25" s="13"/>
      <c r="I25" s="21"/>
    </row>
    <row r="26" spans="1:9" x14ac:dyDescent="0.25">
      <c r="A26" s="10">
        <v>44067</v>
      </c>
      <c r="B26" s="16">
        <f t="shared" si="1"/>
        <v>0</v>
      </c>
      <c r="C26" s="16"/>
      <c r="D26" s="16"/>
      <c r="E26" s="17"/>
      <c r="F26" s="17"/>
      <c r="G26" s="18"/>
      <c r="H26" s="13"/>
      <c r="I26" s="21"/>
    </row>
    <row r="27" spans="1:9" x14ac:dyDescent="0.25">
      <c r="A27" s="10">
        <v>44068</v>
      </c>
      <c r="B27" s="16">
        <f t="shared" si="1"/>
        <v>0</v>
      </c>
      <c r="C27" s="16"/>
      <c r="D27" s="16"/>
      <c r="E27" s="17"/>
      <c r="F27" s="17"/>
      <c r="G27" s="18"/>
      <c r="H27" s="13"/>
      <c r="I27" s="21"/>
    </row>
    <row r="28" spans="1:9" x14ac:dyDescent="0.25">
      <c r="A28" s="10">
        <v>44069</v>
      </c>
      <c r="B28" s="16">
        <f t="shared" ref="B28:B33" si="2">+C27</f>
        <v>0</v>
      </c>
      <c r="C28" s="16"/>
      <c r="D28" s="16"/>
      <c r="E28" s="17"/>
      <c r="F28" s="17"/>
      <c r="G28" s="18"/>
      <c r="H28" s="13"/>
      <c r="I28" s="21"/>
    </row>
    <row r="29" spans="1:9" x14ac:dyDescent="0.25">
      <c r="A29" s="10">
        <v>44070</v>
      </c>
      <c r="B29" s="16">
        <f t="shared" si="2"/>
        <v>0</v>
      </c>
      <c r="C29" s="16"/>
      <c r="D29" s="16"/>
      <c r="E29" s="17"/>
      <c r="F29" s="17"/>
      <c r="G29" s="18"/>
      <c r="H29" s="13"/>
      <c r="I29" s="21"/>
    </row>
    <row r="30" spans="1:9" x14ac:dyDescent="0.25">
      <c r="A30" s="10">
        <v>44071</v>
      </c>
      <c r="B30" s="16">
        <f t="shared" si="2"/>
        <v>0</v>
      </c>
      <c r="C30" s="16"/>
      <c r="D30" s="16"/>
      <c r="E30" s="17"/>
      <c r="F30" s="17"/>
      <c r="G30" s="18"/>
      <c r="H30" s="13"/>
      <c r="I30" s="21"/>
    </row>
    <row r="31" spans="1:9" x14ac:dyDescent="0.25">
      <c r="A31" s="10">
        <v>44072</v>
      </c>
      <c r="B31" s="16">
        <f t="shared" si="2"/>
        <v>0</v>
      </c>
      <c r="C31" s="16"/>
      <c r="D31" s="16"/>
      <c r="E31" s="17"/>
      <c r="F31" s="17"/>
      <c r="G31" s="18"/>
      <c r="H31" s="13"/>
      <c r="I31" s="21"/>
    </row>
    <row r="32" spans="1:9" x14ac:dyDescent="0.25">
      <c r="A32" s="10">
        <v>44073</v>
      </c>
      <c r="B32" s="16">
        <f t="shared" si="2"/>
        <v>0</v>
      </c>
      <c r="C32" s="16"/>
      <c r="D32" s="16"/>
      <c r="E32" s="17"/>
      <c r="F32" s="17"/>
      <c r="G32" s="18"/>
      <c r="H32" s="13"/>
      <c r="I32" s="21"/>
    </row>
    <row r="33" spans="1:9" x14ac:dyDescent="0.25">
      <c r="A33" s="10">
        <v>44074</v>
      </c>
      <c r="B33" s="16">
        <f t="shared" si="2"/>
        <v>0</v>
      </c>
      <c r="C33" s="16"/>
      <c r="D33" s="16"/>
      <c r="E33" s="17"/>
      <c r="F33" s="17"/>
      <c r="G33" s="18"/>
      <c r="H33" s="13"/>
      <c r="I33" s="21"/>
    </row>
    <row r="34" spans="1:9" x14ac:dyDescent="0.25">
      <c r="A34" s="20" t="s">
        <v>9</v>
      </c>
      <c r="B34" s="16"/>
      <c r="C34" s="16"/>
      <c r="D34" s="16">
        <f>SUM(D3:D33)</f>
        <v>545</v>
      </c>
      <c r="E34" s="16">
        <f>SUM(E3:E33)</f>
        <v>26</v>
      </c>
      <c r="F34" s="16">
        <f>SUM(F3:F33)</f>
        <v>42</v>
      </c>
      <c r="G34" s="16">
        <f>SUM(G3:G33)</f>
        <v>8000</v>
      </c>
      <c r="H34" s="16">
        <f>SUM(H3:H33)</f>
        <v>98.18</v>
      </c>
      <c r="I34" s="21"/>
    </row>
    <row r="36" spans="1:9" ht="18.75" x14ac:dyDescent="0.25">
      <c r="F36" s="23" t="s">
        <v>10</v>
      </c>
      <c r="G36" s="23">
        <f>+D34/H34</f>
        <v>5.5510287227541246</v>
      </c>
      <c r="H36" s="23" t="s">
        <v>11</v>
      </c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>
      <selection activeCell="B3" sqref="B3:I10"/>
    </sheetView>
  </sheetViews>
  <sheetFormatPr defaultColWidth="9.140625" defaultRowHeight="15" x14ac:dyDescent="0.25"/>
  <cols>
    <col min="1" max="1" width="10.7109375" style="9" bestFit="1" customWidth="1"/>
    <col min="2" max="2" width="15.85546875" style="9" bestFit="1" customWidth="1"/>
    <col min="3" max="3" width="14.140625" style="9" bestFit="1" customWidth="1"/>
    <col min="4" max="4" width="11" style="9" bestFit="1" customWidth="1"/>
    <col min="5" max="5" width="18.5703125" style="9" bestFit="1" customWidth="1"/>
    <col min="6" max="6" width="16.42578125" style="9" bestFit="1" customWidth="1"/>
    <col min="7" max="8" width="15.7109375" style="9" bestFit="1" customWidth="1"/>
    <col min="9" max="9" width="75.5703125" style="9" customWidth="1"/>
    <col min="10" max="16384" width="9.140625" style="9"/>
  </cols>
  <sheetData>
    <row r="1" spans="1:9" ht="21.75" thickBot="1" x14ac:dyDescent="0.4">
      <c r="A1" s="269" t="s">
        <v>14</v>
      </c>
      <c r="B1" s="270"/>
      <c r="C1" s="270"/>
      <c r="D1" s="270"/>
      <c r="E1" s="270"/>
      <c r="F1" s="271"/>
      <c r="G1" s="270"/>
      <c r="H1" s="270"/>
      <c r="I1" s="272"/>
    </row>
    <row r="2" spans="1:9" ht="30.75" thickBot="1" x14ac:dyDescent="0.3">
      <c r="A2" s="4" t="s">
        <v>0</v>
      </c>
      <c r="B2" s="4" t="s">
        <v>6</v>
      </c>
      <c r="C2" s="4" t="s">
        <v>7</v>
      </c>
      <c r="D2" s="5" t="s">
        <v>1</v>
      </c>
      <c r="E2" s="6" t="s">
        <v>2</v>
      </c>
      <c r="F2" s="7" t="s">
        <v>3</v>
      </c>
      <c r="G2" s="8" t="s">
        <v>8</v>
      </c>
      <c r="H2" s="7" t="s">
        <v>4</v>
      </c>
      <c r="I2" s="7" t="s">
        <v>5</v>
      </c>
    </row>
    <row r="3" spans="1:9" x14ac:dyDescent="0.25">
      <c r="A3" s="10">
        <v>44044</v>
      </c>
      <c r="B3" s="11">
        <v>226537</v>
      </c>
      <c r="C3" s="11">
        <v>226575</v>
      </c>
      <c r="D3" s="11">
        <f>C3-B3</f>
        <v>38</v>
      </c>
      <c r="E3" s="12">
        <v>2</v>
      </c>
      <c r="F3" s="13">
        <v>2</v>
      </c>
      <c r="G3" s="14"/>
      <c r="H3" s="13"/>
      <c r="I3" s="24" t="s">
        <v>16</v>
      </c>
    </row>
    <row r="4" spans="1:9" x14ac:dyDescent="0.25">
      <c r="A4" s="10">
        <v>44045</v>
      </c>
      <c r="B4" s="16">
        <f>C3</f>
        <v>226575</v>
      </c>
      <c r="C4" s="16">
        <v>226620</v>
      </c>
      <c r="D4" s="11">
        <f t="shared" ref="D4:D9" si="0">C4-B4</f>
        <v>45</v>
      </c>
      <c r="E4" s="17">
        <v>2</v>
      </c>
      <c r="F4" s="18">
        <v>2</v>
      </c>
      <c r="G4" s="19"/>
      <c r="H4" s="13"/>
      <c r="I4" s="24" t="s">
        <v>16</v>
      </c>
    </row>
    <row r="5" spans="1:9" x14ac:dyDescent="0.25">
      <c r="A5" s="10">
        <v>44046</v>
      </c>
      <c r="B5" s="16">
        <f>C4</f>
        <v>226620</v>
      </c>
      <c r="C5" s="16">
        <v>226667</v>
      </c>
      <c r="D5" s="11">
        <f t="shared" si="0"/>
        <v>47</v>
      </c>
      <c r="E5" s="2">
        <f>2+1</f>
        <v>3</v>
      </c>
      <c r="F5" s="3">
        <f>2+2</f>
        <v>4</v>
      </c>
      <c r="G5" s="19"/>
      <c r="H5" s="13"/>
      <c r="I5" s="24" t="s">
        <v>16</v>
      </c>
    </row>
    <row r="6" spans="1:9" x14ac:dyDescent="0.25">
      <c r="A6" s="10">
        <v>44047</v>
      </c>
      <c r="B6" s="16">
        <f>C5</f>
        <v>226667</v>
      </c>
      <c r="C6" s="16">
        <v>226737</v>
      </c>
      <c r="D6" s="11">
        <f t="shared" si="0"/>
        <v>70</v>
      </c>
      <c r="E6" s="2">
        <f>2+3</f>
        <v>5</v>
      </c>
      <c r="F6" s="3">
        <f>2+3</f>
        <v>5</v>
      </c>
      <c r="G6" s="19"/>
      <c r="H6" s="13"/>
      <c r="I6" s="24" t="s">
        <v>25</v>
      </c>
    </row>
    <row r="7" spans="1:9" x14ac:dyDescent="0.25">
      <c r="A7" s="10">
        <v>44048</v>
      </c>
      <c r="B7" s="16">
        <f t="shared" ref="B7:B27" si="1">C6</f>
        <v>226737</v>
      </c>
      <c r="C7" s="16">
        <v>226798</v>
      </c>
      <c r="D7" s="16">
        <f t="shared" si="0"/>
        <v>61</v>
      </c>
      <c r="E7" s="17">
        <v>3</v>
      </c>
      <c r="F7" s="18">
        <v>3</v>
      </c>
      <c r="G7" s="19">
        <v>2000</v>
      </c>
      <c r="H7" s="13">
        <v>24.59</v>
      </c>
      <c r="I7" s="22" t="s">
        <v>32</v>
      </c>
    </row>
    <row r="8" spans="1:9" x14ac:dyDescent="0.25">
      <c r="A8" s="10">
        <v>44049</v>
      </c>
      <c r="B8" s="16">
        <f t="shared" si="1"/>
        <v>226798</v>
      </c>
      <c r="C8" s="16">
        <v>226798</v>
      </c>
      <c r="D8" s="27">
        <f t="shared" si="0"/>
        <v>0</v>
      </c>
      <c r="E8" s="2"/>
      <c r="F8" s="3"/>
      <c r="G8" s="19"/>
      <c r="H8" s="13"/>
      <c r="I8" s="28" t="s">
        <v>30</v>
      </c>
    </row>
    <row r="9" spans="1:9" x14ac:dyDescent="0.25">
      <c r="A9" s="10">
        <v>44050</v>
      </c>
      <c r="B9" s="16">
        <f t="shared" si="1"/>
        <v>226798</v>
      </c>
      <c r="C9" s="16">
        <v>226861</v>
      </c>
      <c r="D9" s="16">
        <f t="shared" si="0"/>
        <v>63</v>
      </c>
      <c r="E9" s="2">
        <v>3</v>
      </c>
      <c r="F9" s="3">
        <v>3</v>
      </c>
      <c r="G9" s="19">
        <v>4000</v>
      </c>
      <c r="H9" s="13">
        <v>49.24</v>
      </c>
      <c r="I9" s="22" t="s">
        <v>36</v>
      </c>
    </row>
    <row r="10" spans="1:9" x14ac:dyDescent="0.25">
      <c r="A10" s="10">
        <v>44051</v>
      </c>
      <c r="B10" s="16">
        <f t="shared" si="1"/>
        <v>226861</v>
      </c>
      <c r="C10" s="16"/>
      <c r="D10" s="16"/>
      <c r="E10" s="2"/>
      <c r="F10" s="3"/>
      <c r="G10" s="19"/>
      <c r="H10" s="13"/>
      <c r="I10" s="22"/>
    </row>
    <row r="11" spans="1:9" x14ac:dyDescent="0.25">
      <c r="A11" s="10">
        <v>44052</v>
      </c>
      <c r="B11" s="16">
        <f t="shared" si="1"/>
        <v>0</v>
      </c>
      <c r="C11" s="16"/>
      <c r="D11" s="16"/>
      <c r="E11" s="2"/>
      <c r="F11" s="3"/>
      <c r="G11" s="19"/>
      <c r="H11" s="13"/>
      <c r="I11" s="22"/>
    </row>
    <row r="12" spans="1:9" x14ac:dyDescent="0.25">
      <c r="A12" s="10">
        <v>44053</v>
      </c>
      <c r="B12" s="16">
        <f t="shared" si="1"/>
        <v>0</v>
      </c>
      <c r="C12" s="16"/>
      <c r="D12" s="16"/>
      <c r="E12" s="2"/>
      <c r="F12" s="1"/>
      <c r="G12" s="19"/>
      <c r="H12" s="13"/>
      <c r="I12" s="22"/>
    </row>
    <row r="13" spans="1:9" x14ac:dyDescent="0.25">
      <c r="A13" s="10">
        <v>44054</v>
      </c>
      <c r="B13" s="16">
        <f t="shared" si="1"/>
        <v>0</v>
      </c>
      <c r="C13" s="16"/>
      <c r="D13" s="16"/>
      <c r="E13" s="2"/>
      <c r="F13" s="2"/>
      <c r="G13" s="18"/>
      <c r="H13" s="13"/>
      <c r="I13" s="22"/>
    </row>
    <row r="14" spans="1:9" x14ac:dyDescent="0.25">
      <c r="A14" s="10">
        <v>44055</v>
      </c>
      <c r="B14" s="16">
        <f t="shared" si="1"/>
        <v>0</v>
      </c>
      <c r="C14" s="16"/>
      <c r="D14" s="16"/>
      <c r="E14" s="2"/>
      <c r="F14" s="2"/>
      <c r="G14" s="18"/>
      <c r="H14" s="13"/>
      <c r="I14" s="22"/>
    </row>
    <row r="15" spans="1:9" x14ac:dyDescent="0.25">
      <c r="A15" s="10">
        <v>44056</v>
      </c>
      <c r="B15" s="16">
        <f t="shared" si="1"/>
        <v>0</v>
      </c>
      <c r="C15" s="16"/>
      <c r="D15" s="16"/>
      <c r="E15" s="2"/>
      <c r="F15" s="2"/>
      <c r="G15" s="18"/>
      <c r="H15" s="13"/>
      <c r="I15" s="22"/>
    </row>
    <row r="16" spans="1:9" x14ac:dyDescent="0.25">
      <c r="A16" s="10">
        <v>44057</v>
      </c>
      <c r="B16" s="16">
        <f t="shared" si="1"/>
        <v>0</v>
      </c>
      <c r="C16" s="16"/>
      <c r="D16" s="16"/>
      <c r="E16" s="2"/>
      <c r="F16" s="2"/>
      <c r="G16" s="18"/>
      <c r="H16" s="13"/>
      <c r="I16" s="22"/>
    </row>
    <row r="17" spans="1:9" x14ac:dyDescent="0.25">
      <c r="A17" s="10">
        <v>44058</v>
      </c>
      <c r="B17" s="16">
        <f t="shared" si="1"/>
        <v>0</v>
      </c>
      <c r="C17" s="16"/>
      <c r="D17" s="16"/>
      <c r="E17" s="2"/>
      <c r="F17" s="2"/>
      <c r="G17" s="18"/>
      <c r="H17" s="13"/>
      <c r="I17" s="22"/>
    </row>
    <row r="18" spans="1:9" x14ac:dyDescent="0.25">
      <c r="A18" s="10">
        <v>44059</v>
      </c>
      <c r="B18" s="16">
        <f t="shared" si="1"/>
        <v>0</v>
      </c>
      <c r="C18" s="16"/>
      <c r="D18" s="16"/>
      <c r="E18" s="2"/>
      <c r="F18" s="2"/>
      <c r="G18" s="18"/>
      <c r="H18" s="13"/>
      <c r="I18" s="22"/>
    </row>
    <row r="19" spans="1:9" x14ac:dyDescent="0.25">
      <c r="A19" s="10">
        <v>44060</v>
      </c>
      <c r="B19" s="16">
        <f t="shared" si="1"/>
        <v>0</v>
      </c>
      <c r="C19" s="16"/>
      <c r="D19" s="16"/>
      <c r="E19" s="2"/>
      <c r="F19" s="2"/>
      <c r="G19" s="18"/>
      <c r="H19" s="13"/>
      <c r="I19" s="22"/>
    </row>
    <row r="20" spans="1:9" x14ac:dyDescent="0.25">
      <c r="A20" s="10">
        <v>44061</v>
      </c>
      <c r="B20" s="16">
        <f t="shared" si="1"/>
        <v>0</v>
      </c>
      <c r="C20" s="16"/>
      <c r="D20" s="16"/>
      <c r="E20" s="2"/>
      <c r="F20" s="2"/>
      <c r="G20" s="18"/>
      <c r="H20" s="13"/>
      <c r="I20" s="22"/>
    </row>
    <row r="21" spans="1:9" x14ac:dyDescent="0.25">
      <c r="A21" s="10">
        <v>44062</v>
      </c>
      <c r="B21" s="16">
        <f t="shared" si="1"/>
        <v>0</v>
      </c>
      <c r="C21" s="16"/>
      <c r="D21" s="16"/>
      <c r="E21" s="2"/>
      <c r="F21" s="2"/>
      <c r="G21" s="18"/>
      <c r="H21" s="13"/>
      <c r="I21" s="22"/>
    </row>
    <row r="22" spans="1:9" x14ac:dyDescent="0.25">
      <c r="A22" s="10">
        <v>44063</v>
      </c>
      <c r="B22" s="16">
        <f t="shared" si="1"/>
        <v>0</v>
      </c>
      <c r="C22" s="16"/>
      <c r="D22" s="16"/>
      <c r="E22" s="2"/>
      <c r="F22" s="2"/>
      <c r="G22" s="18"/>
      <c r="H22" s="13"/>
      <c r="I22" s="22"/>
    </row>
    <row r="23" spans="1:9" x14ac:dyDescent="0.25">
      <c r="A23" s="10">
        <v>44064</v>
      </c>
      <c r="B23" s="16">
        <f t="shared" si="1"/>
        <v>0</v>
      </c>
      <c r="C23" s="16"/>
      <c r="D23" s="16"/>
      <c r="E23" s="2"/>
      <c r="F23" s="2"/>
      <c r="G23" s="18"/>
      <c r="H23" s="13"/>
      <c r="I23" s="22"/>
    </row>
    <row r="24" spans="1:9" x14ac:dyDescent="0.25">
      <c r="A24" s="10">
        <v>44065</v>
      </c>
      <c r="B24" s="16">
        <f t="shared" si="1"/>
        <v>0</v>
      </c>
      <c r="C24" s="16"/>
      <c r="D24" s="16"/>
      <c r="E24" s="2"/>
      <c r="F24" s="2"/>
      <c r="G24" s="18"/>
      <c r="H24" s="13"/>
      <c r="I24" s="22"/>
    </row>
    <row r="25" spans="1:9" x14ac:dyDescent="0.25">
      <c r="A25" s="10">
        <v>44066</v>
      </c>
      <c r="B25" s="16">
        <f t="shared" si="1"/>
        <v>0</v>
      </c>
      <c r="C25" s="16"/>
      <c r="D25" s="16"/>
      <c r="E25" s="17"/>
      <c r="F25" s="17"/>
      <c r="G25" s="18"/>
      <c r="H25" s="13"/>
      <c r="I25" s="22"/>
    </row>
    <row r="26" spans="1:9" x14ac:dyDescent="0.25">
      <c r="A26" s="10">
        <v>44067</v>
      </c>
      <c r="B26" s="16">
        <f t="shared" si="1"/>
        <v>0</v>
      </c>
      <c r="C26" s="16"/>
      <c r="D26" s="16"/>
      <c r="E26" s="17"/>
      <c r="F26" s="17"/>
      <c r="G26" s="18"/>
      <c r="H26" s="13"/>
      <c r="I26" s="22"/>
    </row>
    <row r="27" spans="1:9" x14ac:dyDescent="0.25">
      <c r="A27" s="10">
        <v>44068</v>
      </c>
      <c r="B27" s="16">
        <f t="shared" si="1"/>
        <v>0</v>
      </c>
      <c r="C27" s="16"/>
      <c r="D27" s="16"/>
      <c r="E27" s="17"/>
      <c r="F27" s="17"/>
      <c r="G27" s="18"/>
      <c r="H27" s="13"/>
      <c r="I27" s="22"/>
    </row>
    <row r="28" spans="1:9" x14ac:dyDescent="0.25">
      <c r="A28" s="10">
        <v>44069</v>
      </c>
      <c r="B28" s="16">
        <f t="shared" ref="B28:B33" si="2">+C27</f>
        <v>0</v>
      </c>
      <c r="C28" s="16"/>
      <c r="D28" s="16"/>
      <c r="E28" s="17"/>
      <c r="F28" s="17"/>
      <c r="G28" s="18"/>
      <c r="H28" s="13"/>
      <c r="I28" s="22"/>
    </row>
    <row r="29" spans="1:9" x14ac:dyDescent="0.25">
      <c r="A29" s="10">
        <v>44070</v>
      </c>
      <c r="B29" s="16">
        <f t="shared" si="2"/>
        <v>0</v>
      </c>
      <c r="C29" s="16"/>
      <c r="D29" s="16"/>
      <c r="E29" s="17"/>
      <c r="F29" s="17"/>
      <c r="G29" s="18"/>
      <c r="H29" s="13"/>
      <c r="I29" s="22"/>
    </row>
    <row r="30" spans="1:9" x14ac:dyDescent="0.25">
      <c r="A30" s="10">
        <v>44071</v>
      </c>
      <c r="B30" s="16">
        <f t="shared" si="2"/>
        <v>0</v>
      </c>
      <c r="C30" s="16"/>
      <c r="D30" s="16"/>
      <c r="E30" s="17"/>
      <c r="F30" s="17"/>
      <c r="G30" s="18"/>
      <c r="H30" s="13"/>
      <c r="I30" s="22"/>
    </row>
    <row r="31" spans="1:9" x14ac:dyDescent="0.25">
      <c r="A31" s="10">
        <v>44072</v>
      </c>
      <c r="B31" s="16">
        <f t="shared" si="2"/>
        <v>0</v>
      </c>
      <c r="C31" s="16"/>
      <c r="D31" s="16"/>
      <c r="E31" s="17"/>
      <c r="F31" s="17"/>
      <c r="G31" s="18"/>
      <c r="H31" s="13"/>
      <c r="I31" s="22"/>
    </row>
    <row r="32" spans="1:9" x14ac:dyDescent="0.25">
      <c r="A32" s="10">
        <v>44073</v>
      </c>
      <c r="B32" s="16">
        <f t="shared" si="2"/>
        <v>0</v>
      </c>
      <c r="C32" s="16"/>
      <c r="D32" s="16"/>
      <c r="E32" s="17"/>
      <c r="F32" s="17"/>
      <c r="G32" s="18"/>
      <c r="H32" s="13"/>
      <c r="I32" s="22"/>
    </row>
    <row r="33" spans="1:9" x14ac:dyDescent="0.25">
      <c r="A33" s="10">
        <v>44074</v>
      </c>
      <c r="B33" s="16">
        <f t="shared" si="2"/>
        <v>0</v>
      </c>
      <c r="C33" s="16"/>
      <c r="D33" s="16"/>
      <c r="E33" s="17"/>
      <c r="F33" s="17"/>
      <c r="G33" s="18"/>
      <c r="H33" s="13"/>
      <c r="I33" s="22"/>
    </row>
    <row r="34" spans="1:9" x14ac:dyDescent="0.25">
      <c r="A34" s="20" t="s">
        <v>9</v>
      </c>
      <c r="B34" s="16"/>
      <c r="C34" s="16"/>
      <c r="D34" s="16">
        <f>SUM(D3:D33)</f>
        <v>324</v>
      </c>
      <c r="E34" s="16">
        <f>SUM(E3:E33)</f>
        <v>18</v>
      </c>
      <c r="F34" s="16">
        <f>SUM(F3:F33)</f>
        <v>19</v>
      </c>
      <c r="G34" s="16">
        <f>SUM(G3:G33)</f>
        <v>6000</v>
      </c>
      <c r="H34" s="16">
        <f>SUM(H3:H33)</f>
        <v>73.83</v>
      </c>
      <c r="I34" s="22"/>
    </row>
    <row r="36" spans="1:9" ht="18.75" x14ac:dyDescent="0.25">
      <c r="F36" s="23" t="s">
        <v>10</v>
      </c>
      <c r="G36" s="23">
        <f>+D34/H34</f>
        <v>4.3884599756196669</v>
      </c>
      <c r="H36" s="23" t="s">
        <v>11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MARCH'22</vt:lpstr>
      <vt:lpstr>APRIL"22</vt:lpstr>
      <vt:lpstr>MAY'22</vt:lpstr>
      <vt:lpstr>JUNE'22</vt:lpstr>
      <vt:lpstr>JULY'22</vt:lpstr>
      <vt:lpstr>REDDY CALCI</vt:lpstr>
      <vt:lpstr>DIESEL CALCI</vt:lpstr>
      <vt:lpstr> AP39 TH 0674</vt:lpstr>
      <vt:lpstr>AP39 TD 3136</vt:lpstr>
      <vt:lpstr>TN 87 4007</vt:lpstr>
      <vt:lpstr>AP39 TD 4104</vt:lpstr>
      <vt:lpstr>AP39 TL 5136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Manjunatha Reddy</cp:lastModifiedBy>
  <dcterms:created xsi:type="dcterms:W3CDTF">2015-06-05T18:17:20Z</dcterms:created>
  <dcterms:modified xsi:type="dcterms:W3CDTF">2022-08-02T05:19:15Z</dcterms:modified>
</cp:coreProperties>
</file>