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<sst xmlns="http://schemas.openxmlformats.org/spreadsheetml/2006/main" count="611" uniqueCount="573">
  <si>
    <t xml:space="preserve"> </t>
  </si>
  <si>
    <r>
      <rPr>
        <rFont val="Arial"/>
        <b/>
        <color rgb="FFFFFFFF"/>
        <sz val="32.0"/>
      </rPr>
      <t xml:space="preserve">COMPILED </t>
    </r>
    <r>
      <rPr>
        <rFont val="Arial"/>
        <b/>
        <color rgb="FF000000"/>
        <sz val="32.0"/>
      </rPr>
      <t>DAY</t>
    </r>
    <r>
      <rPr>
        <rFont val="Arial"/>
        <b/>
        <color rgb="FFFFFFFF"/>
        <sz val="32.0"/>
      </rPr>
      <t>-WISE DSA SHEET</t>
    </r>
  </si>
  <si>
    <t>Linked List</t>
  </si>
  <si>
    <t>TOPIC COVERED:</t>
  </si>
  <si>
    <t>Array &amp; String</t>
  </si>
  <si>
    <t>Matrix</t>
  </si>
  <si>
    <t>Sorting and Searching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</si>
  <si>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</si>
  <si>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</si>
  <si>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</si>
  <si>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</si>
  <si>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</si>
  <si>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</si>
  <si>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</si>
  <si>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</si>
  <si>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</si>
  <si>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</si>
  <si>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</si>
  <si>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</si>
  <si>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2 - 2.5 Months(Basic Target - Aug end)</t>
  </si>
  <si>
    <t>EXCELLENT</t>
  </si>
  <si>
    <t>Backtracking</t>
  </si>
  <si>
    <r>
      <rPr>
        <rFont val="Arial"/>
        <color theme="1"/>
        <sz val="11.0"/>
      </rPr>
      <t>l</t>
    </r>
    <r>
      <rPr>
        <rFont val="Arial"/>
        <color rgb="FFFFFFFF"/>
        <sz val="11.0"/>
      </rPr>
      <t>Already Done</t>
    </r>
  </si>
  <si>
    <r>
      <rPr>
        <rFont val="Arial"/>
        <color rgb="FFFFFFFF"/>
        <sz val="11.0"/>
      </rPr>
      <t>Done Question are marked as</t>
    </r>
    <r>
      <rPr>
        <rFont val="Arial"/>
        <color rgb="FF00FF00"/>
        <sz val="11.0"/>
      </rPr>
      <t xml:space="preserve"> green</t>
    </r>
  </si>
  <si>
    <t>Need To Solve</t>
  </si>
  <si>
    <r>
      <rPr>
        <rFont val="Arial"/>
        <color rgb="FFFFFF00"/>
        <sz val="11.0"/>
      </rPr>
      <t xml:space="preserve">All </t>
    </r>
    <r>
      <rPr>
        <rFont val="Arial"/>
        <color rgb="FFFF0000"/>
        <sz val="11.0"/>
      </rPr>
      <t>Red</t>
    </r>
    <r>
      <rPr>
        <rFont val="Arial"/>
        <color rgb="FFFFFF00"/>
        <sz val="11.0"/>
      </rPr>
      <t xml:space="preserve"> marked will be done Later </t>
    </r>
  </si>
  <si>
    <t xml:space="preserve">Array &amp;String </t>
  </si>
  <si>
    <t>Approach</t>
  </si>
  <si>
    <t>Day 1</t>
  </si>
  <si>
    <t>Completed Revison 1</t>
  </si>
  <si>
    <t>Squares of a sorted array</t>
  </si>
  <si>
    <t>Two pointer approach as sorted array</t>
  </si>
  <si>
    <t>Rotate Array</t>
  </si>
  <si>
    <t>rotate-array</t>
  </si>
  <si>
    <t>just find pivot and break array into two parts and reverse each part and then reverse overall array</t>
  </si>
  <si>
    <t>Next Greater Element III</t>
  </si>
  <si>
    <t>next-greater-element-version3</t>
  </si>
  <si>
    <t>just same as next permutation</t>
  </si>
  <si>
    <t>majority element</t>
  </si>
  <si>
    <t>idea is to add up majority and subtract minority</t>
  </si>
  <si>
    <t>majority element general</t>
  </si>
  <si>
    <t xml:space="preserve">simple solution using map or can also use sorting </t>
  </si>
  <si>
    <t>Day 2</t>
  </si>
  <si>
    <t>max chunks to make sorted</t>
  </si>
  <si>
    <t>Max Chunks To Make Sorted II</t>
  </si>
  <si>
    <t>max-chunks-to-make-sorted-ii</t>
  </si>
  <si>
    <t>O(nlogn)  &amp; O(n) solution--&gt; will optimize later</t>
  </si>
  <si>
    <t>largest atleast twice</t>
  </si>
  <si>
    <t>Product of Array Except Self</t>
  </si>
  <si>
    <t>product-of-array-except-self</t>
  </si>
  <si>
    <t>max product of three numbers</t>
  </si>
  <si>
    <t>Revison reqr</t>
  </si>
  <si>
    <t>number with bounded max</t>
  </si>
  <si>
    <t>kadanes-algo</t>
  </si>
  <si>
    <t>Day 3</t>
  </si>
  <si>
    <t>Segregate 0 and 1</t>
  </si>
  <si>
    <t>Dutch National Flag Algo(IMP)</t>
  </si>
  <si>
    <t>Segregate 0-1-2</t>
  </si>
  <si>
    <t>Segregate 0,1,2</t>
  </si>
  <si>
    <t>Dutch National Flag Algo</t>
  </si>
  <si>
    <t>Sort Array By Parity</t>
  </si>
  <si>
    <t>sort-array-by-parity</t>
  </si>
  <si>
    <t>partition labels</t>
  </si>
  <si>
    <r>
      <rPr>
        <rFont val="Calibri, Arial"/>
        <color theme="5"/>
        <sz val="11.0"/>
        <u/>
      </rPr>
      <t>C</t>
    </r>
    <r>
      <rPr>
        <rFont val="Calibri, Arial"/>
        <color theme="5"/>
        <sz val="11.0"/>
        <u/>
      </rPr>
      <t>heck whether one string is a rotation of another</t>
    </r>
  </si>
  <si>
    <t>Day 4</t>
  </si>
  <si>
    <t>consecutive number sum(Hard Question)</t>
  </si>
  <si>
    <t>Later</t>
  </si>
  <si>
    <t>Fibonacci Number</t>
  </si>
  <si>
    <t>fibonacci-number</t>
  </si>
  <si>
    <t>Sieve</t>
  </si>
  <si>
    <t>segmented sieve</t>
  </si>
  <si>
    <t>wiggle sort</t>
  </si>
  <si>
    <t>wiggle sort 2 --&gt; Try from leetcode later</t>
  </si>
  <si>
    <t xml:space="preserve">O(nlogn) &amp; O(n) --&gt; will optimize later </t>
  </si>
  <si>
    <t>min jump</t>
  </si>
  <si>
    <t>Maximum Swap</t>
  </si>
  <si>
    <t>maximum-swap</t>
  </si>
  <si>
    <t>Day 5</t>
  </si>
  <si>
    <t>min rotation</t>
  </si>
  <si>
    <t>O(n) solution but 3 pass --&gt; Optimize later</t>
  </si>
  <si>
    <r>
      <rPr>
        <rFont val="Arial"/>
        <color theme="1"/>
      </rPr>
      <t>multiply strings(</t>
    </r>
    <r>
      <rPr>
        <rFont val="Arial"/>
        <color rgb="FFFF0000"/>
      </rPr>
      <t>Revison Required</t>
    </r>
    <r>
      <rPr>
        <rFont val="Arial"/>
        <color theme="1"/>
      </rPr>
      <t>)</t>
    </r>
  </si>
  <si>
    <t>Tough one Must Revise</t>
  </si>
  <si>
    <r>
      <rPr>
        <rFont val="Calibri, Arial"/>
        <color theme="1"/>
        <sz val="11.0"/>
      </rPr>
      <t>two sum</t>
    </r>
    <r>
      <rPr>
        <rFont val="Calibri, Arial"/>
        <color rgb="FFFF0000"/>
        <sz val="11.0"/>
      </rPr>
      <t>(Do again)</t>
    </r>
  </si>
  <si>
    <t>revison reqr</t>
  </si>
  <si>
    <t>Boats to Save People</t>
  </si>
  <si>
    <t>save-people-using-boat</t>
  </si>
  <si>
    <t>O(nlogn) solution  --&gt; Optimize later  using extra space</t>
  </si>
  <si>
    <r>
      <rPr>
        <rFont val="Arial"/>
        <color theme="1"/>
      </rPr>
      <t>smallest from k lists</t>
    </r>
    <r>
      <rPr>
        <rFont val="Arial"/>
        <color rgb="FFFF0000"/>
      </rPr>
      <t>(Tough one)</t>
    </r>
  </si>
  <si>
    <t xml:space="preserve">will solve later </t>
  </si>
  <si>
    <t>max product subarray</t>
  </si>
  <si>
    <t>min no. of platform</t>
  </si>
  <si>
    <t>reverse vowels of a string</t>
  </si>
  <si>
    <t>Later After 12 june</t>
  </si>
  <si>
    <t>Day 6</t>
  </si>
  <si>
    <t>will do from 12 july</t>
  </si>
  <si>
    <t>first missing positive</t>
  </si>
  <si>
    <t>rotate image(After 2D Matrix)</t>
  </si>
  <si>
    <t>later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</si>
  <si>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</si>
  <si>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</si>
  <si>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</si>
  <si>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</si>
  <si>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</si>
  <si>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widhts(modulo required)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</si>
  <si>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</si>
  <si>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</si>
  <si>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</si>
  <si>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</si>
  <si>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</si>
  <si>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Revison Reqr</t>
  </si>
  <si>
    <t>max sum of two non overlapping</t>
  </si>
  <si>
    <t>Dp Question</t>
  </si>
  <si>
    <t>Minimise the maximum difference between heights [V.IMP]</t>
  </si>
  <si>
    <t>Minimise max diff b/w heights</t>
  </si>
  <si>
    <t xml:space="preserve">Important one Will do later </t>
  </si>
  <si>
    <t>Range Related question</t>
  </si>
  <si>
    <t>Day 8</t>
  </si>
  <si>
    <t>Long Pressed Name</t>
  </si>
  <si>
    <t>long-pressed-name//Already done but do properly again</t>
  </si>
  <si>
    <t>O(n) and O(1) --&gt; complexity, if possible revise later with better sol</t>
  </si>
  <si>
    <t>Range Addition</t>
  </si>
  <si>
    <t>range-addition</t>
  </si>
  <si>
    <t>Orderly Queue</t>
  </si>
  <si>
    <t>orderly-queue</t>
  </si>
  <si>
    <t>hard Ques try after some time</t>
  </si>
  <si>
    <t>Container With Most Water</t>
  </si>
  <si>
    <t>container-with-most-water</t>
  </si>
  <si>
    <t>tow pointer type approach solve it again</t>
  </si>
  <si>
    <t>https://leetcode.com/problems/reverse-pairs/</t>
  </si>
  <si>
    <t>Reverse pair</t>
  </si>
  <si>
    <t>o(n*n) approach --&gt; only will optimize later</t>
  </si>
  <si>
    <t>Day 9</t>
  </si>
  <si>
    <t>Spiral traversal on a Matrix</t>
  </si>
  <si>
    <t>revise if possible</t>
  </si>
  <si>
    <t>Search an element in a matriix</t>
  </si>
  <si>
    <r>
      <rPr>
        <rFont val="Arial"/>
        <color rgb="FFFF0000"/>
        <sz val="11.0"/>
        <u/>
      </rPr>
      <t>Find median in a row wise sorted matrix</t>
    </r>
    <r>
      <rPr>
        <rFont val="Arial"/>
        <color rgb="FF000000"/>
        <sz val="11.0"/>
        <u/>
      </rPr>
      <t>[imp]</t>
    </r>
  </si>
  <si>
    <t>must solve after some time</t>
  </si>
  <si>
    <t>solve after binary search tricky qauestion or after some day</t>
  </si>
  <si>
    <t>Find row with maximum no. of 1's</t>
  </si>
  <si>
    <t>o(n * logm) solution possible but requirement is O(m + n)</t>
  </si>
  <si>
    <t>Day 10</t>
  </si>
  <si>
    <t>Find a specific pair in matrix</t>
  </si>
  <si>
    <t>tough one</t>
  </si>
  <si>
    <t>Rotate matrix by 90 degrees</t>
  </si>
  <si>
    <t>Easy one just revise</t>
  </si>
  <si>
    <t>https://leetcode.com/problems/kth-smallest-element-in-a-sorted-matrix/</t>
  </si>
  <si>
    <t>tough one --&gt; tough to optimize</t>
  </si>
  <si>
    <t>Common elements in all rows of a given matrix</t>
  </si>
  <si>
    <t>O(m * n) and (extra set and map) used --&gt; no constrain given in space</t>
  </si>
  <si>
    <t xml:space="preserve">Sorting and Searching </t>
  </si>
  <si>
    <t>Day 11</t>
  </si>
  <si>
    <t>median of two sorted array--&gt; O(log(min(m , n))) &amp;&amp; O(1)</t>
  </si>
  <si>
    <t>vvvi Must Revise *** --&gt; Other wise gaand phatbo!!</t>
  </si>
  <si>
    <t>capacity to ship within D days</t>
  </si>
  <si>
    <r>
      <rPr>
        <rFont val="Arial"/>
        <color rgb="FFFF0000"/>
        <sz val="11.0"/>
      </rPr>
      <t>Revise</t>
    </r>
    <r>
      <rPr>
        <rFont val="Arial"/>
        <color theme="1"/>
        <sz val="11.0"/>
      </rPr>
      <t xml:space="preserve"> </t>
    </r>
  </si>
  <si>
    <t>koko eating bananas</t>
  </si>
  <si>
    <t>easy one</t>
  </si>
  <si>
    <t>smallest divisor given a threshold --&gt; Same as Koko and banana</t>
  </si>
  <si>
    <t>easy one--&gt; exactly same approach as above</t>
  </si>
  <si>
    <t>Painter's partition problem</t>
  </si>
  <si>
    <t>painter's partition problem</t>
  </si>
  <si>
    <t>Hard Question will Solve after some time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</si>
  <si>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</si>
  <si>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</si>
  <si>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</si>
  <si>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</si>
  <si>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</si>
  <si>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</si>
  <si>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</si>
  <si>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</si>
  <si>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</si>
  <si>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</si>
  <si>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</si>
  <si>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after Merge sort</t>
  </si>
  <si>
    <t>merge sort</t>
  </si>
  <si>
    <t xml:space="preserve">later with babbar 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</si>
  <si>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</si>
  <si>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</si>
  <si>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</si>
  <si>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</si>
  <si>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</si>
  <si>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</si>
  <si>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</si>
  <si>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</si>
  <si>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</si>
  <si>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</si>
  <si>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</si>
  <si>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</si>
  <si>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</si>
  <si>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</si>
  <si>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</si>
  <si>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</si>
  <si>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</si>
  <si>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</si>
  <si>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</si>
  <si>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</si>
  <si>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</si>
  <si>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</si>
  <si>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</si>
  <si>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</si>
  <si>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</si>
  <si>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</si>
  <si>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</si>
  <si>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</si>
  <si>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</si>
  <si>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</si>
  <si>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</si>
  <si>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</si>
  <si>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</si>
  <si>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</si>
  <si>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</si>
  <si>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</si>
  <si>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</si>
  <si>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</si>
  <si>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</si>
  <si>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</si>
  <si>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</si>
  <si>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First negative value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</si>
  <si>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</si>
  <si>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</si>
  <si>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</si>
  <si>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</si>
  <si>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</si>
  <si>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</si>
  <si>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</si>
  <si>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max sum smallest and second smallest</t>
  </si>
  <si>
    <t>K reverse in a queue</t>
  </si>
  <si>
    <t>K stacks in a single array</t>
  </si>
  <si>
    <t>Day 19</t>
  </si>
  <si>
    <t>max freq stack</t>
  </si>
  <si>
    <t>min stack</t>
  </si>
  <si>
    <t>Min cost tree from leaf values</t>
  </si>
  <si>
    <t>Compare after deletion</t>
  </si>
  <si>
    <t xml:space="preserve">Car fleet </t>
  </si>
  <si>
    <t>Stack Validation</t>
  </si>
  <si>
    <t>maximum size binary matrix</t>
  </si>
  <si>
    <t>complition date 24 - 26 june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</si>
  <si>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</si>
  <si>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</si>
  <si>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</si>
  <si>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</si>
  <si>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</si>
  <si>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</si>
  <si>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</si>
  <si>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</si>
  <si>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</si>
  <si>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</si>
  <si>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</si>
  <si>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</si>
  <si>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</si>
  <si>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</si>
  <si>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</si>
  <si>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</si>
  <si>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</si>
  <si>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</si>
  <si>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</si>
  <si>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</si>
  <si>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</si>
  <si>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</si>
  <si>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</si>
  <si>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</si>
  <si>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</si>
  <si>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</si>
  <si>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</si>
  <si>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</si>
  <si>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</si>
  <si>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</si>
  <si>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</si>
  <si>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</si>
  <si>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</si>
  <si>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</si>
  <si>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</si>
  <si>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</si>
  <si>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</si>
  <si>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</si>
  <si>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</si>
  <si>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</si>
  <si>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</si>
  <si>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</si>
  <si>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</si>
  <si>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</si>
  <si>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</si>
  <si>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</si>
  <si>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</si>
  <si>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</si>
  <si>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</si>
  <si>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</si>
  <si>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</si>
  <si>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</si>
  <si>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</si>
  <si>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</si>
  <si>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</si>
  <si>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</si>
  <si>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</si>
  <si>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</si>
  <si>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</si>
  <si>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</si>
  <si>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</si>
  <si>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</si>
  <si>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</si>
  <si>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</si>
  <si>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</si>
  <si>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</si>
  <si>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</si>
  <si>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After July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</si>
  <si>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</si>
  <si>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</si>
  <si>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</si>
  <si>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</si>
  <si>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</si>
  <si>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</si>
  <si>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</si>
  <si>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</si>
  <si>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</si>
  <si>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</si>
  <si>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</si>
  <si>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</si>
  <si>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</si>
  <si>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</si>
  <si>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</si>
  <si>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</si>
  <si>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</si>
  <si>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</si>
  <si>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</si>
  <si>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</si>
  <si>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</si>
  <si>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</si>
  <si>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</si>
  <si>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</si>
  <si>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</si>
  <si>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</si>
  <si>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</si>
  <si>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</si>
  <si>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</si>
  <si>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</si>
  <si>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</si>
  <si>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</si>
  <si>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</si>
  <si>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</si>
  <si>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</si>
  <si>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</si>
  <si>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</si>
  <si>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</si>
  <si>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</si>
  <si>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</si>
  <si>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</si>
  <si>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</si>
  <si>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</si>
  <si>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</si>
  <si>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</si>
  <si>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</si>
  <si>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</si>
  <si>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</si>
  <si>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</si>
  <si>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</si>
  <si>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</si>
  <si>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</si>
  <si>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</si>
  <si>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</si>
  <si>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</si>
  <si>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</si>
  <si>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</si>
  <si>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</si>
  <si>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</si>
  <si>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</si>
  <si>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</si>
  <si>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</si>
  <si>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</si>
  <si>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</si>
  <si>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</si>
  <si>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</si>
  <si>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</si>
  <si>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</si>
  <si>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</si>
  <si>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</si>
  <si>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</si>
  <si>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</si>
  <si>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</si>
  <si>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</si>
  <si>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</si>
  <si>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</si>
  <si>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</si>
  <si>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</si>
  <si>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</si>
  <si>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</si>
  <si>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</si>
  <si>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</si>
  <si>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</si>
  <si>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</si>
  <si>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</si>
  <si>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</si>
  <si>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</si>
  <si>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</si>
  <si>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</si>
  <si>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</si>
  <si>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</si>
  <si>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</si>
  <si>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</si>
  <si>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</si>
  <si>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</si>
  <si>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</si>
  <si>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</si>
  <si>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</si>
  <si>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</si>
  <si>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</si>
  <si>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</si>
  <si>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</si>
  <si>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</si>
  <si>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</si>
  <si>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</si>
  <si>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</si>
  <si>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</si>
  <si>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</si>
  <si>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</si>
  <si>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</si>
  <si>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</si>
  <si>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</si>
  <si>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</si>
  <si>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</si>
  <si>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</si>
  <si>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</si>
  <si>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</si>
  <si>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</si>
  <si>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</si>
  <si>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</si>
  <si>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</si>
  <si>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bulb switcher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</si>
  <si>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</si>
  <si>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</si>
  <si>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</si>
  <si>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</si>
  <si>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</si>
  <si>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</si>
  <si>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</si>
  <si>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</si>
  <si>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</si>
  <si>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</si>
  <si>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</si>
  <si>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</si>
  <si>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</si>
  <si>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</si>
  <si>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</si>
  <si>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</si>
  <si>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</si>
  <si>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</si>
  <si>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</si>
  <si>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</si>
  <si>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</si>
  <si>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</si>
  <si>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</si>
  <si>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</si>
  <si>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</si>
  <si>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</si>
  <si>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</si>
  <si>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</si>
  <si>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</si>
  <si>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</si>
  <si>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</si>
  <si>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</si>
  <si>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</si>
  <si>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</si>
  <si>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</si>
  <si>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</si>
  <si>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</si>
  <si>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</si>
  <si>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</si>
  <si>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</si>
  <si>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</si>
  <si>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</si>
  <si>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</si>
  <si>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</si>
  <si>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</si>
  <si>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</si>
  <si>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</si>
  <si>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</si>
  <si>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https://leetcode.com/problems/task-scheduler/</t>
  </si>
  <si>
    <t>https://leetcode.com/problems/gas-station/</t>
  </si>
  <si>
    <t>https://leetcode.com/problems/minimum-deletion-cost-to-avoid-repeating-letters/</t>
  </si>
  <si>
    <t>https://leetcode.com/problems/maximum-number-of-events-that-can-be-attended/</t>
  </si>
  <si>
    <t>https://leetcode.com/problems/candy/</t>
  </si>
  <si>
    <r>
      <rPr>
        <rFont val="Calibri"/>
        <b/>
        <color rgb="FF1155CC"/>
        <sz val="11.0"/>
        <u/>
      </rPr>
      <t>Day 4</t>
    </r>
    <r>
      <rPr>
        <rFont val="Calibri"/>
        <b/>
        <color rgb="FF000000"/>
        <sz val="11.0"/>
        <u/>
      </rPr>
      <t>6</t>
    </r>
  </si>
  <si>
    <t>https://leetcode.com/problems/minimum-deletions-to-make-character-frequencies-unique/</t>
  </si>
  <si>
    <t>https://leetcode.com/problems/non-overlapping-intervals/</t>
  </si>
  <si>
    <t>https://leetcode.com/problems/remove-k-digits/</t>
  </si>
  <si>
    <t>https://leetcode.com/problems/restore-the-array-from-adjacent-pairs/</t>
  </si>
  <si>
    <t>https://leetcode.com/problems/create-maximum-number/</t>
  </si>
  <si>
    <t>https://leetcode.com/problems/minimum-number-of-taps-to-open-to-water-a-garden/</t>
  </si>
  <si>
    <r>
      <rPr>
        <rFont val="Calibri"/>
        <b/>
        <color rgb="FF1155CC"/>
        <sz val="11.0"/>
        <u/>
      </rPr>
      <t xml:space="preserve">Day </t>
    </r>
    <r>
      <rPr>
        <rFont val="Calibri"/>
        <b/>
        <color rgb="FF000000"/>
        <sz val="11.0"/>
      </rPr>
      <t xml:space="preserve"> 47</t>
    </r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</si>
  <si>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</si>
  <si>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</si>
  <si>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</si>
  <si>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</si>
  <si>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</si>
  <si>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r>
      <rPr>
        <rFont val="Calibri"/>
        <b/>
        <color rgb="FF1155CC"/>
        <sz val="11.0"/>
        <u/>
      </rPr>
      <t xml:space="preserve">Day </t>
    </r>
    <r>
      <rPr>
        <rFont val="Calibri"/>
        <b/>
        <color rgb="FF000000"/>
        <sz val="11.0"/>
      </rPr>
      <t>48</t>
    </r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</si>
  <si>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</si>
  <si>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</si>
  <si>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</si>
  <si>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</si>
  <si>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</si>
  <si>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49</t>
  </si>
  <si>
    <t>https://leetcode.com/problems/maximum-subarray/</t>
  </si>
  <si>
    <t>https://leetcode.com/problems/climbing-stairs</t>
  </si>
  <si>
    <t>https://leetcode.com/problems/divisor-game/</t>
  </si>
  <si>
    <t>https://www.youtube.com/watch?v=UbE4-ONpJcc</t>
  </si>
  <si>
    <t>https://leetcode.com/problems/decode-ways/</t>
  </si>
  <si>
    <t>https://www.youtube.com/watch?v=N5i7ySYQcgM</t>
  </si>
  <si>
    <t>https://leetcode.com/problems/word-break/</t>
  </si>
  <si>
    <t>https://www.youtube.com/watch?v=_iIK7Gu7MNo</t>
  </si>
  <si>
    <t>https://leetcode.com/problems/trapping-rain-water/</t>
  </si>
  <si>
    <t>Day 50</t>
  </si>
  <si>
    <t>https://leetcode.com/problems/counting-bits/</t>
  </si>
  <si>
    <t>https://leetcode.com/problems/maximal-square/</t>
  </si>
  <si>
    <t>https://leetcode.com/problems/coin-change/</t>
  </si>
  <si>
    <t>https://leetcode.com/problems/burst-balloons/</t>
  </si>
  <si>
    <t>https://leetcode.com/problems/minimum-cost-to-merge-stones/</t>
  </si>
  <si>
    <t>https://leetcode.com/problems/minimum-insertion-steps-to-make-a-string-palindrome/</t>
  </si>
  <si>
    <t>Day 51</t>
  </si>
  <si>
    <t>https://leetcode.com/problems/house-robber/</t>
  </si>
  <si>
    <t>https://www.youtube.com/watch?v=8BdXDakKZEs</t>
  </si>
  <si>
    <t>https://leetcode.com/problems/continuous-subarray-sum/</t>
  </si>
  <si>
    <t>https://leetcode.com/problems/knight-dialer/</t>
  </si>
  <si>
    <t>https://leetcode.com/problems/maximal-rectangle/</t>
  </si>
  <si>
    <t>https://leetcode.com/problems/longest-valid-parentheses/</t>
  </si>
  <si>
    <t>https://leetcode.com/problems/edit-distance/</t>
  </si>
  <si>
    <t>Day 52</t>
  </si>
  <si>
    <t>https://leetcode.com/problems/delete-and-earn/</t>
  </si>
  <si>
    <t>https://leetcode.com/problems/maximum-product-subarray/</t>
  </si>
  <si>
    <t>https://leetcode.com/problems/maximum-length-of-repeated-subarray/</t>
  </si>
  <si>
    <t>https://leetcode.com/problems/palindromic-substrings/</t>
  </si>
  <si>
    <t>https://leetcode.com/problems/word-break-ii/</t>
  </si>
  <si>
    <t>https://leetcode.com/problems/regular-expression-matching/</t>
  </si>
  <si>
    <t>Day 53</t>
  </si>
  <si>
    <t>https://leetcode.com/problems/count-square-submatrices-with-all-ones/</t>
  </si>
  <si>
    <t>https://leetcode.com/problems/unique-paths/</t>
  </si>
  <si>
    <t>https://leetcode.com/problems/longest-increasing-subsequence/</t>
  </si>
  <si>
    <t>https://leetcode.com/problems/minimum-difficulty-of-a-job-schedule/</t>
  </si>
  <si>
    <t>https://leetcode.com/problems/frog-jump/</t>
  </si>
  <si>
    <t>https://leetcode.com/problems/best-time-to-buy-and-sell-stock-iv/</t>
  </si>
  <si>
    <t>Day 54</t>
  </si>
  <si>
    <t>https://leetcode.com/problems/super-egg-drop/</t>
  </si>
  <si>
    <t>https://leetcode.com/problems/count-different-palindromic-subsequences/</t>
  </si>
  <si>
    <t>https://leetcode.com/problems/minimum-cost-to-cut-a-stick/</t>
  </si>
  <si>
    <t>String Algorithm</t>
  </si>
  <si>
    <t>Day 55</t>
  </si>
  <si>
    <t>KMP</t>
  </si>
  <si>
    <r>
      <rPr>
        <rFont val="Arial"/>
        <color rgb="FF1155CC"/>
        <sz val="11.0"/>
        <u/>
      </rPr>
      <t>Rabin Kar</t>
    </r>
    <r>
      <rPr>
        <rFont val="Arial"/>
        <color rgb="FF000000"/>
        <sz val="11.0"/>
        <u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</si>
  <si>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</si>
  <si>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</si>
  <si>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</si>
  <si>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</si>
  <si>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</si>
  <si>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</si>
  <si>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56</t>
  </si>
  <si>
    <t>Tri tiling</t>
  </si>
  <si>
    <t>tri tiling</t>
  </si>
  <si>
    <t>Scramble string</t>
  </si>
  <si>
    <t xml:space="preserve">Coin change </t>
  </si>
  <si>
    <t>Coin change 2</t>
  </si>
  <si>
    <t>Unbounded knapsack</t>
  </si>
  <si>
    <t>Unbounded knap</t>
  </si>
  <si>
    <t>Day 57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</si>
  <si>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</si>
  <si>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</si>
  <si>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</si>
  <si>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</si>
  <si>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</si>
  <si>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r>
      <rPr>
        <rFont val="Calibri"/>
        <b/>
        <color rgb="FF1155CC"/>
        <sz val="11.0"/>
        <u/>
      </rPr>
      <t xml:space="preserve">Day </t>
    </r>
    <r>
      <rPr>
        <rFont val="Calibri"/>
        <b/>
        <color rgb="FF000000"/>
        <sz val="11.0"/>
      </rPr>
      <t>58</t>
    </r>
  </si>
  <si>
    <t>m Coloring Problem</t>
  </si>
  <si>
    <t>Print all palindromic partitions of a string</t>
  </si>
  <si>
    <t>Subset Sum Problem</t>
  </si>
  <si>
    <t>The Knight’s tour problem</t>
  </si>
  <si>
    <r>
      <rPr>
        <rFont val="Calibri"/>
        <b/>
        <color rgb="FF1155CC"/>
        <sz val="11.0"/>
        <u/>
      </rPr>
      <t>Day 5</t>
    </r>
    <r>
      <rPr>
        <rFont val="Calibri"/>
        <b/>
        <color rgb="FF000000"/>
        <sz val="11.0"/>
      </rPr>
      <t>9</t>
    </r>
  </si>
  <si>
    <r>
      <rPr>
        <rFont val="Calibri"/>
        <b/>
        <color rgb="FF1155CC"/>
        <sz val="11.0"/>
        <u/>
      </rPr>
      <t xml:space="preserve">Day </t>
    </r>
    <r>
      <rPr>
        <rFont val="Calibri"/>
        <b/>
        <color rgb="FF000000"/>
        <sz val="11.0"/>
      </rPr>
      <t>60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</si>
</sst>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 yyyy"/>
    <numFmt numFmtId="166" formatCode="d mmm"/>
    <numFmt numFmtId="167" formatCode="d mmmm"/>
  </numFmts>
  <fonts count="88">
    <font>
      <sz val="10.0"/>
      <color rgb="FF000000"/>
      <name val="Arial"/>
      <scheme val="minor"/>
    </font>
    <font>
      <color theme="1"/>
      <name val="Arial"/>
    </font>
    <font>
      <b/>
      <sz val="32.0"/>
      <color rgb="FFFFFFFF"/>
      <name val="Arial"/>
    </font>
    <font>
      <b/>
      <sz val="14.0"/>
      <color rgb="FFFFFFFF"/>
      <name val="Arial"/>
    </font>
    <font>
      <b/>
      <sz val="18.0"/>
      <color rgb="FFFF9900"/>
      <name val="Arial"/>
    </font>
    <font>
      <b/>
      <sz val="14.0"/>
      <color rgb="FFFF6D01"/>
      <name val="Arial"/>
    </font>
    <font>
      <b/>
      <sz val="18.0"/>
      <color rgb="FFFFFFFF"/>
      <name val="Arial"/>
    </font>
    <font>
      <b/>
      <sz val="24.0"/>
      <color rgb="FFFF0000"/>
      <name val="Arial"/>
    </font>
    <font>
      <b/>
      <sz val="11.0"/>
      <color rgb="FFFFFFFF"/>
      <name val="Arial"/>
    </font>
    <font>
      <color rgb="FF00FF00"/>
      <name val="Arial"/>
    </font>
    <font>
      <sz val="11.0"/>
      <color theme="1"/>
      <name val="Arial"/>
    </font>
    <font>
      <sz val="11.0"/>
      <color rgb="FFFFFFFF"/>
      <name val="Arial"/>
    </font>
    <font>
      <color rgb="FFFFFFFF"/>
      <name val="Arial"/>
    </font>
    <font>
      <color rgb="FFFFFF00"/>
      <name val="Arial"/>
    </font>
    <font>
      <b/>
      <sz val="14.0"/>
      <color theme="1"/>
      <name val="Calibri"/>
    </font>
    <font>
      <b/>
      <sz val="11.0"/>
      <color theme="1"/>
      <name val="Arial"/>
    </font>
    <font>
      <b/>
      <sz val="11.0"/>
      <color rgb="FF00FF00"/>
      <name val="Calibri"/>
    </font>
    <font>
      <sz val="11.0"/>
      <color rgb="FF00FF00"/>
      <name val="Arial"/>
    </font>
    <font>
      <u/>
      <sz val="11.0"/>
      <color rgb="FF00FF00"/>
      <name val="Arial"/>
    </font>
    <font>
      <u/>
      <sz val="11.0"/>
      <color rgb="FF00FF00"/>
      <name val="Calibri"/>
    </font>
    <font>
      <sz val="11.0"/>
      <color theme="1"/>
      <name val="Calibri"/>
    </font>
    <font>
      <u/>
      <sz val="11.0"/>
      <color theme="5"/>
      <name val="Calibri"/>
    </font>
    <font>
      <b/>
      <sz val="11.0"/>
      <color theme="1"/>
      <name val="Calibri"/>
    </font>
    <font>
      <u/>
      <sz val="11.0"/>
      <color rgb="FF00FF00"/>
      <name val="Calibri"/>
    </font>
    <font>
      <color rgb="FFFF0000"/>
      <name val="Arial"/>
    </font>
    <font>
      <u/>
      <sz val="11.0"/>
      <color rgb="FFFF0000"/>
      <name val="Calibri"/>
    </font>
    <font>
      <u/>
      <sz val="11.0"/>
      <color theme="5"/>
      <name val="Calibri"/>
    </font>
    <font>
      <u/>
      <sz val="11.0"/>
      <color rgb="FFFF0000"/>
      <name val="Calibri"/>
    </font>
    <font>
      <u/>
      <sz val="11.0"/>
      <color rgb="FF00FF00"/>
      <name val="Calibri"/>
    </font>
    <font>
      <u/>
      <sz val="11.0"/>
      <color rgb="FF00FF00"/>
      <name val="Calibri"/>
    </font>
    <font>
      <color rgb="FFFF9900"/>
      <name val="Arial"/>
    </font>
    <font>
      <u/>
      <sz val="11.0"/>
      <color theme="5"/>
      <name val="Calibri"/>
    </font>
    <font>
      <b/>
      <u/>
      <sz val="11.0"/>
      <color rgb="FF0000FF"/>
      <name val="Calibri"/>
    </font>
    <font>
      <sz val="11.0"/>
      <color rgb="FFFF0000"/>
      <name val="Arial"/>
    </font>
    <font>
      <b/>
      <sz val="11.0"/>
      <color rgb="FFFF0000"/>
      <name val="Calibri"/>
    </font>
    <font>
      <u/>
      <sz val="11.0"/>
      <color theme="5"/>
      <name val="Arial"/>
    </font>
    <font>
      <u/>
      <sz val="11.0"/>
      <color rgb="FFFF0000"/>
      <name val="Arial"/>
    </font>
    <font>
      <u/>
      <sz val="11.0"/>
      <color theme="5"/>
      <name val="Arial"/>
    </font>
    <font>
      <sz val="11.0"/>
      <color rgb="FFEA4335"/>
      <name val="Arial"/>
    </font>
    <font>
      <b/>
      <i/>
      <sz val="11.0"/>
      <color theme="1"/>
      <name val="Calibri"/>
    </font>
    <font>
      <u/>
      <color rgb="FFFF0000"/>
      <name val="Arial"/>
    </font>
    <font>
      <u/>
      <color theme="5"/>
      <name val="Arial"/>
    </font>
    <font>
      <u/>
      <color rgb="FFFF0000"/>
      <name val="Arial"/>
    </font>
    <font>
      <u/>
      <sz val="12.0"/>
      <color rgb="FF00FF00"/>
      <name val="Calibri"/>
    </font>
    <font>
      <u/>
      <sz val="12.0"/>
      <color rgb="FF00FF00"/>
      <name val="Calibri"/>
    </font>
    <font>
      <u/>
      <color rgb="FFFF0000"/>
      <name val="Arial"/>
    </font>
    <font>
      <u/>
      <color rgb="FFFF0000"/>
      <name val="Arial"/>
    </font>
    <font>
      <u/>
      <sz val="12.0"/>
      <color rgb="FFFF0000"/>
      <name val="Calibri"/>
    </font>
    <font>
      <u/>
      <color theme="5"/>
      <name val="Arial"/>
    </font>
    <font>
      <u/>
      <sz val="11.0"/>
      <color rgb="FFFF0000"/>
      <name val="Arial"/>
    </font>
    <font>
      <u/>
      <color rgb="FF00FF00"/>
      <name val="Arial"/>
    </font>
    <font>
      <u/>
      <color rgb="FF00FF00"/>
      <name val="Arial"/>
    </font>
    <font>
      <u/>
      <sz val="11.0"/>
      <color rgb="FFFF0000"/>
      <name val="Arial"/>
    </font>
    <font>
      <u/>
      <sz val="11.0"/>
      <color rgb="FF1155CC"/>
      <name val="Calibri"/>
    </font>
    <font>
      <u/>
      <sz val="11.0"/>
      <color rgb="FF0B4CB4"/>
      <name val="Calibri"/>
    </font>
    <font>
      <u/>
      <color rgb="FF0000FF"/>
      <name val="Arial"/>
    </font>
    <font>
      <u/>
      <sz val="11.0"/>
      <color rgb="FF1155CC"/>
      <name val="Arial"/>
    </font>
    <font>
      <u/>
      <sz val="11.0"/>
      <color rgb="FF0B4CB4"/>
      <name val="Calibri"/>
    </font>
    <font>
      <u/>
      <sz val="11.0"/>
      <color rgb="FF1155CC"/>
      <name val="Calibri"/>
    </font>
    <font>
      <b/>
      <u/>
      <sz val="14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563C1"/>
      <name val="Arial"/>
    </font>
    <font>
      <b/>
      <u/>
      <sz val="14.0"/>
      <color rgb="FFFFFF00"/>
      <name val="Calibri"/>
    </font>
    <font>
      <b/>
      <sz val="11.0"/>
      <color theme="0"/>
      <name val="Arial"/>
    </font>
    <font>
      <u/>
      <sz val="11.0"/>
      <color rgb="FF0563C1"/>
      <name val="Calibri"/>
    </font>
    <font>
      <u/>
      <sz val="11.0"/>
      <color rgb="FF1155CC"/>
      <name val="Arial"/>
    </font>
    <font>
      <u/>
      <color rgb="FF1155CC"/>
      <name val="Arial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u/>
      <sz val="11.0"/>
      <color rgb="FF1155CC"/>
      <name val="Calibri"/>
    </font>
    <font>
      <b/>
      <u/>
      <sz val="14.0"/>
      <color theme="1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b/>
      <u/>
      <sz val="11.0"/>
      <color rgb="FF1155CC"/>
      <name val="Calibri"/>
    </font>
    <font>
      <b/>
      <color theme="1"/>
      <name val="Arial"/>
    </font>
    <font>
      <b/>
      <u/>
      <sz val="11.0"/>
      <color rgb="FF0000FF"/>
      <name val="Calibri"/>
    </font>
    <font>
      <u/>
      <color rgb="FF0000FF"/>
    </font>
    <font>
      <b/>
      <sz val="11.0"/>
      <color rgb="FF000000"/>
      <name val="Calibri"/>
    </font>
    <font>
      <u/>
      <sz val="11.0"/>
      <color rgb="FF1155CC"/>
      <name val="Arial"/>
    </font>
    <font>
      <b/>
      <u/>
      <sz val="11.0"/>
      <color rgb="FF0000FF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u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2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0" fillId="3" fontId="7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3" fontId="8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3" fontId="7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7" fontId="9" numFmtId="0" xfId="0" applyAlignment="1" applyFill="1" applyFont="1">
      <alignment vertical="bottom"/>
    </xf>
    <xf borderId="0" fillId="3" fontId="10" numFmtId="0" xfId="0" applyAlignment="1" applyFont="1">
      <alignment vertical="bottom"/>
    </xf>
    <xf borderId="0" fillId="3" fontId="11" numFmtId="0" xfId="0" applyAlignment="1" applyFont="1">
      <alignment readingOrder="0" vertical="bottom"/>
    </xf>
    <xf borderId="0" fillId="8" fontId="1" numFmtId="0" xfId="0" applyAlignment="1" applyFill="1" applyFont="1">
      <alignment vertical="bottom"/>
    </xf>
    <xf borderId="0" fillId="3" fontId="12" numFmtId="0" xfId="0" applyAlignment="1" applyFont="1">
      <alignment vertical="bottom"/>
    </xf>
    <xf borderId="0" fillId="3" fontId="13" numFmtId="0" xfId="0" applyAlignment="1" applyFont="1">
      <alignment readingOrder="0" vertical="bottom"/>
    </xf>
    <xf borderId="0" fillId="2" fontId="14" numFmtId="0" xfId="0" applyAlignment="1" applyFont="1">
      <alignment vertical="bottom"/>
    </xf>
    <xf borderId="0" fillId="2" fontId="15" numFmtId="0" xfId="0" applyAlignment="1" applyFont="1">
      <alignment readingOrder="0" vertical="bottom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horizontal="right" vertical="bottom"/>
    </xf>
    <xf borderId="0" fillId="0" fontId="23" numFmtId="164" xfId="0" applyAlignment="1" applyFont="1" applyNumberForma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6" numFmtId="164" xfId="0" applyAlignment="1" applyFont="1" applyNumberFormat="1">
      <alignment vertical="bottom"/>
    </xf>
    <xf borderId="0" fillId="9" fontId="24" numFmtId="0" xfId="0" applyAlignment="1" applyFill="1" applyFont="1">
      <alignment vertical="bottom"/>
    </xf>
    <xf borderId="0" fillId="0" fontId="27" numFmtId="164" xfId="0" applyAlignment="1" applyFont="1" applyNumberFormat="1">
      <alignment vertical="bottom"/>
    </xf>
    <xf borderId="0" fillId="9" fontId="28" numFmtId="0" xfId="0" applyAlignment="1" applyFont="1">
      <alignment vertical="bottom"/>
    </xf>
    <xf borderId="0" fillId="9" fontId="20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9" fontId="29" numFmtId="164" xfId="0" applyAlignment="1" applyFont="1" applyNumberFormat="1">
      <alignment vertical="bottom"/>
    </xf>
    <xf borderId="0" fillId="9" fontId="30" numFmtId="0" xfId="0" applyAlignment="1" applyFont="1">
      <alignment vertical="bottom"/>
    </xf>
    <xf borderId="0" fillId="9" fontId="31" numFmtId="0" xfId="0" applyAlignment="1" applyFont="1">
      <alignment vertical="bottom"/>
    </xf>
    <xf borderId="0" fillId="0" fontId="32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33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34" numFmtId="0" xfId="0" applyAlignment="1" applyFont="1">
      <alignment horizontal="right" vertical="bottom"/>
    </xf>
    <xf borderId="0" fillId="9" fontId="35" numFmtId="0" xfId="0" applyAlignment="1" applyFont="1">
      <alignment vertical="bottom"/>
    </xf>
    <xf borderId="0" fillId="9" fontId="36" numFmtId="0" xfId="0" applyAlignment="1" applyFont="1">
      <alignment vertical="bottom"/>
    </xf>
    <xf borderId="0" fillId="0" fontId="37" numFmtId="0" xfId="0" applyAlignment="1" applyFont="1">
      <alignment readingOrder="0" vertical="bottom"/>
    </xf>
    <xf borderId="0" fillId="0" fontId="38" numFmtId="0" xfId="0" applyAlignment="1" applyFont="1">
      <alignment readingOrder="0" vertical="bottom"/>
    </xf>
    <xf borderId="0" fillId="0" fontId="39" numFmtId="0" xfId="0" applyAlignment="1" applyFont="1">
      <alignment horizontal="right" vertical="bottom"/>
    </xf>
    <xf borderId="0" fillId="0" fontId="20" numFmtId="0" xfId="0" applyAlignment="1" applyFont="1">
      <alignment readingOrder="0" vertical="bottom"/>
    </xf>
    <xf borderId="0" fillId="0" fontId="33" numFmtId="0" xfId="0" applyAlignment="1" applyFont="1">
      <alignment readingOrder="0" vertical="bottom"/>
    </xf>
    <xf borderId="0" fillId="0" fontId="40" numFmtId="0" xfId="0" applyAlignment="1" applyFont="1">
      <alignment vertical="bottom"/>
    </xf>
    <xf borderId="0" fillId="0" fontId="41" numFmtId="0" xfId="0" applyAlignment="1" applyFont="1">
      <alignment vertical="bottom"/>
    </xf>
    <xf borderId="0" fillId="0" fontId="42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9" fontId="43" numFmtId="0" xfId="0" applyAlignment="1" applyFont="1">
      <alignment vertical="bottom"/>
    </xf>
    <xf borderId="0" fillId="9" fontId="33" numFmtId="0" xfId="0" applyAlignment="1" applyFont="1">
      <alignment readingOrder="0" vertical="bottom"/>
    </xf>
    <xf borderId="0" fillId="9" fontId="44" numFmtId="164" xfId="0" applyAlignment="1" applyFont="1" applyNumberFormat="1">
      <alignment vertical="bottom"/>
    </xf>
    <xf borderId="0" fillId="9" fontId="9" numFmtId="0" xfId="0" applyAlignment="1" applyFont="1">
      <alignment vertical="bottom"/>
    </xf>
    <xf borderId="0" fillId="9" fontId="45" numFmtId="0" xfId="0" applyAlignment="1" applyFont="1">
      <alignment readingOrder="0" vertical="bottom"/>
    </xf>
    <xf borderId="0" fillId="9" fontId="46" numFmtId="0" xfId="0" applyAlignment="1" applyFont="1">
      <alignment vertical="bottom"/>
    </xf>
    <xf borderId="0" fillId="9" fontId="47" numFmtId="164" xfId="0" applyAlignment="1" applyFont="1" applyNumberFormat="1">
      <alignment vertical="bottom"/>
    </xf>
    <xf borderId="0" fillId="9" fontId="48" numFmtId="164" xfId="0" applyAlignment="1" applyFont="1" applyNumberFormat="1">
      <alignment vertical="bottom"/>
    </xf>
    <xf borderId="0" fillId="9" fontId="17" numFmtId="0" xfId="0" applyAlignment="1" applyFont="1">
      <alignment readingOrder="0" vertical="bottom"/>
    </xf>
    <xf borderId="0" fillId="9" fontId="49" numFmtId="0" xfId="0" applyAlignment="1" applyFont="1">
      <alignment readingOrder="0" vertical="bottom"/>
    </xf>
    <xf borderId="0" fillId="9" fontId="50" numFmtId="0" xfId="0" applyAlignment="1" applyFont="1">
      <alignment vertical="bottom"/>
    </xf>
    <xf borderId="0" fillId="0" fontId="5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52" numFmtId="164" xfId="0" applyAlignment="1" applyFont="1" applyNumberFormat="1">
      <alignment vertical="bottom"/>
    </xf>
    <xf borderId="0" fillId="2" fontId="14" numFmtId="164" xfId="0" applyAlignment="1" applyFont="1" applyNumberFormat="1">
      <alignment vertical="bottom"/>
    </xf>
    <xf borderId="0" fillId="0" fontId="53" numFmtId="0" xfId="0" applyAlignment="1" applyFont="1">
      <alignment vertical="bottom"/>
    </xf>
    <xf borderId="0" fillId="0" fontId="54" numFmtId="0" xfId="0" applyAlignment="1" applyFont="1">
      <alignment vertical="bottom"/>
    </xf>
    <xf borderId="0" fillId="0" fontId="55" numFmtId="0" xfId="0" applyAlignment="1" applyFont="1">
      <alignment vertical="bottom"/>
    </xf>
    <xf borderId="0" fillId="0" fontId="56" numFmtId="0" xfId="0" applyAlignment="1" applyFont="1">
      <alignment vertical="bottom"/>
    </xf>
    <xf borderId="0" fillId="9" fontId="57" numFmtId="0" xfId="0" applyAlignment="1" applyFont="1">
      <alignment vertical="bottom"/>
    </xf>
    <xf borderId="0" fillId="2" fontId="11" numFmtId="0" xfId="0" applyAlignment="1" applyFont="1">
      <alignment readingOrder="0" vertical="bottom"/>
    </xf>
    <xf borderId="0" fillId="0" fontId="58" numFmtId="164" xfId="0" applyAlignment="1" applyFont="1" applyNumberFormat="1">
      <alignment vertical="bottom"/>
    </xf>
    <xf borderId="0" fillId="2" fontId="59" numFmtId="0" xfId="0" applyAlignment="1" applyFont="1">
      <alignment vertical="bottom"/>
    </xf>
    <xf borderId="0" fillId="0" fontId="60" numFmtId="165" xfId="0" applyAlignment="1" applyFont="1" applyNumberFormat="1">
      <alignment vertical="bottom"/>
    </xf>
    <xf borderId="0" fillId="0" fontId="22" numFmtId="165" xfId="0" applyAlignment="1" applyFont="1" applyNumberFormat="1">
      <alignment horizontal="right" vertical="bottom"/>
    </xf>
    <xf borderId="0" fillId="0" fontId="61" numFmtId="166" xfId="0" applyAlignment="1" applyFont="1" applyNumberFormat="1">
      <alignment vertical="bottom"/>
    </xf>
    <xf borderId="0" fillId="0" fontId="62" numFmtId="0" xfId="0" applyAlignment="1" applyFont="1">
      <alignment vertical="bottom"/>
    </xf>
    <xf borderId="0" fillId="10" fontId="63" numFmtId="0" xfId="0" applyAlignment="1" applyFill="1" applyFont="1">
      <alignment readingOrder="0" vertical="bottom"/>
    </xf>
    <xf borderId="0" fillId="10" fontId="64" numFmtId="0" xfId="0" applyAlignment="1" applyFont="1">
      <alignment readingOrder="0" vertical="bottom"/>
    </xf>
    <xf borderId="0" fillId="10" fontId="1" numFmtId="0" xfId="0" applyAlignment="1" applyFont="1">
      <alignment vertical="bottom"/>
    </xf>
    <xf borderId="0" fillId="0" fontId="65" numFmtId="0" xfId="0" applyAlignment="1" applyFont="1">
      <alignment vertical="bottom"/>
    </xf>
    <xf borderId="0" fillId="0" fontId="66" numFmtId="165" xfId="0" applyAlignment="1" applyFont="1" applyNumberFormat="1">
      <alignment vertical="bottom"/>
    </xf>
    <xf borderId="0" fillId="0" fontId="67" numFmtId="0" xfId="0" applyAlignment="1" applyFont="1">
      <alignment vertical="bottom"/>
    </xf>
    <xf borderId="0" fillId="9" fontId="68" numFmtId="0" xfId="0" applyAlignment="1" applyFont="1">
      <alignment vertical="bottom"/>
    </xf>
    <xf borderId="0" fillId="0" fontId="69" numFmtId="164" xfId="0" applyAlignment="1" applyFont="1" applyNumberFormat="1">
      <alignment vertical="bottom"/>
    </xf>
    <xf borderId="0" fillId="0" fontId="70" numFmtId="0" xfId="0" applyAlignment="1" applyFont="1">
      <alignment vertical="bottom"/>
    </xf>
    <xf borderId="0" fillId="0" fontId="71" numFmtId="167" xfId="0" applyAlignment="1" applyFont="1" applyNumberFormat="1">
      <alignment vertical="bottom"/>
    </xf>
    <xf borderId="0" fillId="9" fontId="72" numFmtId="0" xfId="0" applyAlignment="1" applyFont="1">
      <alignment vertical="bottom"/>
    </xf>
    <xf borderId="0" fillId="9" fontId="73" numFmtId="0" xfId="0" applyAlignment="1" applyFont="1">
      <alignment vertical="bottom"/>
    </xf>
    <xf borderId="0" fillId="0" fontId="22" numFmtId="164" xfId="0" applyAlignment="1" applyFont="1" applyNumberFormat="1">
      <alignment horizontal="right" vertical="bottom"/>
    </xf>
    <xf borderId="0" fillId="0" fontId="74" numFmtId="0" xfId="0" applyAlignment="1" applyFont="1">
      <alignment vertical="bottom"/>
    </xf>
    <xf borderId="0" fillId="2" fontId="75" numFmtId="0" xfId="0" applyAlignment="1" applyFont="1">
      <alignment vertical="bottom"/>
    </xf>
    <xf borderId="0" fillId="9" fontId="76" numFmtId="164" xfId="0" applyAlignment="1" applyFont="1" applyNumberFormat="1">
      <alignment vertical="bottom"/>
    </xf>
    <xf borderId="1" fillId="9" fontId="77" numFmtId="0" xfId="0" applyAlignment="1" applyBorder="1" applyFont="1">
      <alignment vertical="bottom"/>
    </xf>
    <xf borderId="0" fillId="0" fontId="78" numFmtId="0" xfId="0" applyAlignment="1" applyFont="1">
      <alignment horizontal="right" readingOrder="0" vertical="bottom"/>
    </xf>
    <xf borderId="0" fillId="0" fontId="79" numFmtId="0" xfId="0" applyAlignment="1" applyFont="1">
      <alignment vertical="bottom"/>
    </xf>
    <xf borderId="0" fillId="0" fontId="80" numFmtId="0" xfId="0" applyAlignment="1" applyFont="1">
      <alignment horizontal="right" readingOrder="0" vertical="bottom"/>
    </xf>
    <xf borderId="0" fillId="10" fontId="14" numFmtId="0" xfId="0" applyAlignment="1" applyFont="1">
      <alignment vertical="bottom"/>
    </xf>
    <xf borderId="0" fillId="10" fontId="8" numFmtId="0" xfId="0" applyAlignment="1" applyFont="1">
      <alignment readingOrder="0" vertical="bottom"/>
    </xf>
    <xf borderId="0" fillId="0" fontId="22" numFmtId="0" xfId="0" applyAlignment="1" applyFont="1">
      <alignment horizontal="right" readingOrder="0" vertical="bottom"/>
    </xf>
    <xf borderId="0" fillId="0" fontId="81" numFmtId="0" xfId="0" applyAlignment="1" applyFont="1">
      <alignment readingOrder="0"/>
    </xf>
    <xf borderId="0" fillId="9" fontId="82" numFmtId="0" xfId="0" applyAlignment="1" applyFont="1">
      <alignment horizontal="right" readingOrder="0"/>
    </xf>
    <xf borderId="0" fillId="0" fontId="83" numFmtId="164" xfId="0" applyAlignment="1" applyFont="1" applyNumberFormat="1">
      <alignment vertical="bottom"/>
    </xf>
    <xf borderId="0" fillId="6" fontId="84" numFmtId="0" xfId="0" applyAlignment="1" applyFont="1">
      <alignment vertical="bottom"/>
    </xf>
    <xf borderId="0" fillId="0" fontId="85" numFmtId="166" xfId="0" applyAlignment="1" applyFont="1" applyNumberFormat="1">
      <alignment vertical="bottom"/>
    </xf>
    <xf borderId="0" fillId="0" fontId="86" numFmtId="0" xfId="0" applyAlignment="1" applyFont="1">
      <alignment vertical="bottom"/>
    </xf>
    <xf borderId="0" fillId="9" fontId="8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eksforgeeks.org/split-a-circular-linked-list-into-two-halves/" TargetMode="External"/><Relationship Id="rId190" Type="http://schemas.openxmlformats.org/officeDocument/2006/relationships/hyperlink" Target="https://leetcode.com/problems/burst-balloons/" TargetMode="External"/><Relationship Id="rId42" Type="http://schemas.openxmlformats.org/officeDocument/2006/relationships/hyperlink" Target="https://practice.geeksforgeeks.org/problems/sort-a-linked-list/1" TargetMode="External"/><Relationship Id="rId41" Type="http://schemas.openxmlformats.org/officeDocument/2006/relationships/hyperlink" Target="https://www.geeksforgeeks.org/write-a-function-to-get-the-intersection-point-of-two-linked-lists/" TargetMode="External"/><Relationship Id="rId44" Type="http://schemas.openxmlformats.org/officeDocument/2006/relationships/hyperlink" Target="https://practice.geeksforgeeks.org/problems/check-if-linked-list-is-pallindrome/1" TargetMode="External"/><Relationship Id="rId194" Type="http://schemas.openxmlformats.org/officeDocument/2006/relationships/hyperlink" Target="https://www.youtube.com/watch?v=8BdXDakKZEs" TargetMode="External"/><Relationship Id="rId43" Type="http://schemas.openxmlformats.org/officeDocument/2006/relationships/hyperlink" Target="https://practice.geeksforgeeks.org/problems/quick-sort-on-linked-list/1" TargetMode="External"/><Relationship Id="rId193" Type="http://schemas.openxmlformats.org/officeDocument/2006/relationships/hyperlink" Target="https://leetcode.com/problems/house-robber/" TargetMode="External"/><Relationship Id="rId46" Type="http://schemas.openxmlformats.org/officeDocument/2006/relationships/hyperlink" Target="https://www.geeksforgeeks.org/sort-k-sorted-doubly-linked-list/" TargetMode="External"/><Relationship Id="rId192" Type="http://schemas.openxmlformats.org/officeDocument/2006/relationships/hyperlink" Target="https://leetcode.com/problems/minimum-insertion-steps-to-make-a-string-palindrome/" TargetMode="External"/><Relationship Id="rId45" Type="http://schemas.openxmlformats.org/officeDocument/2006/relationships/hyperlink" Target="https://www.geeksforgeeks.org/sort-k-sorted-doubly-linked-list/" TargetMode="External"/><Relationship Id="rId191" Type="http://schemas.openxmlformats.org/officeDocument/2006/relationships/hyperlink" Target="https://leetcode.com/problems/minimum-cost-to-merge-stones/" TargetMode="External"/><Relationship Id="rId48" Type="http://schemas.openxmlformats.org/officeDocument/2006/relationships/hyperlink" Target="https://practice.geeksforgeeks.org/problems/flattening-a-linked-list/1" TargetMode="External"/><Relationship Id="rId187" Type="http://schemas.openxmlformats.org/officeDocument/2006/relationships/hyperlink" Target="https://leetcode.com/problems/counting-bits/" TargetMode="External"/><Relationship Id="rId47" Type="http://schemas.openxmlformats.org/officeDocument/2006/relationships/hyperlink" Target="https://www.geeksforgeeks.org/reverse-doubly-linked-list-groups-given-size/" TargetMode="External"/><Relationship Id="rId186" Type="http://schemas.openxmlformats.org/officeDocument/2006/relationships/hyperlink" Target="https://leetcode.com/problems/trapping-rain-water/" TargetMode="External"/><Relationship Id="rId185" Type="http://schemas.openxmlformats.org/officeDocument/2006/relationships/hyperlink" Target="https://www.youtube.com/watch?v=_iIK7Gu7MNo" TargetMode="External"/><Relationship Id="rId49" Type="http://schemas.openxmlformats.org/officeDocument/2006/relationships/hyperlink" Target="https://practice.geeksforgeeks.org/problems/given-a-linked-list-of-0s-1s-and-2s-sort-it/1" TargetMode="External"/><Relationship Id="rId184" Type="http://schemas.openxmlformats.org/officeDocument/2006/relationships/hyperlink" Target="https://leetcode.com/problems/word-break/" TargetMode="External"/><Relationship Id="rId189" Type="http://schemas.openxmlformats.org/officeDocument/2006/relationships/hyperlink" Target="https://leetcode.com/problems/coin-change/" TargetMode="External"/><Relationship Id="rId188" Type="http://schemas.openxmlformats.org/officeDocument/2006/relationships/hyperlink" Target="https://leetcode.com/problems/maximal-square/" TargetMode="External"/><Relationship Id="rId31" Type="http://schemas.openxmlformats.org/officeDocument/2006/relationships/hyperlink" Target="https://practice.geeksforgeeks.org/problems/kth-element-in-matrix/1" TargetMode="External"/><Relationship Id="rId30" Type="http://schemas.openxmlformats.org/officeDocument/2006/relationships/hyperlink" Target="https://www.geeksforgeeks.org/rotate-a-matrix-by-90-degree-in-clockwise-direction-without-using-any-extra-space/" TargetMode="External"/><Relationship Id="rId33" Type="http://schemas.openxmlformats.org/officeDocument/2006/relationships/hyperlink" Target="https://www.interviewbit.com/problems/painters-partition-problem/" TargetMode="External"/><Relationship Id="rId183" Type="http://schemas.openxmlformats.org/officeDocument/2006/relationships/hyperlink" Target="https://www.youtube.com/watch?v=N5i7ySYQcgM" TargetMode="External"/><Relationship Id="rId32" Type="http://schemas.openxmlformats.org/officeDocument/2006/relationships/hyperlink" Target="https://www.geeksforgeeks.org/common-elements-in-all-rows-of-a-given-matrix/" TargetMode="External"/><Relationship Id="rId182" Type="http://schemas.openxmlformats.org/officeDocument/2006/relationships/hyperlink" Target="https://leetcode.com/problems/decode-ways/" TargetMode="External"/><Relationship Id="rId35" Type="http://schemas.openxmlformats.org/officeDocument/2006/relationships/hyperlink" Target="https://leetcode.com/problems/search-in-rotated-sorted-array-ii/" TargetMode="External"/><Relationship Id="rId181" Type="http://schemas.openxmlformats.org/officeDocument/2006/relationships/hyperlink" Target="https://www.youtube.com/watch?v=UbE4-ONpJcc" TargetMode="External"/><Relationship Id="rId34" Type="http://schemas.openxmlformats.org/officeDocument/2006/relationships/hyperlink" Target="https://leetcode.com/problems/find-median-from-data-stream/" TargetMode="External"/><Relationship Id="rId180" Type="http://schemas.openxmlformats.org/officeDocument/2006/relationships/hyperlink" Target="https://leetcode.com/problems/divisor-game/" TargetMode="External"/><Relationship Id="rId37" Type="http://schemas.openxmlformats.org/officeDocument/2006/relationships/hyperlink" Target="https://leetcode.com/problems/find-minimum-in-rotated-sorted-array-ii/" TargetMode="External"/><Relationship Id="rId176" Type="http://schemas.openxmlformats.org/officeDocument/2006/relationships/hyperlink" Target="https://practice.geeksforgeeks.org/problems/partition-array-to-k-subsets/1" TargetMode="External"/><Relationship Id="rId36" Type="http://schemas.openxmlformats.org/officeDocument/2006/relationships/hyperlink" Target="https://leetcode.com/problems/find-minimum-in-rotated-sorted-array/" TargetMode="External"/><Relationship Id="rId175" Type="http://schemas.openxmlformats.org/officeDocument/2006/relationships/hyperlink" Target="https://www.geeksforgeeks.org/print-all-possible-paths-from-top-left-to-bottom-right-of-a-mxn-matrix/" TargetMode="External"/><Relationship Id="rId39" Type="http://schemas.openxmlformats.org/officeDocument/2006/relationships/hyperlink" Target="https://www.geeksforgeeks.org/split-a-circular-linked-list-into-two-halves/" TargetMode="External"/><Relationship Id="rId174" Type="http://schemas.openxmlformats.org/officeDocument/2006/relationships/hyperlink" Target="https://www.geeksforgeeks.org/longest-possible-route-in-a-matrix-with-hurdles/" TargetMode="External"/><Relationship Id="rId38" Type="http://schemas.openxmlformats.org/officeDocument/2006/relationships/hyperlink" Target="https://practice.geeksforgeeks.org/problems/reverse-a-linked-list-in-groups-of-given-size/1" TargetMode="External"/><Relationship Id="rId173" Type="http://schemas.openxmlformats.org/officeDocument/2006/relationships/hyperlink" Target="https://www.geeksforgeeks.org/find-if-there-is-a-path-of-more-than-k-length-from-a-source/" TargetMode="External"/><Relationship Id="rId179" Type="http://schemas.openxmlformats.org/officeDocument/2006/relationships/hyperlink" Target="https://leetcode.com/problems/climbing-stairs" TargetMode="External"/><Relationship Id="rId178" Type="http://schemas.openxmlformats.org/officeDocument/2006/relationships/hyperlink" Target="https://leetcode.com/problems/maximum-subarray/" TargetMode="External"/><Relationship Id="rId177" Type="http://schemas.openxmlformats.org/officeDocument/2006/relationships/hyperlink" Target="https://www.geeksforgeeks.org/find-the-k-th-permutation-sequence-of-first-n-natural-numbers/" TargetMode="External"/><Relationship Id="rId20" Type="http://schemas.openxmlformats.org/officeDocument/2006/relationships/hyperlink" Target="https://www.lintcode.com/problem/range-addition/description" TargetMode="External"/><Relationship Id="rId22" Type="http://schemas.openxmlformats.org/officeDocument/2006/relationships/hyperlink" Target="https://leetcode.com/problems/container-with-most-water" TargetMode="External"/><Relationship Id="rId21" Type="http://schemas.openxmlformats.org/officeDocument/2006/relationships/hyperlink" Target="https://leetcode.com/problems/orderly-queue" TargetMode="External"/><Relationship Id="rId24" Type="http://schemas.openxmlformats.org/officeDocument/2006/relationships/hyperlink" Target="https://leetcode.com/problems/spiral-matrix/" TargetMode="External"/><Relationship Id="rId23" Type="http://schemas.openxmlformats.org/officeDocument/2006/relationships/hyperlink" Target="https://leetcode.com/problems/reverse-pairs/" TargetMode="External"/><Relationship Id="rId26" Type="http://schemas.openxmlformats.org/officeDocument/2006/relationships/hyperlink" Target="https://practice.geeksforgeeks.org/problems/median-in-a-row-wise-sorted-matrix1527/1" TargetMode="External"/><Relationship Id="rId25" Type="http://schemas.openxmlformats.org/officeDocument/2006/relationships/hyperlink" Target="https://leetcode.com/problems/search-a-2d-matrix/" TargetMode="External"/><Relationship Id="rId28" Type="http://schemas.openxmlformats.org/officeDocument/2006/relationships/hyperlink" Target="https://practice.geeksforgeeks.org/problems/sorted-matrix/0" TargetMode="External"/><Relationship Id="rId27" Type="http://schemas.openxmlformats.org/officeDocument/2006/relationships/hyperlink" Target="https://practice.geeksforgeeks.org/problems/row-with-max-1s0023/1" TargetMode="External"/><Relationship Id="rId29" Type="http://schemas.openxmlformats.org/officeDocument/2006/relationships/hyperlink" Target="https://www.geeksforgeeks.org/find-a-specific-pair-in-matrix/" TargetMode="External"/><Relationship Id="rId11" Type="http://schemas.openxmlformats.org/officeDocument/2006/relationships/hyperlink" Target="https://www.lintcode.com/problem/wiggle-sort/description" TargetMode="External"/><Relationship Id="rId10" Type="http://schemas.openxmlformats.org/officeDocument/2006/relationships/hyperlink" Target="https://leetcode.com/problems/fibonacci-number" TargetMode="External"/><Relationship Id="rId13" Type="http://schemas.openxmlformats.org/officeDocument/2006/relationships/hyperlink" Target="https://leetcode.com/problems/boats-to-save-people" TargetMode="External"/><Relationship Id="rId12" Type="http://schemas.openxmlformats.org/officeDocument/2006/relationships/hyperlink" Target="https://leetcode.com/problems/maximum-swap" TargetMode="External"/><Relationship Id="rId15" Type="http://schemas.openxmlformats.org/officeDocument/2006/relationships/hyperlink" Target="https://leetcode.com/problems/sum-of-subsequence-widths/" TargetMode="External"/><Relationship Id="rId198" Type="http://schemas.openxmlformats.org/officeDocument/2006/relationships/hyperlink" Target="https://leetcode.com/problems/longest-valid-parentheses/" TargetMode="External"/><Relationship Id="rId14" Type="http://schemas.openxmlformats.org/officeDocument/2006/relationships/hyperlink" Target="https://practice.geeksforgeeks.org/problems/minimum-swaps-required-to-bring-all-elements-less-than-or-equal-to-k-together/0" TargetMode="External"/><Relationship Id="rId197" Type="http://schemas.openxmlformats.org/officeDocument/2006/relationships/hyperlink" Target="https://leetcode.com/problems/maximal-rectangle/" TargetMode="External"/><Relationship Id="rId17" Type="http://schemas.openxmlformats.org/officeDocument/2006/relationships/hyperlink" Target="https://leetcode.com/problems/maximize-distance-to-closest-person/" TargetMode="External"/><Relationship Id="rId196" Type="http://schemas.openxmlformats.org/officeDocument/2006/relationships/hyperlink" Target="https://leetcode.com/problems/knight-dialer/" TargetMode="External"/><Relationship Id="rId16" Type="http://schemas.openxmlformats.org/officeDocument/2006/relationships/hyperlink" Target="https://practice.geeksforgeeks.org/problems/kth-smallest-element/0" TargetMode="External"/><Relationship Id="rId195" Type="http://schemas.openxmlformats.org/officeDocument/2006/relationships/hyperlink" Target="https://leetcode.com/problems/continuous-subarray-sum/" TargetMode="External"/><Relationship Id="rId19" Type="http://schemas.openxmlformats.org/officeDocument/2006/relationships/hyperlink" Target="https://leetcode.com/problems/long-pressed-name" TargetMode="External"/><Relationship Id="rId18" Type="http://schemas.openxmlformats.org/officeDocument/2006/relationships/hyperlink" Target="https://practice.geeksforgeeks.org/problems/minimize-the-heights3351/1" TargetMode="External"/><Relationship Id="rId199" Type="http://schemas.openxmlformats.org/officeDocument/2006/relationships/hyperlink" Target="https://leetcode.com/problems/edit-distance/" TargetMode="External"/><Relationship Id="rId84" Type="http://schemas.openxmlformats.org/officeDocument/2006/relationships/hyperlink" Target="https://www.geeksforgeeks.org/minimum-cost-connect-cities/" TargetMode="External"/><Relationship Id="rId83" Type="http://schemas.openxmlformats.org/officeDocument/2006/relationships/hyperlink" Target="https://practice.geeksforgeeks.org/problems/bfs-traversal-of-graph/1" TargetMode="External"/><Relationship Id="rId86" Type="http://schemas.openxmlformats.org/officeDocument/2006/relationships/hyperlink" Target="https://practice.geeksforgeeks.org/problems/strongly-connected-components-kosarajus-algo/1" TargetMode="External"/><Relationship Id="rId85" Type="http://schemas.openxmlformats.org/officeDocument/2006/relationships/hyperlink" Target="https://discuss.codechef.com/t/how-to-solve-this-google-interview-graph-question/35981" TargetMode="External"/><Relationship Id="rId88" Type="http://schemas.openxmlformats.org/officeDocument/2006/relationships/hyperlink" Target="https://leetcode.com/problems/number-of-enclaves" TargetMode="External"/><Relationship Id="rId150" Type="http://schemas.openxmlformats.org/officeDocument/2006/relationships/hyperlink" Target="https://www.geeksforgeeks.org/find-maximum-meetings-in-one-room/" TargetMode="External"/><Relationship Id="rId87" Type="http://schemas.openxmlformats.org/officeDocument/2006/relationships/hyperlink" Target="https://practice.geeksforgeeks.org/problems/mother-vertex/1" TargetMode="External"/><Relationship Id="rId89" Type="http://schemas.openxmlformats.org/officeDocument/2006/relationships/hyperlink" Target="https://leetcode.com/problems/number-of-islands" TargetMode="External"/><Relationship Id="rId80" Type="http://schemas.openxmlformats.org/officeDocument/2006/relationships/hyperlink" Target="https://leetcode.com/problems/sum-root-to-leaf-numbers/" TargetMode="External"/><Relationship Id="rId82" Type="http://schemas.openxmlformats.org/officeDocument/2006/relationships/hyperlink" Target="https://www.spoj.com/problems/RMQSQ/" TargetMode="External"/><Relationship Id="rId81" Type="http://schemas.openxmlformats.org/officeDocument/2006/relationships/hyperlink" Target="https://www.spoj.com/problems/RMQSQ/" TargetMode="External"/><Relationship Id="rId1" Type="http://schemas.openxmlformats.org/officeDocument/2006/relationships/hyperlink" Target="https://leetcode.com/problems/squares-of-a-sorted-array/" TargetMode="External"/><Relationship Id="rId2" Type="http://schemas.openxmlformats.org/officeDocument/2006/relationships/hyperlink" Target="https://leetcode.com/problems/rotate-array" TargetMode="External"/><Relationship Id="rId3" Type="http://schemas.openxmlformats.org/officeDocument/2006/relationships/hyperlink" Target="https://leetcode.com/problems/next-greater-element-iii" TargetMode="External"/><Relationship Id="rId149" Type="http://schemas.openxmlformats.org/officeDocument/2006/relationships/hyperlink" Target="https://www.geeksforgeeks.org/survival/" TargetMode="External"/><Relationship Id="rId4" Type="http://schemas.openxmlformats.org/officeDocument/2006/relationships/hyperlink" Target="https://leetcode.com/problems/max-chunks-to-make-sorted-ii" TargetMode="External"/><Relationship Id="rId148" Type="http://schemas.openxmlformats.org/officeDocument/2006/relationships/hyperlink" Target="https://www.geeksforgeeks.org/minimum-cost-cut-board-squares/" TargetMode="External"/><Relationship Id="rId9" Type="http://schemas.openxmlformats.org/officeDocument/2006/relationships/hyperlink" Target="https://www.geeksforgeeks.org/a-program-to-check-if-strings-are-rotations-of-each-other/" TargetMode="External"/><Relationship Id="rId143" Type="http://schemas.openxmlformats.org/officeDocument/2006/relationships/hyperlink" Target="https://practice.geeksforgeeks.org/problems/minimum-platforms/0" TargetMode="External"/><Relationship Id="rId142" Type="http://schemas.openxmlformats.org/officeDocument/2006/relationships/hyperlink" Target="https://www.geeksforgeeks.org/maximum-trains-stoppage-can-provided/" TargetMode="External"/><Relationship Id="rId141" Type="http://schemas.openxmlformats.org/officeDocument/2006/relationships/hyperlink" Target="https://practice.geeksforgeeks.org/problems/coin-piles/0" TargetMode="External"/><Relationship Id="rId140" Type="http://schemas.openxmlformats.org/officeDocument/2006/relationships/hyperlink" Target="https://practice.geeksforgeeks.org/problems/fractional-knapsack/0" TargetMode="External"/><Relationship Id="rId5" Type="http://schemas.openxmlformats.org/officeDocument/2006/relationships/hyperlink" Target="https://leetcode.com/problems/product-of-array-except-self" TargetMode="External"/><Relationship Id="rId147" Type="http://schemas.openxmlformats.org/officeDocument/2006/relationships/hyperlink" Target="https://www.geeksforgeeks.org/minimize-cash-flow-among-given-set-friends-borrowed-money/" TargetMode="External"/><Relationship Id="rId6" Type="http://schemas.openxmlformats.org/officeDocument/2006/relationships/hyperlink" Target="https://www.geeksforgeeks.org/sort-an-array-of-0s-1s-and-2s/" TargetMode="External"/><Relationship Id="rId146" Type="http://schemas.openxmlformats.org/officeDocument/2006/relationships/hyperlink" Target="https://practice.geeksforgeeks.org/problems/shop-in-candy-store/0" TargetMode="External"/><Relationship Id="rId7" Type="http://schemas.openxmlformats.org/officeDocument/2006/relationships/hyperlink" Target="https://leetcode.com/problems/sort-array-by-parity" TargetMode="External"/><Relationship Id="rId145" Type="http://schemas.openxmlformats.org/officeDocument/2006/relationships/hyperlink" Target="https://www.geeksforgeeks.org/buy-maximum-stocks-stocks-can-bought-th-day/" TargetMode="External"/><Relationship Id="rId8" Type="http://schemas.openxmlformats.org/officeDocument/2006/relationships/hyperlink" Target="https://www.geeksforgeeks.org/a-program-to-check-if-strings-are-rotations-of-each-other/" TargetMode="External"/><Relationship Id="rId144" Type="http://schemas.openxmlformats.org/officeDocument/2006/relationships/hyperlink" Target="https://practice.geeksforgeeks.org/problems/minimum-platforms/0" TargetMode="External"/><Relationship Id="rId73" Type="http://schemas.openxmlformats.org/officeDocument/2006/relationships/hyperlink" Target="https://www.spoj.com/problems/FENTREE/" TargetMode="External"/><Relationship Id="rId72" Type="http://schemas.openxmlformats.org/officeDocument/2006/relationships/hyperlink" Target="https://www.geeksforgeeks.org/full-and-complete-binary-tree-from-given-preorder-and-postorder-traversals/" TargetMode="External"/><Relationship Id="rId75" Type="http://schemas.openxmlformats.org/officeDocument/2006/relationships/hyperlink" Target="https://leetcode.com/problems/longest-zigzag-path-in-a-binary-tree/" TargetMode="External"/><Relationship Id="rId74" Type="http://schemas.openxmlformats.org/officeDocument/2006/relationships/hyperlink" Target="https://leetcode.com/problems/longest-zigzag-path-in-a-binary-tree/" TargetMode="External"/><Relationship Id="rId77" Type="http://schemas.openxmlformats.org/officeDocument/2006/relationships/hyperlink" Target="https://leetcode.com/problems/closest-binary-search-tree-value/" TargetMode="External"/><Relationship Id="rId76" Type="http://schemas.openxmlformats.org/officeDocument/2006/relationships/hyperlink" Target="https://leetcode.com/problems/count-complete-tree-nodes/" TargetMode="External"/><Relationship Id="rId79" Type="http://schemas.openxmlformats.org/officeDocument/2006/relationships/hyperlink" Target="https://leetcode.com/problems/sum-root-to-leaf-numbers/" TargetMode="External"/><Relationship Id="rId78" Type="http://schemas.openxmlformats.org/officeDocument/2006/relationships/hyperlink" Target="https://leetcode.com/problems/closest-binary-search-tree-value-ii/" TargetMode="External"/><Relationship Id="rId71" Type="http://schemas.openxmlformats.org/officeDocument/2006/relationships/hyperlink" Target="https://www.geeksforgeeks.org/construct-bst-from-given-preorder-traversa/" TargetMode="External"/><Relationship Id="rId70" Type="http://schemas.openxmlformats.org/officeDocument/2006/relationships/hyperlink" Target="https://www.geeksforgeeks.org/construct-a-binary-search-tree-from-given-postorder/" TargetMode="External"/><Relationship Id="rId139" Type="http://schemas.openxmlformats.org/officeDocument/2006/relationships/hyperlink" Target="https://practice.geeksforgeeks.org/problems/water-connection-problem/0" TargetMode="External"/><Relationship Id="rId138" Type="http://schemas.openxmlformats.org/officeDocument/2006/relationships/hyperlink" Target="https://practice.geeksforgeeks.org/problems/huffman-encoding/0" TargetMode="External"/><Relationship Id="rId137" Type="http://schemas.openxmlformats.org/officeDocument/2006/relationships/hyperlink" Target="https://practice.geeksforgeeks.org/problems/job-sequencing-problem/0" TargetMode="External"/><Relationship Id="rId132" Type="http://schemas.openxmlformats.org/officeDocument/2006/relationships/hyperlink" Target="https://leetcode.com/problems/trapping-rain-water-ii" TargetMode="External"/><Relationship Id="rId131" Type="http://schemas.openxmlformats.org/officeDocument/2006/relationships/hyperlink" Target="https://leetcode.com/problems/the-skyline-problem/" TargetMode="External"/><Relationship Id="rId130" Type="http://schemas.openxmlformats.org/officeDocument/2006/relationships/hyperlink" Target="https://codeforces.com/contest/1526/problem/C2" TargetMode="External"/><Relationship Id="rId136" Type="http://schemas.openxmlformats.org/officeDocument/2006/relationships/hyperlink" Target="https://practice.geeksforgeeks.org/problems/n-meetings-in-one-room/0" TargetMode="External"/><Relationship Id="rId135" Type="http://schemas.openxmlformats.org/officeDocument/2006/relationships/hyperlink" Target="https://www.programcreek.com/2014/08/leetcode-line-reflection-java/" TargetMode="External"/><Relationship Id="rId134" Type="http://schemas.openxmlformats.org/officeDocument/2006/relationships/hyperlink" Target="https://www.codechef.com/LTIME87B/problems/MODEFREQ/" TargetMode="External"/><Relationship Id="rId133" Type="http://schemas.openxmlformats.org/officeDocument/2006/relationships/hyperlink" Target="https://www.cnblogs.com/grandyang/p/8570939.html" TargetMode="External"/><Relationship Id="rId62" Type="http://schemas.openxmlformats.org/officeDocument/2006/relationships/hyperlink" Target="https://leetcode.com/problems/binary-tree-coloring-game/" TargetMode="External"/><Relationship Id="rId61" Type="http://schemas.openxmlformats.org/officeDocument/2006/relationships/hyperlink" Target="https://www.geeksforgeeks.org/boundary-traversal-of-binary-tree/" TargetMode="External"/><Relationship Id="rId64" Type="http://schemas.openxmlformats.org/officeDocument/2006/relationships/hyperlink" Target="https://leetcode.com/problems/inorder-successor-in-bst/" TargetMode="External"/><Relationship Id="rId63" Type="http://schemas.openxmlformats.org/officeDocument/2006/relationships/hyperlink" Target="https://leetcode.com/problems/binary-tree-coloring-game/" TargetMode="External"/><Relationship Id="rId66" Type="http://schemas.openxmlformats.org/officeDocument/2006/relationships/hyperlink" Target="https://leetcode.com/problems/binary-tree-maximum-path-sum/" TargetMode="External"/><Relationship Id="rId172" Type="http://schemas.openxmlformats.org/officeDocument/2006/relationships/hyperlink" Target="https://practice.geeksforgeeks.org/problems/permutations-of-a-given-string/0" TargetMode="External"/><Relationship Id="rId65" Type="http://schemas.openxmlformats.org/officeDocument/2006/relationships/hyperlink" Target="https://leetcode.com/problems/maximum-product-of-splitted-binary-tree/" TargetMode="External"/><Relationship Id="rId171" Type="http://schemas.openxmlformats.org/officeDocument/2006/relationships/hyperlink" Target="https://practice.geeksforgeeks.org/problems/permutations-of-a-given-string/0" TargetMode="External"/><Relationship Id="rId68" Type="http://schemas.openxmlformats.org/officeDocument/2006/relationships/hyperlink" Target="https://leetcode.com/problems/delete-node-in-a-bst/" TargetMode="External"/><Relationship Id="rId170" Type="http://schemas.openxmlformats.org/officeDocument/2006/relationships/hyperlink" Target="https://practice.geeksforgeeks.org/problems/largest-number-in-k-swaps/0" TargetMode="External"/><Relationship Id="rId67" Type="http://schemas.openxmlformats.org/officeDocument/2006/relationships/hyperlink" Target="https://leetcode.com/problems/recover-binary-search-tree/" TargetMode="External"/><Relationship Id="rId60" Type="http://schemas.openxmlformats.org/officeDocument/2006/relationships/hyperlink" Target="https://www.geeksforgeeks.org/reverse-level-order-traversal/" TargetMode="External"/><Relationship Id="rId165" Type="http://schemas.openxmlformats.org/officeDocument/2006/relationships/hyperlink" Target="https://leetcode.com/problems/minimum-number-of-taps-to-open-to-water-a-garden/" TargetMode="External"/><Relationship Id="rId69" Type="http://schemas.openxmlformats.org/officeDocument/2006/relationships/hyperlink" Target="https://leetcode.com/problems/validate-binary-search-tree/" TargetMode="External"/><Relationship Id="rId164" Type="http://schemas.openxmlformats.org/officeDocument/2006/relationships/hyperlink" Target="https://leetcode.com/problems/create-maximum-number/" TargetMode="External"/><Relationship Id="rId163" Type="http://schemas.openxmlformats.org/officeDocument/2006/relationships/hyperlink" Target="https://leetcode.com/problems/restore-the-array-from-adjacent-pairs/" TargetMode="External"/><Relationship Id="rId162" Type="http://schemas.openxmlformats.org/officeDocument/2006/relationships/hyperlink" Target="https://leetcode.com/problems/remove-k-digits/" TargetMode="External"/><Relationship Id="rId169" Type="http://schemas.openxmlformats.org/officeDocument/2006/relationships/hyperlink" Target="https://practice.geeksforgeeks.org/problems/combination-sum/0" TargetMode="External"/><Relationship Id="rId168" Type="http://schemas.openxmlformats.org/officeDocument/2006/relationships/hyperlink" Target="https://www.geeksforgeeks.org/find-shortest-safe-route-in-a-path-with-landmines/" TargetMode="External"/><Relationship Id="rId167" Type="http://schemas.openxmlformats.org/officeDocument/2006/relationships/hyperlink" Target="https://www.geeksforgeeks.org/tug-of-war/" TargetMode="External"/><Relationship Id="rId166" Type="http://schemas.openxmlformats.org/officeDocument/2006/relationships/hyperlink" Target="https://www.geeksforgeeks.org/the-knights-tour-problem-backtracking-1/" TargetMode="External"/><Relationship Id="rId51" Type="http://schemas.openxmlformats.org/officeDocument/2006/relationships/hyperlink" Target="https://practice.geeksforgeeks.org/problems/remove-duplicate-element-from-sorted-linked-list/1" TargetMode="External"/><Relationship Id="rId50" Type="http://schemas.openxmlformats.org/officeDocument/2006/relationships/hyperlink" Target="https://practice.geeksforgeeks.org/problems/delete-nodes-having-greater-value-on-right/1" TargetMode="External"/><Relationship Id="rId53" Type="http://schemas.openxmlformats.org/officeDocument/2006/relationships/hyperlink" Target="https://www.geeksforgeeks.org/efficiently-implement-k-queues-single-array/" TargetMode="External"/><Relationship Id="rId52" Type="http://schemas.openxmlformats.org/officeDocument/2006/relationships/hyperlink" Target="https://practice.geeksforgeeks.org/problems/add-two-numbers-represented-by-linked-lists/1" TargetMode="External"/><Relationship Id="rId55" Type="http://schemas.openxmlformats.org/officeDocument/2006/relationships/hyperlink" Target="https://leetcode.com/problems/minimum-cost-tree-from-leaf-values/" TargetMode="External"/><Relationship Id="rId161" Type="http://schemas.openxmlformats.org/officeDocument/2006/relationships/hyperlink" Target="https://leetcode.com/problems/non-overlapping-intervals/" TargetMode="External"/><Relationship Id="rId54" Type="http://schemas.openxmlformats.org/officeDocument/2006/relationships/hyperlink" Target="https://leetcode.com/problems/remove-duplicate-letters/" TargetMode="External"/><Relationship Id="rId160" Type="http://schemas.openxmlformats.org/officeDocument/2006/relationships/hyperlink" Target="https://leetcode.com/problems/minimum-deletions-to-make-character-frequencies-unique/" TargetMode="External"/><Relationship Id="rId57" Type="http://schemas.openxmlformats.org/officeDocument/2006/relationships/hyperlink" Target="https://leetcode.com/problems/populating-next-right-pointers-in-each-node/" TargetMode="External"/><Relationship Id="rId56" Type="http://schemas.openxmlformats.org/officeDocument/2006/relationships/hyperlink" Target="https://leetcode.com/problems/minimum-cost-tree-from-leaf-values/" TargetMode="External"/><Relationship Id="rId159" Type="http://schemas.openxmlformats.org/officeDocument/2006/relationships/hyperlink" Target="https://practice.geeksforgeeks.org/problems/maximize-sum-after-k-negations/0" TargetMode="External"/><Relationship Id="rId59" Type="http://schemas.openxmlformats.org/officeDocument/2006/relationships/hyperlink" Target="https://leetcode.com/problems/sum-of-distances-in-tree/" TargetMode="External"/><Relationship Id="rId154" Type="http://schemas.openxmlformats.org/officeDocument/2006/relationships/hyperlink" Target="https://leetcode.com/problems/task-scheduler/" TargetMode="External"/><Relationship Id="rId58" Type="http://schemas.openxmlformats.org/officeDocument/2006/relationships/hyperlink" Target="https://leetcode.com/problems/sum-of-distances-in-tree/" TargetMode="External"/><Relationship Id="rId153" Type="http://schemas.openxmlformats.org/officeDocument/2006/relationships/hyperlink" Target="https://practice.geeksforgeeks.org/problems/maximize-sum-after-k-negations/0" TargetMode="External"/><Relationship Id="rId152" Type="http://schemas.openxmlformats.org/officeDocument/2006/relationships/hyperlink" Target="https://practice.geeksforgeeks.org/problems/maximize-sum-after-k-negations/0" TargetMode="External"/><Relationship Id="rId151" Type="http://schemas.openxmlformats.org/officeDocument/2006/relationships/hyperlink" Target="https://www.geeksforgeeks.org/maximum-product-subset-array/" TargetMode="External"/><Relationship Id="rId158" Type="http://schemas.openxmlformats.org/officeDocument/2006/relationships/hyperlink" Target="https://leetcode.com/problems/candy/" TargetMode="External"/><Relationship Id="rId157" Type="http://schemas.openxmlformats.org/officeDocument/2006/relationships/hyperlink" Target="https://leetcode.com/problems/maximum-number-of-events-that-can-be-attended/" TargetMode="External"/><Relationship Id="rId156" Type="http://schemas.openxmlformats.org/officeDocument/2006/relationships/hyperlink" Target="https://leetcode.com/problems/minimum-deletion-cost-to-avoid-repeating-letters/" TargetMode="External"/><Relationship Id="rId155" Type="http://schemas.openxmlformats.org/officeDocument/2006/relationships/hyperlink" Target="https://leetcode.com/problems/gas-station/" TargetMode="External"/><Relationship Id="rId107" Type="http://schemas.openxmlformats.org/officeDocument/2006/relationships/hyperlink" Target="https://leetcode.com/problems/minimize-malware-spread" TargetMode="External"/><Relationship Id="rId228" Type="http://schemas.openxmlformats.org/officeDocument/2006/relationships/hyperlink" Target="https://practice.geeksforgeeks.org/problems/solve-the-sudoku/0" TargetMode="External"/><Relationship Id="rId106" Type="http://schemas.openxmlformats.org/officeDocument/2006/relationships/hyperlink" Target="https://practice.geeksforgeeks.org/problems/castle-run/0" TargetMode="External"/><Relationship Id="rId227" Type="http://schemas.openxmlformats.org/officeDocument/2006/relationships/hyperlink" Target="https://practice.geeksforgeeks.org/problems/solve-the-sudoku/0" TargetMode="External"/><Relationship Id="rId105" Type="http://schemas.openxmlformats.org/officeDocument/2006/relationships/hyperlink" Target="https://leetcode.com/problems/redundant-connection" TargetMode="External"/><Relationship Id="rId226" Type="http://schemas.openxmlformats.org/officeDocument/2006/relationships/hyperlink" Target="https://leetcode.com/problems/remove-invalid-parentheses/" TargetMode="External"/><Relationship Id="rId104" Type="http://schemas.openxmlformats.org/officeDocument/2006/relationships/hyperlink" Target="https://leetcode.com/problems/satisfiability-of-equality-equations" TargetMode="External"/><Relationship Id="rId225" Type="http://schemas.openxmlformats.org/officeDocument/2006/relationships/hyperlink" Target="https://practice.geeksforgeeks.org/problems/word-break-part-2/0" TargetMode="External"/><Relationship Id="rId109" Type="http://schemas.openxmlformats.org/officeDocument/2006/relationships/hyperlink" Target="https://leetcode.com/problems/reconstruct-itinerary" TargetMode="External"/><Relationship Id="rId108" Type="http://schemas.openxmlformats.org/officeDocument/2006/relationships/hyperlink" Target="https://www.geeksforgeeks.org/job-sequencing-problem/" TargetMode="External"/><Relationship Id="rId229" Type="http://schemas.openxmlformats.org/officeDocument/2006/relationships/hyperlink" Target="https://practice.geeksforgeeks.org/problems/m-coloring-problem/0" TargetMode="External"/><Relationship Id="rId220" Type="http://schemas.openxmlformats.org/officeDocument/2006/relationships/hyperlink" Target="https://leetcode.com/problems/coin-change-2/" TargetMode="External"/><Relationship Id="rId103" Type="http://schemas.openxmlformats.org/officeDocument/2006/relationships/hyperlink" Target="https://medium.com/@rebeccahezhang/leetcode-737-sentence-similarity-ii-2ca213f10115" TargetMode="External"/><Relationship Id="rId224" Type="http://schemas.openxmlformats.org/officeDocument/2006/relationships/hyperlink" Target="https://www.geeksforgeeks.org/printing-solutions-n-queen-problem/" TargetMode="External"/><Relationship Id="rId102" Type="http://schemas.openxmlformats.org/officeDocument/2006/relationships/hyperlink" Target="https://leetcode.com/problems/regions-cut-by-slashes" TargetMode="External"/><Relationship Id="rId223" Type="http://schemas.openxmlformats.org/officeDocument/2006/relationships/hyperlink" Target="https://practice.geeksforgeeks.org/problems/rat-in-a-maze-problem/1" TargetMode="External"/><Relationship Id="rId101" Type="http://schemas.openxmlformats.org/officeDocument/2006/relationships/hyperlink" Target="https://www.lintcode.com/en/old/problem/number-of-islands-ii/" TargetMode="External"/><Relationship Id="rId222" Type="http://schemas.openxmlformats.org/officeDocument/2006/relationships/hyperlink" Target="https://www.geeksforgeeks.org/find-maximum-sum-possible-equal-sum-three-stacks/" TargetMode="External"/><Relationship Id="rId100" Type="http://schemas.openxmlformats.org/officeDocument/2006/relationships/hyperlink" Target="https://practice.geeksforgeeks.org/problems/euler-circuit-in-a-directed-graph/1" TargetMode="External"/><Relationship Id="rId221" Type="http://schemas.openxmlformats.org/officeDocument/2006/relationships/hyperlink" Target="https://www.geeksforgeeks.org/unbounded-knapsack-repetition-items-allowed/" TargetMode="External"/><Relationship Id="rId217" Type="http://schemas.openxmlformats.org/officeDocument/2006/relationships/hyperlink" Target="https://leetcode.com/problems/shortest-palindrome" TargetMode="External"/><Relationship Id="rId216" Type="http://schemas.openxmlformats.org/officeDocument/2006/relationships/hyperlink" Target="https://www.geeksforgeeks.org/rabin-karp-algorithm-for-pattern-searching/" TargetMode="External"/><Relationship Id="rId215" Type="http://schemas.openxmlformats.org/officeDocument/2006/relationships/hyperlink" Target="https://leetcode.com/problems/dungeon-game/" TargetMode="External"/><Relationship Id="rId214" Type="http://schemas.openxmlformats.org/officeDocument/2006/relationships/hyperlink" Target="https://leetcode.com/problems/minimum-cost-to-cut-a-stick/" TargetMode="External"/><Relationship Id="rId219" Type="http://schemas.openxmlformats.org/officeDocument/2006/relationships/hyperlink" Target="https://leetcode.com/problems/coin-change/" TargetMode="External"/><Relationship Id="rId218" Type="http://schemas.openxmlformats.org/officeDocument/2006/relationships/hyperlink" Target="https://open.kattis.com/problems/tritiling" TargetMode="External"/><Relationship Id="rId213" Type="http://schemas.openxmlformats.org/officeDocument/2006/relationships/hyperlink" Target="https://leetcode.com/problems/count-different-palindromic-subsequences/" TargetMode="External"/><Relationship Id="rId212" Type="http://schemas.openxmlformats.org/officeDocument/2006/relationships/hyperlink" Target="https://leetcode.com/problems/super-egg-drop/" TargetMode="External"/><Relationship Id="rId211" Type="http://schemas.openxmlformats.org/officeDocument/2006/relationships/hyperlink" Target="https://leetcode.com/problems/best-time-to-buy-and-sell-stock-iv/" TargetMode="External"/><Relationship Id="rId210" Type="http://schemas.openxmlformats.org/officeDocument/2006/relationships/hyperlink" Target="https://leetcode.com/problems/frog-jump/" TargetMode="External"/><Relationship Id="rId129" Type="http://schemas.openxmlformats.org/officeDocument/2006/relationships/hyperlink" Target="https://codeforces.com/contest/1520/problem/D" TargetMode="External"/><Relationship Id="rId128" Type="http://schemas.openxmlformats.org/officeDocument/2006/relationships/hyperlink" Target="https://practice.geeksforgeeks.org/problems/implementing-floyd-warshall/0" TargetMode="External"/><Relationship Id="rId127" Type="http://schemas.openxmlformats.org/officeDocument/2006/relationships/hyperlink" Target="https://practice.geeksforgeeks.org/problems/implementing-floyd-warshall/0" TargetMode="External"/><Relationship Id="rId126" Type="http://schemas.openxmlformats.org/officeDocument/2006/relationships/hyperlink" Target="https://www.geeksforgeeks.org/shortest-cycle-in-an-undirected-unweighted-graph/" TargetMode="External"/><Relationship Id="rId121" Type="http://schemas.openxmlformats.org/officeDocument/2006/relationships/hyperlink" Target="https://leetcode.com/problems/graph-connectivity-with-threshold/" TargetMode="External"/><Relationship Id="rId242" Type="http://schemas.openxmlformats.org/officeDocument/2006/relationships/hyperlink" Target="https://www.geeksforgeeks.org/print-all-possible-paths-from-top-left-to-bottom-right-of-a-mxn-matrix/" TargetMode="External"/><Relationship Id="rId120" Type="http://schemas.openxmlformats.org/officeDocument/2006/relationships/hyperlink" Target="https://leetcode.com/problems/remove-max-number-of-edges-to-keep-graph-fully-traversable/" TargetMode="External"/><Relationship Id="rId241" Type="http://schemas.openxmlformats.org/officeDocument/2006/relationships/hyperlink" Target="https://www.geeksforgeeks.org/longest-possible-route-in-a-matrix-with-hurdles/" TargetMode="External"/><Relationship Id="rId240" Type="http://schemas.openxmlformats.org/officeDocument/2006/relationships/hyperlink" Target="https://www.geeksforgeeks.org/find-if-there-is-a-path-of-more-than-k-length-from-a-source/" TargetMode="External"/><Relationship Id="rId125" Type="http://schemas.openxmlformats.org/officeDocument/2006/relationships/hyperlink" Target="https://leetcode.com/problems/find-eventual-safe-states/" TargetMode="External"/><Relationship Id="rId124" Type="http://schemas.openxmlformats.org/officeDocument/2006/relationships/hyperlink" Target="https://leetcode.com/problems/cracking-the-safe/" TargetMode="External"/><Relationship Id="rId245" Type="http://schemas.openxmlformats.org/officeDocument/2006/relationships/drawing" Target="../drawings/drawing1.xml"/><Relationship Id="rId123" Type="http://schemas.openxmlformats.org/officeDocument/2006/relationships/hyperlink" Target="https://leetcode.com/problems/cheapest-flights-within-k-stops/" TargetMode="External"/><Relationship Id="rId244" Type="http://schemas.openxmlformats.org/officeDocument/2006/relationships/hyperlink" Target="https://www.geeksforgeeks.org/find-the-k-th-permutation-sequence-of-first-n-natural-numbers/" TargetMode="External"/><Relationship Id="rId122" Type="http://schemas.openxmlformats.org/officeDocument/2006/relationships/hyperlink" Target="https://leetcode.com/problems/smallest-string-with-swaps/" TargetMode="External"/><Relationship Id="rId243" Type="http://schemas.openxmlformats.org/officeDocument/2006/relationships/hyperlink" Target="https://practice.geeksforgeeks.org/problems/partition-array-to-k-subsets/1" TargetMode="External"/><Relationship Id="rId95" Type="http://schemas.openxmlformats.org/officeDocument/2006/relationships/hyperlink" Target="https://leetcode.com/problems/coloring-a-border" TargetMode="External"/><Relationship Id="rId94" Type="http://schemas.openxmlformats.org/officeDocument/2006/relationships/hyperlink" Target="https://leetcode.com/problems/sliding-puzzle" TargetMode="External"/><Relationship Id="rId97" Type="http://schemas.openxmlformats.org/officeDocument/2006/relationships/hyperlink" Target="https://practice.geeksforgeeks.org/problems/doctor-strange/0" TargetMode="External"/><Relationship Id="rId96" Type="http://schemas.openxmlformats.org/officeDocument/2006/relationships/hyperlink" Target="https://leetcode.com/problems/rotting-oranges" TargetMode="External"/><Relationship Id="rId99" Type="http://schemas.openxmlformats.org/officeDocument/2006/relationships/hyperlink" Target="https://practice.geeksforgeeks.org/problems/euler-circuit-in-a-directed-graph/1" TargetMode="External"/><Relationship Id="rId98" Type="http://schemas.openxmlformats.org/officeDocument/2006/relationships/hyperlink" Target="https://practice.geeksforgeeks.org/problems/eulerian-path-in-an-undirected-graph/0" TargetMode="External"/><Relationship Id="rId91" Type="http://schemas.openxmlformats.org/officeDocument/2006/relationships/hyperlink" Target="https://leetcode.com/problems/number-of-distinct-islands" TargetMode="External"/><Relationship Id="rId90" Type="http://schemas.openxmlformats.org/officeDocument/2006/relationships/hyperlink" Target="https://leetcode.com/problems/number-of-distinct-islands" TargetMode="External"/><Relationship Id="rId93" Type="http://schemas.openxmlformats.org/officeDocument/2006/relationships/hyperlink" Target="https://leetcode.com/problems/as-far-from-land-as-possible/" TargetMode="External"/><Relationship Id="rId92" Type="http://schemas.openxmlformats.org/officeDocument/2006/relationships/hyperlink" Target="https://leetcode.com/problems/word-ladder" TargetMode="External"/><Relationship Id="rId118" Type="http://schemas.openxmlformats.org/officeDocument/2006/relationships/hyperlink" Target="https://leetcode.com/problems/shortest-distance-from-all-buildings/" TargetMode="External"/><Relationship Id="rId239" Type="http://schemas.openxmlformats.org/officeDocument/2006/relationships/hyperlink" Target="https://practice.geeksforgeeks.org/problems/permutations-of-a-given-string/0" TargetMode="External"/><Relationship Id="rId117" Type="http://schemas.openxmlformats.org/officeDocument/2006/relationships/hyperlink" Target="https://leetcode.com/problems/swim-in-rising-water/" TargetMode="External"/><Relationship Id="rId238" Type="http://schemas.openxmlformats.org/officeDocument/2006/relationships/hyperlink" Target="https://practice.geeksforgeeks.org/problems/permutations-of-a-given-string/0" TargetMode="External"/><Relationship Id="rId116" Type="http://schemas.openxmlformats.org/officeDocument/2006/relationships/hyperlink" Target="https://leetcode.com/problems/largest-color-value-in-a-directed-graph/" TargetMode="External"/><Relationship Id="rId237" Type="http://schemas.openxmlformats.org/officeDocument/2006/relationships/hyperlink" Target="https://practice.geeksforgeeks.org/problems/largest-number-in-k-swaps/0" TargetMode="External"/><Relationship Id="rId115" Type="http://schemas.openxmlformats.org/officeDocument/2006/relationships/hyperlink" Target="https://www.geeksforgeeks.org/given-sorted-dictionary-find-precedence-characters/" TargetMode="External"/><Relationship Id="rId236" Type="http://schemas.openxmlformats.org/officeDocument/2006/relationships/hyperlink" Target="https://practice.geeksforgeeks.org/problems/combination-sum/0" TargetMode="External"/><Relationship Id="rId119" Type="http://schemas.openxmlformats.org/officeDocument/2006/relationships/hyperlink" Target="https://leetcode.com/problems/remove-max-number-of-edges-to-keep-graph-fully-traversable/" TargetMode="External"/><Relationship Id="rId110" Type="http://schemas.openxmlformats.org/officeDocument/2006/relationships/hyperlink" Target="https://leetcode.com/problems/most-stones-removed-with-same-row-or-column" TargetMode="External"/><Relationship Id="rId231" Type="http://schemas.openxmlformats.org/officeDocument/2006/relationships/hyperlink" Target="https://practice.geeksforgeeks.org/problems/subset-sum-problem2014/1" TargetMode="External"/><Relationship Id="rId230" Type="http://schemas.openxmlformats.org/officeDocument/2006/relationships/hyperlink" Target="https://www.geeksforgeeks.org/given-a-string-print-all-possible-palindromic-partition/" TargetMode="External"/><Relationship Id="rId114" Type="http://schemas.openxmlformats.org/officeDocument/2006/relationships/hyperlink" Target="https://leetcode.com/problems/bricks-falling-when-hit/" TargetMode="External"/><Relationship Id="rId235" Type="http://schemas.openxmlformats.org/officeDocument/2006/relationships/hyperlink" Target="https://www.geeksforgeeks.org/find-shortest-safe-route-in-a-path-with-landmines/" TargetMode="External"/><Relationship Id="rId113" Type="http://schemas.openxmlformats.org/officeDocument/2006/relationships/hyperlink" Target="https://www.geeksforgeeks.org/minimum-swaps-to-make-two-array-identical/" TargetMode="External"/><Relationship Id="rId234" Type="http://schemas.openxmlformats.org/officeDocument/2006/relationships/hyperlink" Target="https://www.geeksforgeeks.org/tug-of-war/" TargetMode="External"/><Relationship Id="rId112" Type="http://schemas.openxmlformats.org/officeDocument/2006/relationships/hyperlink" Target="https://practice.geeksforgeeks.org/problems/maximum-bipartite-matching/1" TargetMode="External"/><Relationship Id="rId233" Type="http://schemas.openxmlformats.org/officeDocument/2006/relationships/hyperlink" Target="https://www.geeksforgeeks.org/the-knights-tour-problem-backtracking-1/" TargetMode="External"/><Relationship Id="rId111" Type="http://schemas.openxmlformats.org/officeDocument/2006/relationships/hyperlink" Target="https://practice.geeksforgeeks.org/problems/find-the-maximum-flow/0" TargetMode="External"/><Relationship Id="rId232" Type="http://schemas.openxmlformats.org/officeDocument/2006/relationships/hyperlink" Target="https://www.geeksforgeeks.org/the-knights-tour-problem-backtracking-1/" TargetMode="External"/><Relationship Id="rId206" Type="http://schemas.openxmlformats.org/officeDocument/2006/relationships/hyperlink" Target="https://leetcode.com/problems/count-square-submatrices-with-all-ones/" TargetMode="External"/><Relationship Id="rId205" Type="http://schemas.openxmlformats.org/officeDocument/2006/relationships/hyperlink" Target="https://leetcode.com/problems/regular-expression-matching/" TargetMode="External"/><Relationship Id="rId204" Type="http://schemas.openxmlformats.org/officeDocument/2006/relationships/hyperlink" Target="https://leetcode.com/problems/word-break-ii/" TargetMode="External"/><Relationship Id="rId203" Type="http://schemas.openxmlformats.org/officeDocument/2006/relationships/hyperlink" Target="https://leetcode.com/problems/palindromic-substrings/" TargetMode="External"/><Relationship Id="rId209" Type="http://schemas.openxmlformats.org/officeDocument/2006/relationships/hyperlink" Target="https://leetcode.com/problems/minimum-difficulty-of-a-job-schedule/" TargetMode="External"/><Relationship Id="rId208" Type="http://schemas.openxmlformats.org/officeDocument/2006/relationships/hyperlink" Target="https://leetcode.com/problems/longest-increasing-subsequence/" TargetMode="External"/><Relationship Id="rId207" Type="http://schemas.openxmlformats.org/officeDocument/2006/relationships/hyperlink" Target="https://leetcode.com/problems/unique-paths/" TargetMode="External"/><Relationship Id="rId202" Type="http://schemas.openxmlformats.org/officeDocument/2006/relationships/hyperlink" Target="https://leetcode.com/problems/maximum-length-of-repeated-subarray/" TargetMode="External"/><Relationship Id="rId201" Type="http://schemas.openxmlformats.org/officeDocument/2006/relationships/hyperlink" Target="https://leetcode.com/problems/maximum-product-subarray/" TargetMode="External"/><Relationship Id="rId200" Type="http://schemas.openxmlformats.org/officeDocument/2006/relationships/hyperlink" Target="https://leetcode.com/problems/delete-and-ear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13"/>
    <col customWidth="1" min="2" max="2" width="76.88"/>
    <col customWidth="1" min="3" max="3" width="79.63"/>
    <col customWidth="1" min="4" max="4" width="24.1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 t="s">
        <v>6</v>
      </c>
      <c r="B6" s="6"/>
      <c r="C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 t="s">
        <v>7</v>
      </c>
      <c r="B7" s="9"/>
      <c r="C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0" t="s">
        <v>8</v>
      </c>
      <c r="B8" s="10" t="s">
        <v>9</v>
      </c>
      <c r="C8" s="11" t="s">
        <v>10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11</v>
      </c>
      <c r="B9" s="12">
        <v>376.0</v>
      </c>
      <c r="C9" s="13"/>
      <c r="D9" s="14" t="s">
        <v>12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13</v>
      </c>
      <c r="B10" s="6"/>
      <c r="C10" s="15"/>
      <c r="D10" s="14" t="s">
        <v>14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 t="s">
        <v>15</v>
      </c>
      <c r="B11" s="5" t="s">
        <v>16</v>
      </c>
      <c r="C11" s="4"/>
      <c r="D11" s="14" t="s">
        <v>17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 t="s">
        <v>18</v>
      </c>
      <c r="B12" s="16" t="s">
        <v>19</v>
      </c>
      <c r="C12" s="17"/>
      <c r="D12" s="14" t="s">
        <v>20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 t="s">
        <v>21</v>
      </c>
      <c r="B13" s="6"/>
      <c r="C13" s="18"/>
      <c r="D13" s="19" t="s">
        <v>22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/>
      <c r="B14" s="20" t="s">
        <v>23</v>
      </c>
      <c r="C14" s="21"/>
      <c r="D14" s="22" t="s">
        <v>24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/>
      <c r="B15" s="23" t="s">
        <v>25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4" t="s">
        <v>26</v>
      </c>
      <c r="B16" s="4"/>
      <c r="C16" s="25" t="s">
        <v>27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6" t="s">
        <v>28</v>
      </c>
      <c r="B17" s="27" t="s">
        <v>29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9" t="s">
        <v>30</v>
      </c>
      <c r="B18" s="28"/>
      <c r="C18" s="30" t="s">
        <v>31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31" t="s">
        <v>32</v>
      </c>
      <c r="B19" s="32" t="s">
        <v>33</v>
      </c>
      <c r="C19" s="27" t="s">
        <v>34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31" t="s">
        <v>35</v>
      </c>
      <c r="B20" s="32" t="s">
        <v>36</v>
      </c>
      <c r="C20" s="27" t="s">
        <v>37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31" t="str">
        <f>HYPERLINK("https://leetcode.com/problems/majority-element/","majority element")</f>
        <v>majority element</v>
      </c>
      <c r="B21" s="28" t="s">
        <v>38</v>
      </c>
      <c r="C21" s="27" t="s">
        <v>39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33" t="str">
        <f>HYPERLINK("geeksforgeeks.org/given-an-array-of-of-size-n-finds-all-the-elements-that-appear-more-than-nk-times/","majority element general")</f>
        <v>majority element general</v>
      </c>
      <c r="B22" s="28" t="s">
        <v>40</v>
      </c>
      <c r="C22" s="27" t="s">
        <v>41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34" t="s">
        <v>42</v>
      </c>
      <c r="B23" s="28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9" t="str">
        <f>HYPERLINK("https://leetcode.com/problems/max-chunks-to-make-sorted/","Max chunks to make sorted")</f>
        <v>Max chunks to make sorted</v>
      </c>
      <c r="B24" s="28" t="s">
        <v>43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35" t="s">
        <v>44</v>
      </c>
      <c r="B25" s="32" t="s">
        <v>45</v>
      </c>
      <c r="C25" s="36" t="s">
        <v>46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31" t="str">
        <f>HYPERLINK("https://leetcode.com/problems/largest-number-at-least-twice-of-others/","largest number atleast twice of others")</f>
        <v>largest number atleast twice of others</v>
      </c>
      <c r="B26" s="28" t="s">
        <v>47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37" t="s">
        <v>48</v>
      </c>
      <c r="B27" s="32" t="s">
        <v>49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38" t="str">
        <f>HYPERLINK("https://leetcode.com/problems/maximum-product-of-three-numbers/","max product of 3 numbers")</f>
        <v>max product of 3 numbers</v>
      </c>
      <c r="B28" s="32" t="s">
        <v>50</v>
      </c>
      <c r="C28" s="39" t="s">
        <v>51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40" t="str">
        <f>HYPERLINK("https://leetcode.com/problems/number-of-subarrays-with-bounded-maximum/","number of subarrays with bounded maximum")</f>
        <v>number of subarrays with bounded maximum</v>
      </c>
      <c r="B29" s="32" t="s">
        <v>52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38" t="str">
        <f>HYPERLINK("https://leetcode.com/problems/maximum-subarray/","maximum subarray")</f>
        <v>maximum subarray</v>
      </c>
      <c r="B30" s="32" t="s">
        <v>53</v>
      </c>
      <c r="C30" s="36" t="s">
        <v>51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34" t="s">
        <v>54</v>
      </c>
      <c r="B31" s="3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31" t="str">
        <f>HYPERLINK("https://www.geeksforgeeks.org/segregate-0s-and-1s-in-an-array-by-traversing-array-once/","Segregate 0 and 1")</f>
        <v>Segregate 0 and 1</v>
      </c>
      <c r="B32" s="32" t="s">
        <v>55</v>
      </c>
      <c r="C32" s="28" t="s">
        <v>56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41" t="s">
        <v>57</v>
      </c>
      <c r="B33" s="42" t="s">
        <v>58</v>
      </c>
      <c r="C33" s="43" t="s">
        <v>59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4" t="s">
        <v>60</v>
      </c>
      <c r="B34" s="42" t="s">
        <v>61</v>
      </c>
      <c r="C34" s="43" t="s">
        <v>59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4" t="str">
        <f>HYPERLINK("https://leetcode.com/problems/partition-labels/","partition labels")</f>
        <v>partition labels</v>
      </c>
      <c r="B35" s="45" t="s">
        <v>62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6" t="s">
        <v>63</v>
      </c>
      <c r="B36" s="43"/>
      <c r="C36" s="39" t="s">
        <v>51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7" t="s">
        <v>64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37" t="str">
        <f>HYPERLINK("https://leetcode.com/problems/consecutive-numbers-sum/","consecutive number sum")</f>
        <v>consecutive number sum</v>
      </c>
      <c r="B38" s="48" t="s">
        <v>65</v>
      </c>
      <c r="C38" s="49" t="s">
        <v>66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33" t="s">
        <v>67</v>
      </c>
      <c r="B39" s="32" t="s">
        <v>68</v>
      </c>
      <c r="C39" s="36" t="s">
        <v>51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33" t="str">
        <f>HYPERLINK("https://www.geeksforgeeks.org/sieve-of-eratosthenes/","Sieve of Eratosthenes")</f>
        <v>Sieve of Eratosthenes</v>
      </c>
      <c r="B40" s="32" t="s">
        <v>69</v>
      </c>
      <c r="C40" s="39" t="s">
        <v>51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37" t="str">
        <f>HYPERLINK("https://www.spoj.com/problems/PRIME1/cstart=10","Segmented sieve")</f>
        <v>Segmented sieve</v>
      </c>
      <c r="B41" s="32" t="s">
        <v>70</v>
      </c>
      <c r="C41" s="39" t="s">
        <v>51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37" t="s">
        <v>71</v>
      </c>
      <c r="B42" s="32" t="s">
        <v>72</v>
      </c>
      <c r="C42" s="36" t="s">
        <v>73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31" t="str">
        <f>HYPERLINK("https://leetcode.com/problems/reach-a-number/")</f>
        <v>https://leetcode.com/problems/reach-a-number/</v>
      </c>
      <c r="B43" s="32" t="s">
        <v>74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37" t="s">
        <v>75</v>
      </c>
      <c r="B44" s="32" t="s">
        <v>76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32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34" t="s">
        <v>77</v>
      </c>
      <c r="B46" s="32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31" t="str">
        <f>HYPERLINK("https://leetcode.com/problems/minimum-domino-rotations-for-equal-row/","minimum domino rotation for equal row")</f>
        <v>minimum domino rotation for equal row</v>
      </c>
      <c r="B47" s="28" t="s">
        <v>78</v>
      </c>
      <c r="C47" s="36" t="s">
        <v>79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31" t="str">
        <f>HYPERLINK("https://leetcode.com/problems/multiply-strings/","multiply strings")</f>
        <v>multiply strings</v>
      </c>
      <c r="B48" s="28" t="s">
        <v>80</v>
      </c>
      <c r="C48" s="36" t="s">
        <v>81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37" t="str">
        <f>HYPERLINK("https://www.geeksforgeeks.org/given-an-array-a-and-a-number-x-check-for-pair-in-a-with-sum-as-x/","Two Sum")</f>
        <v>Two Sum</v>
      </c>
      <c r="B49" s="50" t="s">
        <v>82</v>
      </c>
      <c r="C49" s="36" t="s">
        <v>83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31" t="s">
        <v>84</v>
      </c>
      <c r="B50" s="32" t="s">
        <v>85</v>
      </c>
      <c r="C50" s="36" t="s">
        <v>86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37" t="str">
        <f>HYPERLINK("https://leetcode.com/problems/smallest-range-covering-elements-from-k-lists/","smallest range from k lists")</f>
        <v>smallest range from k lists</v>
      </c>
      <c r="B51" s="28" t="s">
        <v>87</v>
      </c>
      <c r="C51" s="36" t="s">
        <v>88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37" t="str">
        <f>HYPERLINK("https://leetcode.com/problems/maximum-product-subarray/","maximum product subarray")</f>
        <v>maximum product subarray</v>
      </c>
      <c r="B52" s="28" t="s">
        <v>89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31" t="str">
        <f>HYPERLINK("https://www.geeksforgeeks.org/minimum-number-platforms-required-railwaybus-station/","Min No. of Platform")</f>
        <v>Min No. of Platform</v>
      </c>
      <c r="B53" s="32" t="s">
        <v>90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37" t="str">
        <f>HYPERLINK("https://leetcode.com/problems/reverse-vowels-of-a-string/","Reverse vowels of a string")</f>
        <v>Reverse vowels of a string</v>
      </c>
      <c r="B54" s="32" t="s">
        <v>91</v>
      </c>
      <c r="C54" s="36" t="s">
        <v>92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51" t="s">
        <v>93</v>
      </c>
      <c r="B56" s="36" t="s">
        <v>94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38" t="str">
        <f>HYPERLINK("https://leetcode.com/problems/first-missing-positive/","First missing positive")</f>
        <v>First missing positive</v>
      </c>
      <c r="B57" s="28" t="s">
        <v>95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40" t="str">
        <f>HYPERLINK("https://leetcode.com/problems/rotate-image/","rotate image")</f>
        <v>rotate image</v>
      </c>
      <c r="B58" s="36" t="s">
        <v>96</v>
      </c>
      <c r="C58" s="36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52" t="s">
        <v>98</v>
      </c>
      <c r="B59" s="32" t="s">
        <v>99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38" t="str">
        <f>HYPERLINK("https://leetcode.com/problems/push-dominoes/","push dominoes")</f>
        <v>push dominoes</v>
      </c>
      <c r="B60" s="28" t="s">
        <v>100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38" t="str">
        <f>HYPERLINK("https://leetcode.com/problems/valid-palindrome-ii/","valid pallindrome 2")</f>
        <v>valid pallindrome 2</v>
      </c>
      <c r="B61" s="32" t="s">
        <v>101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40" t="s">
        <v>102</v>
      </c>
      <c r="B62" s="36" t="s">
        <v>103</v>
      </c>
      <c r="C62" s="36" t="s">
        <v>97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53" t="s">
        <v>104</v>
      </c>
      <c r="B63" s="32" t="s">
        <v>105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34" t="s">
        <v>106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31" t="s">
        <v>107</v>
      </c>
      <c r="B65" s="28" t="s">
        <v>108</v>
      </c>
      <c r="C65" s="49" t="s">
        <v>109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40" t="str">
        <f>HYPERLINK("https://leetcode.com/problems/maximum-sum-of-two-non-overlapping-subarrays/","max sum of two non overlapping subarrays")</f>
        <v>max sum of two non overlapping subarrays</v>
      </c>
      <c r="B66" s="36" t="s">
        <v>110</v>
      </c>
      <c r="C66" s="49" t="s">
        <v>111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54" t="s">
        <v>112</v>
      </c>
      <c r="B67" s="32" t="s">
        <v>113</v>
      </c>
      <c r="C67" s="55" t="s">
        <v>114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56" t="s">
        <v>115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34" t="s">
        <v>116</v>
      </c>
      <c r="B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33" t="s">
        <v>117</v>
      </c>
      <c r="B70" s="57" t="s">
        <v>118</v>
      </c>
      <c r="C70" s="58" t="s">
        <v>119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59" t="s">
        <v>120</v>
      </c>
      <c r="B71" s="32" t="s">
        <v>121</v>
      </c>
      <c r="C71" s="58" t="s">
        <v>97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59" t="s">
        <v>122</v>
      </c>
      <c r="B72" s="32" t="s">
        <v>123</v>
      </c>
      <c r="C72" s="58" t="s">
        <v>124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60" t="s">
        <v>125</v>
      </c>
      <c r="B73" s="32" t="s">
        <v>126</v>
      </c>
      <c r="C73" s="58" t="s">
        <v>127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61" t="s">
        <v>128</v>
      </c>
      <c r="B74" s="62" t="s">
        <v>129</v>
      </c>
      <c r="C74" s="58" t="s">
        <v>130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4" t="s">
        <v>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4" t="s">
        <v>131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63" t="s">
        <v>132</v>
      </c>
      <c r="B77" s="43"/>
      <c r="C77" s="64" t="s">
        <v>133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65" t="s">
        <v>134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7" t="s">
        <v>135</v>
      </c>
      <c r="B79" s="64" t="s">
        <v>136</v>
      </c>
      <c r="C79" s="64" t="s">
        <v>137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68" t="s">
        <v>138</v>
      </c>
      <c r="B80" s="43"/>
      <c r="C80" s="64" t="s">
        <v>139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7" t="s">
        <v>140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69" t="s">
        <v>141</v>
      </c>
      <c r="B82" s="43"/>
      <c r="C82" s="64" t="s">
        <v>142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70" t="s">
        <v>143</v>
      </c>
      <c r="B83" s="43"/>
      <c r="C83" s="71" t="s">
        <v>144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72" t="s">
        <v>145</v>
      </c>
      <c r="B84" s="43"/>
      <c r="C84" s="64" t="s">
        <v>146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73" t="s">
        <v>147</v>
      </c>
      <c r="B85" s="43"/>
      <c r="C85" s="71" t="s">
        <v>148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4" t="s">
        <v>149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4" t="s">
        <v>150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74" t="str">
        <f>HYPERLINK("https://leetcode.com/problems/median-of-two-sorted-arrays/","median of two sorted array")</f>
        <v>median of two sorted array</v>
      </c>
      <c r="B89" s="58" t="s">
        <v>151</v>
      </c>
      <c r="C89" s="58" t="s">
        <v>152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35" t="str">
        <f>HYPERLINK("https://leetcode.com/problems/capacity-to-ship-packages-within-d-days/","capacity to ship within D days")</f>
        <v>capacity to ship within D days</v>
      </c>
      <c r="B90" s="28" t="s">
        <v>153</v>
      </c>
      <c r="C90" s="75" t="s">
        <v>154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35" t="str">
        <f>HYPERLINK("https://leetcode.com/problems/koko-eating-bananas/","koko eating bananas")</f>
        <v>koko eating bananas</v>
      </c>
      <c r="B91" s="28" t="s">
        <v>155</v>
      </c>
      <c r="C91" s="27" t="s">
        <v>156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74" t="str">
        <f>HYPERLINK("https://leetcode.com/problems/find-the-smallest-divisor-given-a-threshold/","smallest divisor given a threshold")</f>
        <v>smallest divisor given a threshold</v>
      </c>
      <c r="B92" s="62" t="s">
        <v>157</v>
      </c>
      <c r="C92" s="27" t="s">
        <v>158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59" t="s">
        <v>159</v>
      </c>
      <c r="C93" s="58" t="s">
        <v>97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59" t="str">
        <f>HYPERLINK("https://leetcode.com/problems/split-array-largest-sum/","split array largest sum")</f>
        <v>split array largest sum</v>
      </c>
      <c r="B94" s="28" t="s">
        <v>160</v>
      </c>
      <c r="C94" s="58" t="s">
        <v>161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34" t="s">
        <v>162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37" t="s">
        <v>163</v>
      </c>
      <c r="B96" s="28" t="s">
        <v>163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60" t="str">
        <f>HYPERLINK("https://leetcode.com/problems/k-th-smallest-prime-fraction/","Kth smallest prime fraction")</f>
        <v>Kth smallest prime fraction</v>
      </c>
      <c r="B97" s="28" t="s">
        <v>164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74" t="str">
        <f>HYPERLINK("https://leetcode.com/problems/search-in-rotated-sorted-array/","search in rotated sorted array")</f>
        <v>search in rotated sorted array</v>
      </c>
      <c r="B98" s="28" t="s">
        <v>165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60" t="s">
        <v>166</v>
      </c>
      <c r="B99" s="32" t="s">
        <v>167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74" t="s">
        <v>168</v>
      </c>
      <c r="B100" s="32" t="s">
        <v>169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60" t="s">
        <v>170</v>
      </c>
      <c r="B101" s="32" t="s">
        <v>171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76" t="str">
        <f>HYPERLINK("https://www.geeksforgeeks.org/counting-sort/","counting sort")</f>
        <v>counting sort</v>
      </c>
      <c r="B102" s="48" t="s">
        <v>172</v>
      </c>
      <c r="C102" s="58" t="s">
        <v>173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76" t="str">
        <f>HYPERLINK("https://www.geeksforgeeks.org/merge-sort/","merge sort")</f>
        <v>merge sort</v>
      </c>
      <c r="B103" s="28" t="s">
        <v>174</v>
      </c>
      <c r="C103" s="58" t="s">
        <v>175</v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40" t="str">
        <f>HYPERLINK("https://www.geeksforgeeks.org/counting-inversions/","count inversions")</f>
        <v>count inversions</v>
      </c>
      <c r="B104" s="28" t="s">
        <v>176</v>
      </c>
      <c r="C104" s="58" t="s">
        <v>173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77" t="s">
        <v>177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4" t="s">
        <v>178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78" t="str">
        <f>HYPERLINK("https://leetcode.com/problems/reverse-linked-list/","reverse LinkedList")</f>
        <v>reverse LinkedList</v>
      </c>
      <c r="B107" s="28" t="s">
        <v>179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79" t="s">
        <v>180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78" t="str">
        <f>HYPERLINK("https://www.geeksforgeeks.org/write-a-c-function-to-print-the-middle-of-the-linked-list/","Find the middle element")</f>
        <v>Find the middle element</v>
      </c>
      <c r="B109" s="28" t="s">
        <v>181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80" t="str">
        <f>HYPERLINK("https://www.geeksforgeeks.org/detect-loop-in-a-linked-list/","Floyd cycle")</f>
        <v>Floyd cycle</v>
      </c>
      <c r="B110" s="28" t="s">
        <v>182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80" t="str">
        <f>HYPERLINK("https://www.geeksforgeeks.org/a-linked-list-with-next-and-arbit-pointer/","Clone a linkedlist")</f>
        <v>Clone a linkedlist</v>
      </c>
      <c r="B111" s="28" t="s">
        <v>183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80" t="s">
        <v>184</v>
      </c>
      <c r="B112" s="32" t="s">
        <v>185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47" t="s">
        <v>186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81" t="s">
        <v>187</v>
      </c>
      <c r="B114" s="28" t="s">
        <v>188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80" t="str">
        <f>HYPERLINK("https://leetcode.com/problems/lru-cache/","LRU Cache")</f>
        <v>LRU Cache</v>
      </c>
      <c r="B115" s="28" t="s">
        <v>189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82" t="s">
        <v>190</v>
      </c>
      <c r="B116" s="82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82" t="s">
        <v>191</v>
      </c>
      <c r="B117" s="82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82" t="s">
        <v>192</v>
      </c>
      <c r="B118" s="82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82" t="s">
        <v>193</v>
      </c>
      <c r="B119" s="82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7" t="s">
        <v>194</v>
      </c>
      <c r="B120" s="82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82" t="s">
        <v>195</v>
      </c>
      <c r="B121" s="82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82" t="s">
        <v>196</v>
      </c>
      <c r="B122" s="8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82" t="s">
        <v>197</v>
      </c>
      <c r="B123" s="82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82" t="s">
        <v>198</v>
      </c>
      <c r="B124" s="8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82" t="s">
        <v>199</v>
      </c>
      <c r="B125" s="43"/>
      <c r="C125" s="43"/>
      <c r="D125" s="43"/>
      <c r="E125" s="43"/>
      <c r="F125" s="43"/>
      <c r="G125" s="43"/>
      <c r="H125" s="43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82" t="s">
        <v>200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24" t="s">
        <v>201</v>
      </c>
      <c r="B127" s="8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4" t="s">
        <v>202</v>
      </c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81" t="str">
        <f>HYPERLINK("https://www.geeksforgeeks.org/next-greater-element/","Next Greater Element on right")</f>
        <v>Next Greater Element on right</v>
      </c>
      <c r="B129" s="28" t="s">
        <v>203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81" t="str">
        <f>HYPERLINK("https://leetcode.com/problems/next-greater-element-ii/","Next Greater Element 2")</f>
        <v>Next Greater Element 2</v>
      </c>
      <c r="B130" s="28" t="s">
        <v>204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81" t="str">
        <f>HYPERLINK("https://leetcode.com/problems/daily-temperatures/","Daily Temperatures")</f>
        <v>Daily Temperatures</v>
      </c>
      <c r="B131" s="28" t="s">
        <v>205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81" t="str">
        <f>HYPERLINK("https://www.geeksforgeeks.org/the-stock-span-problem/","Stock Span Problem")</f>
        <v>Stock Span Problem</v>
      </c>
      <c r="B132" s="28" t="s">
        <v>206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81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33" s="28" t="s">
        <v>207</v>
      </c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81" t="str">
        <f>HYPERLINK("https://leetcode.com/problems/largest-rectangle-in-histogram/","Largest Rectangular Area Histogram")</f>
        <v>Largest Rectangular Area Histogram</v>
      </c>
      <c r="B134" s="28" t="s">
        <v>208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81" t="str">
        <f>HYPERLINK("https://leetcode.com/problems/asteroid-collision/","Asteroid Collision")</f>
        <v>Asteroid Collision</v>
      </c>
      <c r="B135" s="28" t="s">
        <v>209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7">
      <c r="A137" s="34" t="s">
        <v>210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81" t="str">
        <f>HYPERLINK("https://leetcode.com/problems/valid-parentheses/","Valid Parentheses")</f>
        <v>Valid Parentheses</v>
      </c>
      <c r="B138" s="28" t="s">
        <v>211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81" t="str">
        <f>HYPERLINK("https://www.geeksforgeeks.org/length-of-the-longest-valid-substring/","Length of longest valid substring")</f>
        <v>Length of longest valid substring</v>
      </c>
      <c r="B139" s="28" t="s">
        <v>212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81" t="str">
        <f>HYPERLINK("https://www.geeksforgeeks.org/find-expression-duplicate-parenthesis-not/","Count of duplicate Parentheses")</f>
        <v>Count of duplicate Parentheses</v>
      </c>
      <c r="B140" s="28" t="s">
        <v>213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81" t="str">
        <f>HYPERLINK("https://www.geeksforgeeks.org/minimum-number-of-bracket-reversals-needed-to-make-an-expression-balanced/","Minimum Number of bracket reversal")</f>
        <v>Minimum Number of bracket reversal</v>
      </c>
      <c r="B141" s="28" t="s">
        <v>214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81" t="str">
        <f>HYPERLINK("https://leetcode.com/problems/minimum-add-to-make-parentheses-valid/","Minimum Add To make Parentheses Valid")</f>
        <v>Minimum Add To make Parentheses Valid</v>
      </c>
      <c r="B142" s="28" t="s">
        <v>215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81" t="str">
        <f>HYPERLINK("https://leetcode.com/problems/remove-k-digits/","Remove K digits From number")</f>
        <v>Remove K digits From number</v>
      </c>
      <c r="B143" s="28" t="s">
        <v>216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81" t="str">
        <f>HYPERLINK("https://www.geeksforgeeks.org/first-negative-integer-every-window-size-k/","First negative Integer in k sized window")</f>
        <v>First negative Integer in k sized window</v>
      </c>
      <c r="B144" s="28" t="s">
        <v>217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34" t="s">
        <v>218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78" t="s">
        <v>219</v>
      </c>
      <c r="B147" s="28" t="s">
        <v>220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80" t="str">
        <f>HYPERLINK("https://leetcode.com/problems/gas-station/","Gas Station")</f>
        <v>Gas Station</v>
      </c>
      <c r="B148" s="28" t="s">
        <v>221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81" t="str">
        <f>HYPERLINK("https://www.geeksforgeeks.org/interesting-method-generate-binary-numbers-1-n/","Print Binary Number")</f>
        <v>Print Binary Number</v>
      </c>
      <c r="B149" s="28" t="s">
        <v>222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80" t="s">
        <v>223</v>
      </c>
      <c r="B150" s="28" t="s">
        <v>224</v>
      </c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80" t="str">
        <f>HYPERLINK("https://www.geeksforgeeks.org/maximum-sum-of-smallest-and-second-smallest-in-an-array/","Maximum sum of smallest and second smallest")</f>
        <v>Maximum sum of smallest and second smallest</v>
      </c>
      <c r="B151" s="28" t="s">
        <v>225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80" t="str">
        <f>HYPERLINK("https://www.geeksforgeeks.org/reversing-first-k-elements-queue/","K reverse in a queue")</f>
        <v>K reverse in a queue</v>
      </c>
      <c r="B152" s="32" t="s">
        <v>226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80" t="str">
        <f>HYPERLINK("https://www.geeksforgeeks.org/efficiently-implement-k-stacks-single-array/","K stacks in a single array")</f>
        <v>K stacks in a single array</v>
      </c>
      <c r="B153" s="28" t="s">
        <v>227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34" t="s">
        <v>228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84" t="str">
        <f>HYPERLINK("https://leetcode.com/problems/maximum-frequency-stack/","max frequency stack")</f>
        <v>max frequency stack</v>
      </c>
      <c r="B155" s="28" t="s">
        <v>229</v>
      </c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84" t="str">
        <f>HYPERLINK("https://leetcode.com/problems/min-stack/","Min Stack")</f>
        <v>Min Stack</v>
      </c>
      <c r="B156" s="28" t="s">
        <v>230</v>
      </c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80" t="s">
        <v>231</v>
      </c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81" t="str">
        <f>HYPERLINK("https://leetcode.com/problems/backspace-string-compare/","Backspace String Compare")</f>
        <v>Backspace String Compare</v>
      </c>
      <c r="B158" s="28" t="s">
        <v>232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81" t="str">
        <f>HYPERLINK("https://leetcode.com/problems/car-fleet/","Car fleet")</f>
        <v>Car fleet</v>
      </c>
      <c r="B159" s="28" t="s">
        <v>233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80" t="str">
        <f>HYPERLINK("https://leetcode.com/problems/validate-stack-sequences/","Validate Stack")</f>
        <v>Validate Stack</v>
      </c>
      <c r="B160" s="28" t="s">
        <v>234</v>
      </c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81" t="str">
        <f>HYPERLINK("https://leetcode.com/problems/maximal-rectangle/","maximu size binary matrix containing 1")</f>
        <v>maximu size binary matrix containing 1</v>
      </c>
      <c r="B161" s="28" t="s">
        <v>235</v>
      </c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85" t="s">
        <v>8</v>
      </c>
      <c r="B162" s="83" t="s">
        <v>236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4" t="s">
        <v>237</v>
      </c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78" t="str">
        <f>HYPERLINK("https://leetcode.com/problems/binary-tree-inorder-traversal/","Inorder Traversal")</f>
        <v>Inorder Traversal</v>
      </c>
      <c r="B164" s="28" t="s">
        <v>238</v>
      </c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80" t="str">
        <f>HYPERLINK("https://leetcode.com/problems/binary-tree-preorder-traversal/","Preorder Traversal")</f>
        <v>Preorder Traversal</v>
      </c>
      <c r="B165" s="28" t="s">
        <v>239</v>
      </c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80" t="str">
        <f>HYPERLINK("https://leetcode.com/problems/binary-tree-postorder-traversal/","Postorder Traversal")</f>
        <v>Postorder Traversal</v>
      </c>
      <c r="B166" s="28" t="s">
        <v>240</v>
      </c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80" t="str">
        <f>HYPERLINK("https://leetcode.com/problems/binary-tree-level-order-traversal/","Binary Tree Level Order")</f>
        <v>Binary Tree Level Order</v>
      </c>
      <c r="B167" s="28" t="s">
        <v>241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86" t="str">
        <f>HYPERLINK("https://leetcode.com/problems/binary-search-tree-to-greater-sum-tree/","Binary search tree to greater sum")</f>
        <v>Binary search tree to greater sum</v>
      </c>
      <c r="B168" s="28" t="s">
        <v>242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86" t="s">
        <v>243</v>
      </c>
      <c r="B169" s="28" t="s">
        <v>243</v>
      </c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86" t="s">
        <v>244</v>
      </c>
      <c r="B170" s="28" t="s">
        <v>245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47" t="s">
        <v>246</v>
      </c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78" t="str">
        <f>HYPERLINK("https://leetcode.com/problems/binary-tree-right-side-view/","right side view")</f>
        <v>right side view</v>
      </c>
      <c r="B172" s="28" t="s">
        <v>247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80" t="str">
        <f>HYPERLINK("https://practice.geeksforgeeks.org/problems/left-view-of-binary-tree/1","Left View")</f>
        <v>Left View</v>
      </c>
      <c r="B173" s="28" t="s">
        <v>248</v>
      </c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80" t="str">
        <f>HYPERLINK("https://www.geeksforgeeks.org/print-nodes-in-the-top-view-of-binary-tree-set-3/","Top View")</f>
        <v>Top View</v>
      </c>
      <c r="B174" s="28" t="s">
        <v>249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80" t="str">
        <f>HYPERLINK("https://practice.geeksforgeeks.org/problems/bottom-view-of-binary-tree/1","Bottom View")</f>
        <v>Bottom View</v>
      </c>
      <c r="B175" s="28" t="s">
        <v>250</v>
      </c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80" t="s">
        <v>251</v>
      </c>
      <c r="B176" s="28" t="s">
        <v>251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80" t="str">
        <f>HYPERLINK("https://leetcode.com/problems/vertical-order-traversal-of-a-binary-tree/","Vertical order")</f>
        <v>Vertical order</v>
      </c>
      <c r="B177" s="28" t="s">
        <v>252</v>
      </c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80" t="str">
        <f>HYPERLINK("https://www.geeksforgeeks.org/diagonal-traversal-of-binary-tree/","Diagonal Traversal")</f>
        <v>Diagonal Traversal</v>
      </c>
      <c r="B178" s="28" t="s">
        <v>253</v>
      </c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80" t="s">
        <v>254</v>
      </c>
      <c r="B179" s="28" t="s">
        <v>255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80" t="s">
        <v>256</v>
      </c>
      <c r="B180" s="28" t="s">
        <v>257</v>
      </c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47" t="s">
        <v>258</v>
      </c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78" t="str">
        <f>HYPERLINK("https://practice.geeksforgeeks.org/problems/image-multiplication/0","image multiplication")</f>
        <v>image multiplication</v>
      </c>
      <c r="B182" s="28" t="s">
        <v>259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80" t="s">
        <v>260</v>
      </c>
      <c r="B183" s="28" t="s">
        <v>261</v>
      </c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80" t="s">
        <v>262</v>
      </c>
      <c r="B184" s="28" t="s">
        <v>262</v>
      </c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80" t="str">
        <f>HYPERLINK("https://leetcode.com/problems/lowest-common-ancestor-of-a-binary-search-tree/","Lowest common ancestor in BST")</f>
        <v>Lowest common ancestor in BST</v>
      </c>
      <c r="B185" s="28" t="s">
        <v>263</v>
      </c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80" t="str">
        <f>HYPERLINK("https://practice.geeksforgeeks.org/problems/lowest-common-ancestor-in-a-binary-tree/1","Lowest common ancestor")</f>
        <v>Lowest common ancestor</v>
      </c>
      <c r="B186" s="28" t="s">
        <v>264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34" t="s">
        <v>265</v>
      </c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86" t="str">
        <f>HYPERLINK("https://leetcode.com/problems/distribute-coins-in-binary-tree/","Distribute coins in a binary tree")</f>
        <v>Distribute coins in a binary tree</v>
      </c>
      <c r="B188" s="28" t="s">
        <v>266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86" t="str">
        <f>HYPERLINK("https://leetcode.com/problems/binary-tree-cameras/","Binary Tree Cameras")</f>
        <v>Binary Tree Cameras</v>
      </c>
      <c r="B189" s="28" t="s">
        <v>267</v>
      </c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80" t="s">
        <v>268</v>
      </c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80" t="s">
        <v>269</v>
      </c>
      <c r="B191" s="28" t="s">
        <v>270</v>
      </c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80" t="str">
        <f>HYPERLINK("https://leetcode.com/problems/flatten-binary-tree-to-linked-list/","Flatten binary tree to linked list")</f>
        <v>Flatten binary tree to linked list</v>
      </c>
      <c r="B192" s="28" t="s">
        <v>271</v>
      </c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86" t="str">
        <f>HYPERLINK("https://www.geeksforgeeks.org/convert-a-binary-tree-to-a-circular-doubly-link-list/","Convert a binary tree to circular doubly linked list")</f>
        <v>Convert a binary tree to circular doubly linked list</v>
      </c>
      <c r="B193" s="28" t="s">
        <v>272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87" t="s">
        <v>273</v>
      </c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78" t="str">
        <f>HYPERLINK("https://www.geeksforgeeks.org/in-place-conversion-of-sorted-dll-to-balanced-bst/","Conversion of sorted DLL to BST")</f>
        <v>Conversion of sorted DLL to BST</v>
      </c>
      <c r="B195" s="28" t="s">
        <v>274</v>
      </c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80" t="str">
        <f>HYPERLINK("https://www.geeksforgeeks.org/merge-two-balanced-binary-search-trees/","Merge Two BST")</f>
        <v>Merge Two BST</v>
      </c>
      <c r="B196" s="28" t="s">
        <v>275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80" t="str">
        <f>HYPERLINK("https://www.geeksforgeeks.org/clone-binary-tree-random-pointers/","clone a binary tree with random pointer")</f>
        <v>clone a binary tree with random pointer</v>
      </c>
      <c r="B197" s="28" t="s">
        <v>276</v>
      </c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80" t="s">
        <v>277</v>
      </c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80" t="str">
        <f>HYPERLINK("https://leetcode.com/problems/construct-binary-tree-from-preorder-and-inorder-traversal/","Construct from inorder and preorder")</f>
        <v>Construct from inorder and preorder</v>
      </c>
      <c r="B199" s="28" t="s">
        <v>278</v>
      </c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80" t="str">
        <f>HYPERLINK("https://leetcode.com/problems/construct-binary-tree-from-inorder-and-postorder-traversal/","Construct from inorder and postorder")</f>
        <v>Construct from inorder and postorder</v>
      </c>
      <c r="B200" s="28" t="s">
        <v>279</v>
      </c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34" t="s">
        <v>280</v>
      </c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78" t="str">
        <f>HYPERLINK("https://www.geeksforgeeks.org/construct-tree-inorder-level-order-traversals/","Inorder and level order")</f>
        <v>Inorder and level order</v>
      </c>
      <c r="B202" s="28" t="s">
        <v>281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80" t="s">
        <v>282</v>
      </c>
      <c r="B203" s="28" t="s">
        <v>283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80" t="s">
        <v>284</v>
      </c>
      <c r="B204" s="28" t="s">
        <v>285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80" t="s">
        <v>286</v>
      </c>
      <c r="B205" s="28" t="s">
        <v>286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80" t="s">
        <v>287</v>
      </c>
      <c r="B206" s="32" t="s">
        <v>288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88" t="str">
        <f>HYPERLINK("https://leetcode.com/problems/serialize-and-deserialize-binary-tree/","serialize and deserialise")</f>
        <v>serialize and deserialise</v>
      </c>
      <c r="B207" s="28" t="s">
        <v>289</v>
      </c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88" t="s">
        <v>290</v>
      </c>
      <c r="B208" s="28" t="s">
        <v>290</v>
      </c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80" t="s">
        <v>291</v>
      </c>
      <c r="B209" s="28" t="s">
        <v>292</v>
      </c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47" t="s">
        <v>293</v>
      </c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78" t="s">
        <v>294</v>
      </c>
      <c r="B211" s="28" t="s">
        <v>295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80" t="s">
        <v>296</v>
      </c>
      <c r="B212" s="28" t="s">
        <v>296</v>
      </c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80" t="s">
        <v>297</v>
      </c>
      <c r="B213" s="28" t="s">
        <v>298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80" t="s">
        <v>299</v>
      </c>
      <c r="B214" s="28" t="s">
        <v>300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89" t="s">
        <v>301</v>
      </c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80" t="s">
        <v>302</v>
      </c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90" t="s">
        <v>303</v>
      </c>
      <c r="B217" s="91" t="s">
        <v>304</v>
      </c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>
      <c r="A218" s="34" t="s">
        <v>305</v>
      </c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93" t="s">
        <v>306</v>
      </c>
      <c r="B219" s="32" t="s">
        <v>307</v>
      </c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81" t="str">
        <f>HYPERLINK("https://leetcode.com/problems/is-graph-bipartite/","Bipartite graph")</f>
        <v>Bipartite graph</v>
      </c>
      <c r="B220" s="28" t="s">
        <v>308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81" t="str">
        <f>HYPERLINK("https://leetcode.com/problems/bus-routes/","Bus routes")</f>
        <v>Bus routes</v>
      </c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94" t="str">
        <f>HYPERLINK("https://www.spoj.com/problems/MST/","Prim's Algo")</f>
        <v>Prim's Algo</v>
      </c>
      <c r="B222" s="28" t="s">
        <v>309</v>
      </c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86" t="s">
        <v>310</v>
      </c>
      <c r="B223" s="28" t="s">
        <v>311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81" t="str">
        <f>HYPERLINK("https://www.geeksforgeeks.org/dijkstras-shortest-path-algorithm-greedy-algo-7/","Dijkstra algo")</f>
        <v>Dijkstra algo</v>
      </c>
      <c r="B224" s="28" t="s">
        <v>312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34" t="s">
        <v>313</v>
      </c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81" t="str">
        <f>HYPERLINK("https://www.codechef.com/problems/REVERSE","chef and reversing")</f>
        <v>chef and reversing</v>
      </c>
      <c r="B226" s="28" t="s">
        <v>314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80" t="s">
        <v>315</v>
      </c>
      <c r="B227" s="28" t="s">
        <v>316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80" t="str">
        <f>HYPERLINK("https://practice.geeksforgeeks.org/problems/depth-first-traversal-for-a-graph/1","DFS")</f>
        <v>DFS</v>
      </c>
      <c r="B228" s="28" t="s">
        <v>317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95" t="str">
        <f>HYPERLINK("https://leetcode.com/problems/evaluate-division/","evaluate division")</f>
        <v>evaluate division</v>
      </c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80" t="s">
        <v>318</v>
      </c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80" t="s">
        <v>319</v>
      </c>
      <c r="B231" s="32" t="s">
        <v>320</v>
      </c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80" t="s">
        <v>321</v>
      </c>
      <c r="B232" s="32" t="s">
        <v>322</v>
      </c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80" t="str">
        <f>HYPERLINK("https://leetcode.com/problems/01-matrix/","0-1 matrix")</f>
        <v>0-1 matrix</v>
      </c>
      <c r="B233" s="32" t="s">
        <v>323</v>
      </c>
      <c r="C233" s="32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80" t="s">
        <v>324</v>
      </c>
      <c r="B234" s="32" t="s">
        <v>325</v>
      </c>
      <c r="C234" s="32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80" t="s">
        <v>326</v>
      </c>
      <c r="B235" s="28" t="s">
        <v>327</v>
      </c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47" t="s">
        <v>328</v>
      </c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93" t="s">
        <v>329</v>
      </c>
      <c r="B237" s="28" t="s">
        <v>330</v>
      </c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81" t="str">
        <f>HYPERLINK("https://leetcode.com/problems/shortest-bridge/","Shortest bridge")</f>
        <v>Shortest bridge</v>
      </c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96" t="s">
        <v>331</v>
      </c>
      <c r="B239" s="42" t="s">
        <v>331</v>
      </c>
      <c r="C239" s="43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80" t="s">
        <v>332</v>
      </c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81" t="str">
        <f>HYPERLINK("https://www.geeksforgeeks.org/bellman-ford-algorithm-dp-23/","bellman ford")</f>
        <v>bellman ford</v>
      </c>
      <c r="B241" s="28" t="s">
        <v>333</v>
      </c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34" t="s">
        <v>334</v>
      </c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93" t="s">
        <v>335</v>
      </c>
      <c r="B243" s="32" t="s">
        <v>336</v>
      </c>
      <c r="C243" s="32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80" t="s">
        <v>337</v>
      </c>
      <c r="B244" s="32" t="s">
        <v>338</v>
      </c>
      <c r="C244" s="32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94" t="str">
        <f>HYPERLINK("https://www.geeksforgeeks.org/topological-sorting/","topological sorting")</f>
        <v>topological sorting</v>
      </c>
      <c r="B245" s="28" t="s">
        <v>339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94" t="str">
        <f>HYPERLINK("https://www.geeksforgeeks.org/topological-sorting-indegree-based-solution/","Kahn's algo")</f>
        <v>Kahn's algo</v>
      </c>
      <c r="B246" s="28" t="s">
        <v>340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81" t="str">
        <f>HYPERLINK("https://leetcode.com/problems/course-schedule-ii/","course schedule 2")</f>
        <v>course schedule 2</v>
      </c>
      <c r="B247" s="28" t="s">
        <v>341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80" t="str">
        <f>HYPERLINK("https://www.geeksforgeeks.org/articulation-points-or-cut-vertices-in-a-graph/","Articulation point")</f>
        <v>Articulation point</v>
      </c>
      <c r="B248" s="32" t="s">
        <v>342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97" t="s">
        <v>343</v>
      </c>
      <c r="B249" s="28" t="s">
        <v>344</v>
      </c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97" t="s">
        <v>345</v>
      </c>
      <c r="B250" s="32" t="s">
        <v>346</v>
      </c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80" t="s">
        <v>347</v>
      </c>
      <c r="B251" s="32" t="s">
        <v>348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47" t="s">
        <v>349</v>
      </c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 t="s">
        <v>350</v>
      </c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98" t="s">
        <v>351</v>
      </c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80" t="s">
        <v>352</v>
      </c>
      <c r="B255" s="32" t="s">
        <v>353</v>
      </c>
      <c r="C255" s="32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97" t="s">
        <v>354</v>
      </c>
      <c r="B256" s="32" t="s">
        <v>355</v>
      </c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84" t="s">
        <v>356</v>
      </c>
      <c r="B257" s="32" t="s">
        <v>357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97" t="s">
        <v>358</v>
      </c>
      <c r="B258" s="32" t="s">
        <v>359</v>
      </c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97" t="s">
        <v>360</v>
      </c>
      <c r="B259" s="32" t="s">
        <v>361</v>
      </c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80" t="str">
        <f>HYPERLINK("https://leetcode.com/problems/redundant-connection-ii/","Redundant connection 2")</f>
        <v>Redundant connection 2</v>
      </c>
      <c r="B260" s="32" t="s">
        <v>362</v>
      </c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34" t="s">
        <v>363</v>
      </c>
      <c r="B261" s="32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93" t="s">
        <v>364</v>
      </c>
      <c r="B262" s="32" t="s">
        <v>365</v>
      </c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80" t="s">
        <v>366</v>
      </c>
      <c r="B263" s="32" t="s">
        <v>367</v>
      </c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97" t="str">
        <f>HYPERLINK("https://www.geeksforgeeks.org/kruskals-minimum-spanning-tree-algorithm-greedy-algo-2/","Kruskal's algo")</f>
        <v>Kruskal's algo</v>
      </c>
      <c r="B264" s="32" t="s">
        <v>368</v>
      </c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97" t="s">
        <v>369</v>
      </c>
      <c r="B265" s="32" t="s">
        <v>370</v>
      </c>
      <c r="C265" s="32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80" t="s">
        <v>371</v>
      </c>
      <c r="B266" s="32" t="s">
        <v>372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80" t="str">
        <f>HYPERLINK("https://leetcode.com/problems/sort-items-by-groups-respecting-dependencies/","Sort item by group accord to dependencies")</f>
        <v>Sort item by group accord to dependencies</v>
      </c>
      <c r="B267" s="28" t="s">
        <v>373</v>
      </c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34" t="s">
        <v>374</v>
      </c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93" t="s">
        <v>375</v>
      </c>
      <c r="B269" s="32" t="s">
        <v>376</v>
      </c>
      <c r="C269" s="32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99" t="s">
        <v>377</v>
      </c>
      <c r="B270" s="32" t="s">
        <v>378</v>
      </c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99" t="s">
        <v>379</v>
      </c>
      <c r="B271" s="32" t="s">
        <v>380</v>
      </c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81" t="str">
        <f>HYPERLINK("https://www.geeksforgeeks.org/minimum-number-swaps-required-sort-array/","Min swaps required to sort array")</f>
        <v>Min swaps required to sort array</v>
      </c>
      <c r="B272" s="28" t="s">
        <v>381</v>
      </c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34" t="s">
        <v>382</v>
      </c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81" t="s">
        <v>383</v>
      </c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80" t="s">
        <v>384</v>
      </c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80" t="s">
        <v>385</v>
      </c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80" t="s">
        <v>386</v>
      </c>
      <c r="B277" s="32" t="s">
        <v>387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80" t="s">
        <v>388</v>
      </c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80" t="s">
        <v>389</v>
      </c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80" t="s">
        <v>390</v>
      </c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47" t="s">
        <v>391</v>
      </c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78" t="s">
        <v>392</v>
      </c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80" t="s">
        <v>393</v>
      </c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80" t="s">
        <v>394</v>
      </c>
      <c r="B284" s="28" t="s">
        <v>394</v>
      </c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80" t="s">
        <v>395</v>
      </c>
      <c r="B285" s="28" t="s">
        <v>396</v>
      </c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80" t="s">
        <v>397</v>
      </c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80" t="s">
        <v>398</v>
      </c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100" t="s">
        <v>399</v>
      </c>
      <c r="B288" s="42" t="s">
        <v>400</v>
      </c>
      <c r="C288" s="43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101" t="s">
        <v>401</v>
      </c>
      <c r="B289" s="43"/>
      <c r="C289" s="43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4" t="s">
        <v>402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4" t="s">
        <v>403</v>
      </c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78" t="str">
        <f>HYPERLINK("https://leetcode.com/problems/subarray-sum-equals-k/","number of subarrays sum exactly k")</f>
        <v>number of subarrays sum exactly k</v>
      </c>
      <c r="B292" s="28" t="s">
        <v>404</v>
      </c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80" t="str">
        <f>HYPERLINK("https://www.geeksforgeeks.org/count-sub-arrays-sum-divisible-k/","Subarray sum Divisible by k")</f>
        <v>Subarray sum Divisible by k</v>
      </c>
      <c r="B293" s="28" t="s">
        <v>405</v>
      </c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80" t="s">
        <v>406</v>
      </c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80" t="str">
        <f>HYPERLINK("https://www.geeksforgeeks.org/count-subarrays-equal-number-1s-0s/","subarray with equal number of 0 and 1")</f>
        <v>subarray with equal number of 0 and 1</v>
      </c>
      <c r="B295" s="28" t="s">
        <v>407</v>
      </c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80" t="str">
        <f>HYPERLINK("https://www.geeksforgeeks.org/substring-equal-number-0-1-2/","Substring with equal 0 1 and 2")</f>
        <v>Substring with equal 0 1 and 2</v>
      </c>
      <c r="B296" s="28" t="s">
        <v>408</v>
      </c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80" t="str">
        <f>HYPERLINK("https://leetcode.com/problems/k-closest-points-to-origin/","K closest point from origin")</f>
        <v>K closest point from origin</v>
      </c>
      <c r="B297" s="28" t="s">
        <v>409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80" t="str">
        <f>HYPERLINK("https://www.geeksforgeeks.org/maximum-consecutive-ones-or-zeros-in-a-binary-array/","Longest consecutive 1's")</f>
        <v>Longest consecutive 1's</v>
      </c>
      <c r="B298" s="28" t="s">
        <v>410</v>
      </c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84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102" t="s">
        <v>411</v>
      </c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78" t="str">
        <f>HYPERLINK("https://leetcode.com/problems/minimum-number-of-refueling-stops/","Minimum number of refueling spots")</f>
        <v>Minimum number of refueling spots</v>
      </c>
      <c r="B301" s="28" t="s">
        <v>412</v>
      </c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80" t="s">
        <v>413</v>
      </c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84" t="str">
        <f>HYPERLINK("https://leetcode.com/problems/x-of-a-kind-in-a-deck-of-cards/","X of akind in a deck")</f>
        <v>X of akind in a deck</v>
      </c>
      <c r="B303" s="28" t="s">
        <v>414</v>
      </c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84" t="str">
        <f>HYPERLINK("https://www.geeksforgeeks.org/check-whether-arithmetic-progression-can-formed-given-array/","Check AP sequence")</f>
        <v>Check AP sequence</v>
      </c>
      <c r="B304" s="28" t="s">
        <v>415</v>
      </c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34" t="s">
        <v>416</v>
      </c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78" t="str">
        <f>HYPERLINK("https://leetcode.com/problems/array-of-doubled-pairs/","Array of doubled Pair")</f>
        <v>Array of doubled Pair</v>
      </c>
      <c r="B307" s="28" t="s">
        <v>417</v>
      </c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80" t="str">
        <f>HYPERLINK("https://leetcode.com/problems/rabbits-in-forest/","Rabbits in forest")</f>
        <v>Rabbits in forest</v>
      </c>
      <c r="B308" s="28" t="s">
        <v>418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80" t="str">
        <f>HYPERLINK("https://leetcode.com/problems/longest-consecutive-sequence/","Longest consecutive sequence")</f>
        <v>Longest consecutive sequence</v>
      </c>
      <c r="B309" s="28" t="s">
        <v>419</v>
      </c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80" t="s">
        <v>420</v>
      </c>
      <c r="B310" s="28" t="s">
        <v>421</v>
      </c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80" t="str">
        <f>HYPERLINK("https://practice.geeksforgeeks.org/problems/morning-assembly/0","Morning Assembly")</f>
        <v>Morning Assembly</v>
      </c>
      <c r="B311" s="28" t="s">
        <v>422</v>
      </c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80" t="str">
        <f>HYPERLINK("https://leetcode.com/problems/brick-wall/","Brick wall")</f>
        <v>Brick wall</v>
      </c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34" t="s">
        <v>423</v>
      </c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78" t="str">
        <f>HYPERLINK("https://leetcode.com/problems/grid-illumination/","Grid illumination")</f>
        <v>Grid illumination</v>
      </c>
      <c r="B314" s="28" t="s">
        <v>424</v>
      </c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80" t="str">
        <f>HYPERLINK("https://leetcode.com/problems/island-perimeter/","Island perimeter")</f>
        <v>Island perimeter</v>
      </c>
      <c r="B315" s="28" t="s">
        <v>425</v>
      </c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80" t="str">
        <f>HYPERLINK("https://leetcode.com/problems/bulb-switcher/","bulb switcher")</f>
        <v>bulb switcher</v>
      </c>
      <c r="B316" s="28" t="s">
        <v>426</v>
      </c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80" t="str">
        <f>HYPERLINK("https://leetcode.com/problems/isomorphic-strings/","Isomorphic string")</f>
        <v>Isomorphic string</v>
      </c>
      <c r="B317" s="28" t="s">
        <v>427</v>
      </c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80" t="str">
        <f>HYPERLINK("https://practice.geeksforgeeks.org/problems/pairs-of-non-coinciding-points/0","Pairs of coinciding points")</f>
        <v>Pairs of coinciding points</v>
      </c>
      <c r="B318" s="28" t="s">
        <v>428</v>
      </c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34" t="s">
        <v>429</v>
      </c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78" t="str">
        <f>HYPERLINK("https://leetcode.com/problems/trapping-rain-water/","trapping rain water")</f>
        <v>trapping rain water</v>
      </c>
      <c r="B321" s="28" t="s">
        <v>430</v>
      </c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80" t="s">
        <v>431</v>
      </c>
      <c r="B322" s="28" t="s">
        <v>432</v>
      </c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80" t="str">
        <f>HYPERLINK("https://www.geeksforgeeks.org/count-pairs-in-array-whose-sum-is-divisible-by-k/","Count Pair whose sum is divisible by k")</f>
        <v>Count Pair whose sum is divisible by k</v>
      </c>
      <c r="B323" s="28" t="s">
        <v>433</v>
      </c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80" t="str">
        <f>HYPERLINK("https://www.geeksforgeeks.org/length-largest-subarray-contiguous-elements-set-1/","length of largest subarray with continuous element")</f>
        <v>length of largest subarray with continuous element</v>
      </c>
      <c r="B324" s="28" t="s">
        <v>434</v>
      </c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80" t="str">
        <f>HYPERLINK("https://www.geeksforgeeks.org/length-largest-subarray-contiguous-elements-set-2/","length of largest subarray with cont element 2")</f>
        <v>length of largest subarray with cont element 2</v>
      </c>
      <c r="B325" s="28" t="s">
        <v>435</v>
      </c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80" t="str">
        <f>HYPERLINK("https://www.geeksforgeeks.org/find-smallest-number-whose-digits-multiply-given-number-n/","smallest number whose digit mult to given no.")</f>
        <v>smallest number whose digit mult to given no.</v>
      </c>
      <c r="B326" s="28" t="s">
        <v>436</v>
      </c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80" t="str">
        <f>HYPERLINK("https://www.geeksforgeeks.org/check-if-frequency-of-all-characters-can-become-same-by-one-removal/","same frequency after one removal")</f>
        <v>same frequency after one removal</v>
      </c>
      <c r="B327" s="28" t="s">
        <v>437</v>
      </c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80" t="str">
        <f>HYPERLINK("https://leetcode.com/problems/insert-delete-getrandom-o1/","Insert Delete GetRandom O(1)")</f>
        <v>Insert Delete GetRandom O(1)</v>
      </c>
      <c r="B328" s="28" t="s">
        <v>438</v>
      </c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34" t="s">
        <v>439</v>
      </c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78" t="str">
        <f>HYPERLINK("https://leetcode.com/problems/insert-delete-getrandom-o1-duplicates-allowed/","Insert delete get random duplicates allowed")</f>
        <v>Insert delete get random duplicates allowed</v>
      </c>
      <c r="B331" s="28" t="s">
        <v>440</v>
      </c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80" t="str">
        <f>HYPERLINK("https://leetcode.com/problems/find-all-anagrams-in-a-string/","Find all anagrams in a string")</f>
        <v>Find all anagrams in a string</v>
      </c>
      <c r="B332" s="28" t="s">
        <v>441</v>
      </c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80" t="str">
        <f>HYPERLINK("https://www.geeksforgeeks.org/check-anagram-string-palindrome-not/","Anagram Pallindrome")</f>
        <v>Anagram Pallindrome</v>
      </c>
      <c r="B333" s="28" t="s">
        <v>442</v>
      </c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84" t="str">
        <f>HYPERLINK("https://leetcode.com/problems/minimum-window-substring/","Find smallest size of string containing all char of other")</f>
        <v>Find smallest size of string containing all char of other</v>
      </c>
      <c r="B334" s="28" t="s">
        <v>443</v>
      </c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84" t="str">
        <f>HYPERLINK("https://leetcode.com/problems/group-anagrams/","Group anagram")</f>
        <v>Group anagram</v>
      </c>
      <c r="B335" s="28" t="s">
        <v>444</v>
      </c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84" t="str">
        <f>HYPERLINK("https://www.geeksforgeeks.org/length-of-the-longest-substring-without-repeating-characters/","longest substring with unique character")</f>
        <v>longest substring with unique character</v>
      </c>
      <c r="B336" s="28" t="s">
        <v>445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80" t="str">
        <f>HYPERLINK("https://www.geeksforgeeks.org/smallest-subarray-with-all-occurrences-of-a-most-frequent-element/","smallest subarray with all the occurence of MFE")</f>
        <v>smallest subarray with all the occurence of MFE</v>
      </c>
      <c r="B337" s="28" t="s">
        <v>446</v>
      </c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80" t="s">
        <v>447</v>
      </c>
      <c r="B338" s="28" t="s">
        <v>448</v>
      </c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80" t="str">
        <f>HYPERLINK("https://www.geeksforgeeks.org/check-two-strings-k-anagrams-not/","K anagram")</f>
        <v>K anagram</v>
      </c>
      <c r="B339" s="28" t="s">
        <v>449</v>
      </c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34" t="s">
        <v>450</v>
      </c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103" t="str">
        <f>HYPERLINK("https://www.geeksforgeeks.org/rearrange-characters-string-no-two-adjacent/","rearrange character string such that no two are same")</f>
        <v>rearrange character string such that no two are same</v>
      </c>
      <c r="B342" s="28" t="s">
        <v>451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80" t="s">
        <v>452</v>
      </c>
      <c r="B343" s="28" t="s">
        <v>452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80" t="s">
        <v>453</v>
      </c>
      <c r="B344" s="28" t="s">
        <v>453</v>
      </c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80" t="str">
        <f>HYPERLINK("https://leetcode.com/problems/kth-smallest-element-in-a-sorted-matrix/","Kth smallest element in sorted 2d matrix")</f>
        <v>Kth smallest element in sorted 2d matrix</v>
      </c>
      <c r="B345" s="28" t="s">
        <v>454</v>
      </c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80" t="str">
        <f>HYPERLINK("https://leetcode.com/problems/k-th-smallest-prime-fraction/","Kth smallest prime fraction")</f>
        <v>Kth smallest prime fraction</v>
      </c>
      <c r="B346" s="28" t="s">
        <v>164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80" t="str">
        <f>HYPERLINK("https://leetcode.com/problems/employee-free-time/","Employee Free time")</f>
        <v>Employee Free time</v>
      </c>
      <c r="B347" s="28" t="s">
        <v>455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104" t="s">
        <v>15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4" t="s">
        <v>456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82" t="s">
        <v>457</v>
      </c>
      <c r="B351" s="82"/>
      <c r="C351" s="43"/>
      <c r="D351" s="43"/>
      <c r="E351" s="43"/>
      <c r="F351" s="43"/>
      <c r="G351" s="43"/>
      <c r="H351" s="43"/>
      <c r="I351" s="43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105" t="s">
        <v>458</v>
      </c>
      <c r="B352" s="82"/>
      <c r="C352" s="43"/>
      <c r="D352" s="43"/>
      <c r="E352" s="43"/>
      <c r="F352" s="43"/>
      <c r="G352" s="43"/>
      <c r="H352" s="43"/>
      <c r="I352" s="43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105" t="s">
        <v>459</v>
      </c>
      <c r="B353" s="82"/>
      <c r="C353" s="43"/>
      <c r="D353" s="43"/>
      <c r="E353" s="43"/>
      <c r="F353" s="43"/>
      <c r="G353" s="43"/>
      <c r="H353" s="43"/>
      <c r="I353" s="43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82" t="s">
        <v>460</v>
      </c>
      <c r="B354" s="82"/>
      <c r="C354" s="43"/>
      <c r="D354" s="43"/>
      <c r="E354" s="43"/>
      <c r="F354" s="43"/>
      <c r="G354" s="43"/>
      <c r="H354" s="43"/>
      <c r="I354" s="43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82" t="s">
        <v>461</v>
      </c>
      <c r="B355" s="82"/>
      <c r="C355" s="43"/>
      <c r="D355" s="43"/>
      <c r="E355" s="43"/>
      <c r="F355" s="43"/>
      <c r="G355" s="43"/>
      <c r="H355" s="43"/>
      <c r="I355" s="43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82" t="s">
        <v>462</v>
      </c>
      <c r="B356" s="82"/>
      <c r="C356" s="43"/>
      <c r="D356" s="43"/>
      <c r="E356" s="43"/>
      <c r="F356" s="43"/>
      <c r="G356" s="43"/>
      <c r="H356" s="43"/>
      <c r="I356" s="43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82" t="s">
        <v>463</v>
      </c>
      <c r="B357" s="82"/>
      <c r="C357" s="43"/>
      <c r="D357" s="43"/>
      <c r="E357" s="43"/>
      <c r="F357" s="43"/>
      <c r="G357" s="43"/>
      <c r="H357" s="43"/>
      <c r="I357" s="43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82" t="s">
        <v>464</v>
      </c>
      <c r="B358" s="82"/>
      <c r="C358" s="43"/>
      <c r="D358" s="43"/>
      <c r="E358" s="43"/>
      <c r="F358" s="43"/>
      <c r="G358" s="43"/>
      <c r="H358" s="43"/>
      <c r="I358" s="43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47" t="s">
        <v>465</v>
      </c>
      <c r="B359" s="82"/>
      <c r="C359" s="43"/>
      <c r="D359" s="43"/>
      <c r="E359" s="43"/>
      <c r="F359" s="43"/>
      <c r="G359" s="43"/>
      <c r="H359" s="43"/>
      <c r="I359" s="43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82" t="s">
        <v>466</v>
      </c>
      <c r="B360" s="82"/>
      <c r="C360" s="43"/>
      <c r="D360" s="43"/>
      <c r="E360" s="43"/>
      <c r="F360" s="43"/>
      <c r="G360" s="43"/>
      <c r="H360" s="43"/>
      <c r="I360" s="43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106" t="s">
        <v>467</v>
      </c>
      <c r="B361" s="82"/>
      <c r="C361" s="43"/>
      <c r="D361" s="43"/>
      <c r="E361" s="43"/>
      <c r="F361" s="43"/>
      <c r="G361" s="43"/>
      <c r="H361" s="43"/>
      <c r="I361" s="43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106" t="s">
        <v>468</v>
      </c>
      <c r="B362" s="82"/>
      <c r="C362" s="43"/>
      <c r="D362" s="43"/>
      <c r="E362" s="43"/>
      <c r="F362" s="43"/>
      <c r="G362" s="43"/>
      <c r="H362" s="43"/>
      <c r="I362" s="43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82" t="s">
        <v>469</v>
      </c>
      <c r="B363" s="82"/>
      <c r="C363" s="43"/>
      <c r="D363" s="43"/>
      <c r="E363" s="43"/>
      <c r="F363" s="43"/>
      <c r="G363" s="43"/>
      <c r="H363" s="43"/>
      <c r="I363" s="43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82" t="s">
        <v>470</v>
      </c>
      <c r="B364" s="82"/>
      <c r="C364" s="43"/>
      <c r="D364" s="43"/>
      <c r="E364" s="43"/>
      <c r="F364" s="43"/>
      <c r="G364" s="43"/>
      <c r="H364" s="43"/>
      <c r="I364" s="43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82" t="s">
        <v>471</v>
      </c>
      <c r="B365" s="82"/>
      <c r="C365" s="43"/>
      <c r="D365" s="43"/>
      <c r="E365" s="43"/>
      <c r="F365" s="43"/>
      <c r="G365" s="43"/>
      <c r="H365" s="43"/>
      <c r="I365" s="43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82" t="s">
        <v>472</v>
      </c>
      <c r="B366" s="82"/>
      <c r="C366" s="43"/>
      <c r="D366" s="43"/>
      <c r="E366" s="43"/>
      <c r="F366" s="43"/>
      <c r="G366" s="43"/>
      <c r="H366" s="43"/>
      <c r="I366" s="43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82" t="s">
        <v>473</v>
      </c>
      <c r="B367" s="82"/>
      <c r="C367" s="43"/>
      <c r="D367" s="43"/>
      <c r="E367" s="43"/>
      <c r="F367" s="43"/>
      <c r="G367" s="43"/>
      <c r="H367" s="43"/>
      <c r="I367" s="43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107" t="s">
        <v>474</v>
      </c>
      <c r="B368" s="82"/>
      <c r="C368" s="43"/>
      <c r="D368" s="43"/>
      <c r="E368" s="43"/>
      <c r="F368" s="43"/>
      <c r="G368" s="43"/>
      <c r="H368" s="43"/>
      <c r="I368" s="43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95" t="s">
        <v>475</v>
      </c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95" t="s">
        <v>476</v>
      </c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95" t="s">
        <v>477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95" t="s">
        <v>478</v>
      </c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95" t="s">
        <v>479</v>
      </c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107" t="s">
        <v>480</v>
      </c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95" t="s">
        <v>481</v>
      </c>
      <c r="B376" s="95" t="s">
        <v>482</v>
      </c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95" t="s">
        <v>483</v>
      </c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95" t="s">
        <v>484</v>
      </c>
      <c r="B378" s="10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95" t="s">
        <v>485</v>
      </c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95" t="s">
        <v>486</v>
      </c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109" t="s">
        <v>487</v>
      </c>
      <c r="B382" s="82"/>
      <c r="C382" s="43"/>
      <c r="D382" s="43"/>
      <c r="E382" s="43"/>
      <c r="F382" s="43"/>
      <c r="G382" s="43"/>
      <c r="H382" s="43"/>
      <c r="I382" s="43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82" t="s">
        <v>488</v>
      </c>
      <c r="B383" s="82"/>
      <c r="C383" s="43"/>
      <c r="D383" s="43"/>
      <c r="E383" s="43"/>
      <c r="F383" s="43"/>
      <c r="G383" s="43"/>
      <c r="H383" s="43"/>
      <c r="I383" s="43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82" t="s">
        <v>489</v>
      </c>
      <c r="B384" s="82"/>
      <c r="C384" s="43"/>
      <c r="D384" s="43"/>
      <c r="E384" s="43"/>
      <c r="F384" s="43"/>
      <c r="G384" s="43"/>
      <c r="H384" s="43"/>
      <c r="I384" s="43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82" t="s">
        <v>490</v>
      </c>
      <c r="B385" s="82"/>
      <c r="C385" s="43"/>
      <c r="D385" s="43"/>
      <c r="E385" s="43"/>
      <c r="F385" s="43"/>
      <c r="G385" s="43"/>
      <c r="H385" s="43"/>
      <c r="I385" s="43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82" t="s">
        <v>491</v>
      </c>
      <c r="B386" s="82"/>
      <c r="C386" s="43"/>
      <c r="D386" s="43"/>
      <c r="E386" s="43"/>
      <c r="F386" s="43"/>
      <c r="G386" s="43"/>
      <c r="H386" s="43"/>
      <c r="I386" s="43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82" t="s">
        <v>492</v>
      </c>
      <c r="B387" s="82"/>
      <c r="C387" s="43"/>
      <c r="D387" s="43"/>
      <c r="E387" s="43"/>
      <c r="F387" s="43"/>
      <c r="G387" s="43"/>
      <c r="H387" s="43"/>
      <c r="I387" s="43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109" t="s">
        <v>493</v>
      </c>
      <c r="B388" s="82"/>
      <c r="C388" s="43"/>
      <c r="D388" s="43"/>
      <c r="E388" s="43"/>
      <c r="F388" s="43"/>
      <c r="G388" s="43"/>
      <c r="H388" s="43"/>
      <c r="I388" s="43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82" t="s">
        <v>494</v>
      </c>
      <c r="B389" s="82"/>
      <c r="C389" s="43"/>
      <c r="D389" s="43"/>
      <c r="E389" s="43"/>
      <c r="F389" s="43"/>
      <c r="G389" s="43"/>
      <c r="H389" s="43"/>
      <c r="I389" s="43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82" t="s">
        <v>495</v>
      </c>
      <c r="B390" s="82"/>
      <c r="C390" s="43"/>
      <c r="D390" s="43"/>
      <c r="E390" s="43"/>
      <c r="F390" s="43"/>
      <c r="G390" s="43"/>
      <c r="H390" s="43"/>
      <c r="I390" s="43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82" t="s">
        <v>496</v>
      </c>
      <c r="B391" s="82"/>
      <c r="C391" s="43"/>
      <c r="D391" s="43"/>
      <c r="E391" s="43"/>
      <c r="F391" s="43"/>
      <c r="G391" s="43"/>
      <c r="H391" s="43"/>
      <c r="I391" s="43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82" t="s">
        <v>497</v>
      </c>
      <c r="B392" s="82"/>
      <c r="C392" s="43"/>
      <c r="D392" s="43"/>
      <c r="E392" s="43"/>
      <c r="F392" s="43"/>
      <c r="G392" s="43"/>
      <c r="H392" s="43"/>
      <c r="I392" s="43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82" t="s">
        <v>498</v>
      </c>
      <c r="B393" s="82"/>
      <c r="C393" s="43"/>
      <c r="D393" s="43"/>
      <c r="E393" s="43"/>
      <c r="F393" s="43"/>
      <c r="G393" s="43"/>
      <c r="H393" s="43"/>
      <c r="I393" s="43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110" t="s">
        <v>18</v>
      </c>
      <c r="B395" s="111" t="s">
        <v>304</v>
      </c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>
      <c r="A396" s="112" t="s">
        <v>499</v>
      </c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95" t="s">
        <v>500</v>
      </c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95" t="s">
        <v>501</v>
      </c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95" t="s">
        <v>502</v>
      </c>
      <c r="B399" s="95" t="s">
        <v>503</v>
      </c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95" t="s">
        <v>504</v>
      </c>
      <c r="B400" s="95" t="s">
        <v>505</v>
      </c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95" t="s">
        <v>506</v>
      </c>
      <c r="B401" s="95" t="s">
        <v>507</v>
      </c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113" t="s">
        <v>508</v>
      </c>
    </row>
    <row r="403">
      <c r="A403" s="95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114" t="s">
        <v>509</v>
      </c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95" t="s">
        <v>510</v>
      </c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95" t="s">
        <v>511</v>
      </c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95" t="s">
        <v>512</v>
      </c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113" t="s">
        <v>513</v>
      </c>
    </row>
    <row r="409">
      <c r="A409" s="113" t="s">
        <v>514</v>
      </c>
    </row>
    <row r="410">
      <c r="A410" s="113" t="s">
        <v>515</v>
      </c>
    </row>
    <row r="411">
      <c r="A411" s="115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114" t="s">
        <v>516</v>
      </c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95" t="s">
        <v>517</v>
      </c>
      <c r="B413" s="95" t="s">
        <v>518</v>
      </c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95" t="s">
        <v>519</v>
      </c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95" t="s">
        <v>520</v>
      </c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113" t="s">
        <v>521</v>
      </c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113" t="s">
        <v>522</v>
      </c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113" t="s">
        <v>523</v>
      </c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84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114" t="s">
        <v>524</v>
      </c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95" t="s">
        <v>525</v>
      </c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95" t="s">
        <v>526</v>
      </c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95" t="s">
        <v>527</v>
      </c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95" t="s">
        <v>528</v>
      </c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113" t="s">
        <v>529</v>
      </c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113" t="s">
        <v>530</v>
      </c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115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114" t="s">
        <v>531</v>
      </c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95" t="s">
        <v>532</v>
      </c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95" t="s">
        <v>533</v>
      </c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95" t="s">
        <v>534</v>
      </c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113" t="s">
        <v>535</v>
      </c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113" t="s">
        <v>536</v>
      </c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113" t="s">
        <v>537</v>
      </c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115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114" t="s">
        <v>538</v>
      </c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113" t="s">
        <v>539</v>
      </c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113" t="s">
        <v>540</v>
      </c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113" t="s">
        <v>541</v>
      </c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34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34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116" t="s">
        <v>542</v>
      </c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12" t="s">
        <v>543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81" t="str">
        <f>HYPERLINK("https://www.spoj.com/problems/NAJPF/","KMP")</f>
        <v>KMP</v>
      </c>
      <c r="B444" s="32" t="s">
        <v>544</v>
      </c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81" t="s">
        <v>545</v>
      </c>
      <c r="B445" s="32" t="s">
        <v>546</v>
      </c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80" t="s">
        <v>547</v>
      </c>
      <c r="B446" s="32" t="s">
        <v>548</v>
      </c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81" t="str">
        <f>HYPERLINK("https://www.geeksforgeeks.org/z-algorithm-linear-time-pattern-searching-algorithm/","Z algo")</f>
        <v>Z algo</v>
      </c>
      <c r="B447" s="28" t="s">
        <v>549</v>
      </c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81" t="str">
        <f>HYPERLINK("https://www.codechef.com/COOK103B/problems/SECPASS","chef and secret password")</f>
        <v>chef and secret password</v>
      </c>
      <c r="B448" s="28" t="s">
        <v>550</v>
      </c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81" t="str">
        <f>HYPERLINK("https://www.geeksforgeeks.org/manachers-algorithm-linear-time-longest-palindromic-substring-part-1/","Manacher's algo")</f>
        <v>Manacher's algo</v>
      </c>
      <c r="B449" s="28" t="s">
        <v>551</v>
      </c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112" t="s">
        <v>552</v>
      </c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117" t="s">
        <v>553</v>
      </c>
      <c r="B451" s="28" t="s">
        <v>554</v>
      </c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88" t="str">
        <f>HYPERLINK("https://leetcode.com/problems/scramble-string/","Scramble string")</f>
        <v>Scramble string</v>
      </c>
      <c r="B452" s="28" t="s">
        <v>555</v>
      </c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118" t="s">
        <v>556</v>
      </c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81" t="s">
        <v>557</v>
      </c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81" t="s">
        <v>558</v>
      </c>
      <c r="B455" s="28" t="s">
        <v>559</v>
      </c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7">
      <c r="A457" s="85" t="s">
        <v>21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12" t="s">
        <v>560</v>
      </c>
      <c r="B458" s="43"/>
      <c r="C458" s="43"/>
      <c r="D458" s="43"/>
      <c r="E458" s="43"/>
      <c r="F458" s="43"/>
      <c r="G458" s="43"/>
      <c r="H458" s="43"/>
      <c r="I458" s="43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82" t="s">
        <v>561</v>
      </c>
      <c r="B459" s="43"/>
      <c r="C459" s="43"/>
      <c r="D459" s="43"/>
      <c r="E459" s="43"/>
      <c r="F459" s="43"/>
      <c r="G459" s="43"/>
      <c r="H459" s="43"/>
      <c r="I459" s="43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119" t="s">
        <v>562</v>
      </c>
      <c r="B460" s="43"/>
      <c r="C460" s="43"/>
      <c r="D460" s="43"/>
      <c r="E460" s="43"/>
      <c r="F460" s="43"/>
      <c r="G460" s="43"/>
      <c r="H460" s="43"/>
      <c r="I460" s="43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119" t="s">
        <v>563</v>
      </c>
      <c r="B461" s="43"/>
      <c r="C461" s="43"/>
      <c r="D461" s="43"/>
      <c r="E461" s="43"/>
      <c r="F461" s="43"/>
      <c r="G461" s="43"/>
      <c r="H461" s="43"/>
      <c r="I461" s="43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119" t="s">
        <v>564</v>
      </c>
      <c r="B462" s="43"/>
      <c r="C462" s="43"/>
      <c r="D462" s="43"/>
      <c r="E462" s="43"/>
      <c r="F462" s="43"/>
      <c r="G462" s="43"/>
      <c r="H462" s="43"/>
      <c r="I462" s="43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119" t="s">
        <v>565</v>
      </c>
      <c r="B463" s="43"/>
      <c r="C463" s="43"/>
      <c r="D463" s="43"/>
      <c r="E463" s="43"/>
      <c r="F463" s="43"/>
      <c r="G463" s="43"/>
      <c r="H463" s="43"/>
      <c r="I463" s="43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109" t="s">
        <v>566</v>
      </c>
      <c r="B464" s="43"/>
      <c r="C464" s="43"/>
      <c r="D464" s="43"/>
      <c r="E464" s="43"/>
      <c r="F464" s="43"/>
      <c r="G464" s="43"/>
      <c r="H464" s="43"/>
      <c r="I464" s="43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82" t="s">
        <v>567</v>
      </c>
      <c r="B465" s="43"/>
      <c r="C465" s="43"/>
      <c r="D465" s="43"/>
      <c r="E465" s="43"/>
      <c r="F465" s="43"/>
      <c r="G465" s="43"/>
      <c r="H465" s="43"/>
      <c r="I465" s="43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119" t="s">
        <v>568</v>
      </c>
      <c r="B466" s="43"/>
      <c r="C466" s="43"/>
      <c r="D466" s="43"/>
      <c r="E466" s="43"/>
      <c r="F466" s="43"/>
      <c r="G466" s="43"/>
      <c r="H466" s="43"/>
      <c r="I466" s="43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119" t="s">
        <v>569</v>
      </c>
      <c r="B467" s="43"/>
      <c r="C467" s="43"/>
      <c r="D467" s="43"/>
      <c r="E467" s="43"/>
      <c r="F467" s="43"/>
      <c r="G467" s="43"/>
      <c r="H467" s="43"/>
      <c r="I467" s="43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119" t="s">
        <v>570</v>
      </c>
      <c r="B468" s="43"/>
      <c r="C468" s="43"/>
      <c r="D468" s="43"/>
      <c r="E468" s="43"/>
      <c r="F468" s="43"/>
      <c r="G468" s="43"/>
      <c r="H468" s="43"/>
      <c r="I468" s="43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109" t="s">
        <v>571</v>
      </c>
      <c r="B469" s="43"/>
      <c r="C469" s="43"/>
      <c r="D469" s="43"/>
      <c r="E469" s="43"/>
      <c r="F469" s="43"/>
      <c r="G469" s="43"/>
      <c r="H469" s="43"/>
      <c r="I469" s="43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82" t="s">
        <v>488</v>
      </c>
      <c r="B470" s="43"/>
      <c r="C470" s="43"/>
      <c r="D470" s="43"/>
      <c r="E470" s="43"/>
      <c r="F470" s="43"/>
      <c r="G470" s="43"/>
      <c r="H470" s="43"/>
      <c r="I470" s="43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119" t="s">
        <v>489</v>
      </c>
      <c r="B471" s="43"/>
      <c r="C471" s="43"/>
      <c r="D471" s="43"/>
      <c r="E471" s="43"/>
      <c r="F471" s="43"/>
      <c r="G471" s="43"/>
      <c r="H471" s="43"/>
      <c r="I471" s="43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119" t="s">
        <v>490</v>
      </c>
      <c r="B472" s="43"/>
      <c r="C472" s="43"/>
      <c r="D472" s="43"/>
      <c r="E472" s="43"/>
      <c r="F472" s="43"/>
      <c r="G472" s="43"/>
      <c r="H472" s="43"/>
      <c r="I472" s="43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119" t="s">
        <v>491</v>
      </c>
      <c r="B473" s="43"/>
      <c r="C473" s="43"/>
      <c r="D473" s="43"/>
      <c r="E473" s="43"/>
      <c r="F473" s="43"/>
      <c r="G473" s="43"/>
      <c r="H473" s="43"/>
      <c r="I473" s="43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119" t="s">
        <v>492</v>
      </c>
      <c r="B474" s="43"/>
      <c r="C474" s="43"/>
      <c r="D474" s="43"/>
      <c r="E474" s="43"/>
      <c r="F474" s="43"/>
      <c r="G474" s="43"/>
      <c r="H474" s="43"/>
      <c r="I474" s="43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109" t="s">
        <v>572</v>
      </c>
      <c r="B475" s="43"/>
      <c r="C475" s="43"/>
      <c r="D475" s="43"/>
      <c r="E475" s="43"/>
      <c r="F475" s="43"/>
      <c r="G475" s="43"/>
      <c r="H475" s="43"/>
      <c r="I475" s="43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82" t="s">
        <v>494</v>
      </c>
      <c r="B476" s="43"/>
      <c r="C476" s="43"/>
      <c r="D476" s="43"/>
      <c r="E476" s="43"/>
      <c r="F476" s="43"/>
      <c r="G476" s="43"/>
      <c r="H476" s="43"/>
      <c r="I476" s="43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119" t="s">
        <v>495</v>
      </c>
      <c r="B477" s="43"/>
      <c r="C477" s="43"/>
      <c r="D477" s="43"/>
      <c r="E477" s="43"/>
      <c r="F477" s="43"/>
      <c r="G477" s="43"/>
      <c r="H477" s="43"/>
      <c r="I477" s="43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119" t="s">
        <v>496</v>
      </c>
      <c r="B478" s="43"/>
      <c r="C478" s="43"/>
      <c r="D478" s="43"/>
      <c r="E478" s="43"/>
      <c r="F478" s="43"/>
      <c r="G478" s="43"/>
      <c r="H478" s="43"/>
      <c r="I478" s="43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119" t="s">
        <v>497</v>
      </c>
      <c r="B479" s="43"/>
      <c r="C479" s="43"/>
      <c r="D479" s="43"/>
      <c r="E479" s="43"/>
      <c r="F479" s="43"/>
      <c r="G479" s="43"/>
      <c r="H479" s="43"/>
      <c r="I479" s="43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119" t="s">
        <v>498</v>
      </c>
      <c r="B480" s="43"/>
      <c r="C480" s="43"/>
      <c r="D480" s="43"/>
      <c r="E480" s="43"/>
      <c r="F480" s="43"/>
      <c r="G480" s="43"/>
      <c r="H480" s="43"/>
      <c r="I480" s="43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</sheetData>
  <hyperlinks>
    <hyperlink r:id="rId1" ref="A18"/>
    <hyperlink r:id="rId2" ref="A19"/>
    <hyperlink r:id="rId3" ref="A20"/>
    <hyperlink r:id="rId4" ref="A25"/>
    <hyperlink r:id="rId5" ref="A27"/>
    <hyperlink r:id="rId6" ref="A33"/>
    <hyperlink r:id="rId7" ref="A34"/>
    <hyperlink r:id="rId8" ref="A36"/>
    <hyperlink r:id="rId9" ref="A37"/>
    <hyperlink r:id="rId10" ref="A39"/>
    <hyperlink r:id="rId11" ref="A42"/>
    <hyperlink r:id="rId12" ref="A44"/>
    <hyperlink r:id="rId13" ref="A50"/>
    <hyperlink r:id="rId14" ref="A59"/>
    <hyperlink r:id="rId15" ref="A62"/>
    <hyperlink r:id="rId16" ref="A63"/>
    <hyperlink r:id="rId17" ref="A65"/>
    <hyperlink r:id="rId18" ref="A67"/>
    <hyperlink r:id="rId19" ref="A70"/>
    <hyperlink r:id="rId20" ref="A71"/>
    <hyperlink r:id="rId21" ref="A72"/>
    <hyperlink r:id="rId22" ref="A73"/>
    <hyperlink r:id="rId23" ref="A74"/>
    <hyperlink r:id="rId24" ref="A77"/>
    <hyperlink r:id="rId25" ref="A78"/>
    <hyperlink r:id="rId26" ref="A79"/>
    <hyperlink r:id="rId27" ref="A80"/>
    <hyperlink r:id="rId28" ref="A81"/>
    <hyperlink r:id="rId29" ref="A82"/>
    <hyperlink r:id="rId30" ref="A83"/>
    <hyperlink r:id="rId31" ref="A84"/>
    <hyperlink r:id="rId32" ref="A85"/>
    <hyperlink r:id="rId33" ref="A93"/>
    <hyperlink r:id="rId34" ref="A96"/>
    <hyperlink r:id="rId35" ref="A99"/>
    <hyperlink r:id="rId36" ref="A100"/>
    <hyperlink r:id="rId37" ref="A101"/>
    <hyperlink r:id="rId38" ref="A108"/>
    <hyperlink r:id="rId39" ref="A112"/>
    <hyperlink r:id="rId40" ref="A113"/>
    <hyperlink r:id="rId41" ref="A114"/>
    <hyperlink r:id="rId42" ref="A116"/>
    <hyperlink r:id="rId43" ref="A117"/>
    <hyperlink r:id="rId44" ref="A118"/>
    <hyperlink r:id="rId45" ref="A119"/>
    <hyperlink r:id="rId46" ref="A120"/>
    <hyperlink r:id="rId47" ref="A121"/>
    <hyperlink r:id="rId48" ref="A122"/>
    <hyperlink r:id="rId49" ref="A123"/>
    <hyperlink r:id="rId50" ref="A124"/>
    <hyperlink r:id="rId51" ref="A125"/>
    <hyperlink r:id="rId52" ref="A126"/>
    <hyperlink r:id="rId53" ref="A147"/>
    <hyperlink r:id="rId54" ref="A150"/>
    <hyperlink r:id="rId55" ref="A157"/>
    <hyperlink r:id="rId56" ref="A162"/>
    <hyperlink r:id="rId57" ref="A169"/>
    <hyperlink r:id="rId58" ref="A170"/>
    <hyperlink r:id="rId59" ref="A171"/>
    <hyperlink r:id="rId60" ref="A176"/>
    <hyperlink r:id="rId61" ref="A179"/>
    <hyperlink r:id="rId62" ref="A180"/>
    <hyperlink r:id="rId63" ref="A181"/>
    <hyperlink r:id="rId64" ref="A183"/>
    <hyperlink r:id="rId65" ref="A184"/>
    <hyperlink r:id="rId66" ref="A190"/>
    <hyperlink r:id="rId67" ref="A191"/>
    <hyperlink r:id="rId68" ref="A198"/>
    <hyperlink r:id="rId69" ref="A203"/>
    <hyperlink r:id="rId70" ref="A204"/>
    <hyperlink r:id="rId71" ref="A205"/>
    <hyperlink r:id="rId72" ref="A206"/>
    <hyperlink r:id="rId73" ref="A208"/>
    <hyperlink r:id="rId74" ref="A209"/>
    <hyperlink r:id="rId75" ref="A210"/>
    <hyperlink r:id="rId76" ref="A211"/>
    <hyperlink r:id="rId77" ref="A212"/>
    <hyperlink r:id="rId78" ref="A213"/>
    <hyperlink r:id="rId79" ref="A214"/>
    <hyperlink r:id="rId80" ref="A215"/>
    <hyperlink r:id="rId81" ref="A216"/>
    <hyperlink r:id="rId82" ref="A217"/>
    <hyperlink r:id="rId83" ref="A219"/>
    <hyperlink r:id="rId84" ref="A223"/>
    <hyperlink r:id="rId85" ref="A227"/>
    <hyperlink r:id="rId86" ref="A230"/>
    <hyperlink r:id="rId87" ref="A231"/>
    <hyperlink r:id="rId88" ref="A232"/>
    <hyperlink r:id="rId89" ref="A234"/>
    <hyperlink r:id="rId90" ref="A235"/>
    <hyperlink r:id="rId91" ref="A236"/>
    <hyperlink r:id="rId92" ref="A237"/>
    <hyperlink r:id="rId93" ref="A239"/>
    <hyperlink r:id="rId94" ref="A240"/>
    <hyperlink r:id="rId95" ref="A243"/>
    <hyperlink r:id="rId96" ref="A244"/>
    <hyperlink r:id="rId97" ref="A249"/>
    <hyperlink r:id="rId98" ref="A250"/>
    <hyperlink r:id="rId99" ref="A251"/>
    <hyperlink r:id="rId100" ref="A252"/>
    <hyperlink r:id="rId101" ref="A255"/>
    <hyperlink r:id="rId102" ref="A256"/>
    <hyperlink r:id="rId103" ref="A257"/>
    <hyperlink r:id="rId104" ref="A258"/>
    <hyperlink r:id="rId105" ref="A259"/>
    <hyperlink r:id="rId106" ref="A262"/>
    <hyperlink r:id="rId107" ref="A263"/>
    <hyperlink r:id="rId108" ref="A265"/>
    <hyperlink r:id="rId109" ref="A266"/>
    <hyperlink r:id="rId110" ref="A269"/>
    <hyperlink r:id="rId111" ref="A270"/>
    <hyperlink r:id="rId112" ref="A271"/>
    <hyperlink r:id="rId113" ref="A274"/>
    <hyperlink r:id="rId114" ref="A275"/>
    <hyperlink r:id="rId115" ref="A276"/>
    <hyperlink r:id="rId116" ref="A277"/>
    <hyperlink r:id="rId117" ref="A278"/>
    <hyperlink r:id="rId118" ref="A279"/>
    <hyperlink r:id="rId119" ref="A280"/>
    <hyperlink r:id="rId120" ref="A281"/>
    <hyperlink r:id="rId121" ref="A282"/>
    <hyperlink r:id="rId122" ref="A283"/>
    <hyperlink r:id="rId123" ref="A284"/>
    <hyperlink r:id="rId124" ref="A285"/>
    <hyperlink r:id="rId125" ref="A286"/>
    <hyperlink r:id="rId126" ref="A287"/>
    <hyperlink r:id="rId127" ref="A288"/>
    <hyperlink r:id="rId128" ref="A289"/>
    <hyperlink r:id="rId129" ref="A294"/>
    <hyperlink r:id="rId130" ref="A302"/>
    <hyperlink r:id="rId131" ref="A310"/>
    <hyperlink r:id="rId132" ref="A322"/>
    <hyperlink r:id="rId133" ref="A338"/>
    <hyperlink r:id="rId134" ref="A343"/>
    <hyperlink r:id="rId135" ref="A344"/>
    <hyperlink r:id="rId136" ref="A351"/>
    <hyperlink r:id="rId137" ref="A352"/>
    <hyperlink r:id="rId138" ref="A353"/>
    <hyperlink r:id="rId139" ref="A354"/>
    <hyperlink r:id="rId140" ref="A355"/>
    <hyperlink r:id="rId141" ref="A356"/>
    <hyperlink r:id="rId142" ref="A357"/>
    <hyperlink r:id="rId143" ref="A358"/>
    <hyperlink r:id="rId144" ref="A359"/>
    <hyperlink r:id="rId145" ref="A360"/>
    <hyperlink r:id="rId146" ref="A361"/>
    <hyperlink r:id="rId147" ref="A362"/>
    <hyperlink r:id="rId148" ref="A363"/>
    <hyperlink r:id="rId149" ref="A364"/>
    <hyperlink r:id="rId150" ref="A365"/>
    <hyperlink r:id="rId151" ref="A366"/>
    <hyperlink r:id="rId152" ref="A367"/>
    <hyperlink r:id="rId153" ref="A368"/>
    <hyperlink r:id="rId154" ref="A369"/>
    <hyperlink r:id="rId155" ref="A370"/>
    <hyperlink r:id="rId156" ref="A371"/>
    <hyperlink r:id="rId157" ref="A372"/>
    <hyperlink r:id="rId158" ref="A373"/>
    <hyperlink r:id="rId159" ref="A375"/>
    <hyperlink r:id="rId160" ref="A376"/>
    <hyperlink r:id="rId161" ref="B376"/>
    <hyperlink r:id="rId162" ref="A377"/>
    <hyperlink r:id="rId163" ref="A378"/>
    <hyperlink r:id="rId164" ref="A379"/>
    <hyperlink r:id="rId165" ref="A380"/>
    <hyperlink r:id="rId166" ref="A382"/>
    <hyperlink r:id="rId167" ref="A383"/>
    <hyperlink r:id="rId168" ref="A384"/>
    <hyperlink r:id="rId169" ref="A385"/>
    <hyperlink r:id="rId170" ref="A386"/>
    <hyperlink r:id="rId171" ref="A387"/>
    <hyperlink r:id="rId172" ref="A388"/>
    <hyperlink r:id="rId173" ref="A389"/>
    <hyperlink r:id="rId174" ref="A390"/>
    <hyperlink r:id="rId175" ref="A391"/>
    <hyperlink r:id="rId176" ref="A392"/>
    <hyperlink r:id="rId177" ref="A393"/>
    <hyperlink r:id="rId178" ref="A397"/>
    <hyperlink r:id="rId179" ref="A398"/>
    <hyperlink r:id="rId180" ref="A399"/>
    <hyperlink r:id="rId181" ref="B399"/>
    <hyperlink r:id="rId182" ref="A400"/>
    <hyperlink r:id="rId183" ref="B400"/>
    <hyperlink r:id="rId184" ref="A401"/>
    <hyperlink r:id="rId185" ref="B401"/>
    <hyperlink r:id="rId186" ref="A402"/>
    <hyperlink r:id="rId187" ref="A405"/>
    <hyperlink r:id="rId188" ref="A406"/>
    <hyperlink r:id="rId189" ref="A407"/>
    <hyperlink r:id="rId190" ref="A408"/>
    <hyperlink r:id="rId191" ref="A409"/>
    <hyperlink r:id="rId192" ref="A410"/>
    <hyperlink r:id="rId193" ref="A413"/>
    <hyperlink r:id="rId194" ref="B413"/>
    <hyperlink r:id="rId195" ref="A414"/>
    <hyperlink r:id="rId196" ref="A415"/>
    <hyperlink r:id="rId197" ref="A416"/>
    <hyperlink r:id="rId198" ref="A417"/>
    <hyperlink r:id="rId199" ref="A418"/>
    <hyperlink r:id="rId200" ref="A421"/>
    <hyperlink r:id="rId201" ref="A422"/>
    <hyperlink r:id="rId202" ref="A423"/>
    <hyperlink r:id="rId203" ref="A424"/>
    <hyperlink r:id="rId204" ref="A425"/>
    <hyperlink r:id="rId205" ref="A426"/>
    <hyperlink r:id="rId206" ref="A429"/>
    <hyperlink r:id="rId207" ref="A430"/>
    <hyperlink r:id="rId208" ref="A431"/>
    <hyperlink r:id="rId209" ref="A432"/>
    <hyperlink r:id="rId210" ref="A433"/>
    <hyperlink r:id="rId211" ref="A434"/>
    <hyperlink r:id="rId212" ref="A437"/>
    <hyperlink r:id="rId213" ref="A438"/>
    <hyperlink r:id="rId214" ref="A439"/>
    <hyperlink r:id="rId215" ref="A442"/>
    <hyperlink r:id="rId216" ref="A445"/>
    <hyperlink r:id="rId217" ref="A446"/>
    <hyperlink r:id="rId218" ref="A451"/>
    <hyperlink r:id="rId219" ref="A453"/>
    <hyperlink r:id="rId220" ref="A454"/>
    <hyperlink r:id="rId221" ref="A455"/>
    <hyperlink r:id="rId222" ref="A457"/>
    <hyperlink r:id="rId223" ref="A459"/>
    <hyperlink r:id="rId224" ref="A460"/>
    <hyperlink r:id="rId225" ref="A461"/>
    <hyperlink r:id="rId226" ref="A462"/>
    <hyperlink r:id="rId227" ref="A463"/>
    <hyperlink r:id="rId228" ref="A464"/>
    <hyperlink r:id="rId229" ref="A465"/>
    <hyperlink r:id="rId230" ref="A466"/>
    <hyperlink r:id="rId231" ref="A467"/>
    <hyperlink r:id="rId232" ref="A468"/>
    <hyperlink r:id="rId233" ref="A469"/>
    <hyperlink r:id="rId234" ref="A470"/>
    <hyperlink r:id="rId235" ref="A471"/>
    <hyperlink r:id="rId236" ref="A472"/>
    <hyperlink r:id="rId237" ref="A473"/>
    <hyperlink r:id="rId238" ref="A474"/>
    <hyperlink r:id="rId239" ref="A475"/>
    <hyperlink r:id="rId240" ref="A476"/>
    <hyperlink r:id="rId241" ref="A477"/>
    <hyperlink r:id="rId242" ref="A478"/>
    <hyperlink r:id="rId243" ref="A479"/>
    <hyperlink r:id="rId244" ref="A480"/>
  </hyperlinks>
  <drawing r:id="rId245"/>
</worksheet>
</file>