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W51" i="1"/>
  <c r="M37"/>
  <c r="M38"/>
  <c r="M39"/>
  <c r="M40"/>
  <c r="M41"/>
  <c r="M42"/>
  <c r="M43"/>
  <c r="M36"/>
  <c r="K42"/>
  <c r="K41"/>
  <c r="K40"/>
  <c r="K39"/>
  <c r="K38"/>
  <c r="K37"/>
  <c r="K36"/>
  <c r="J26"/>
  <c r="J27"/>
  <c r="J28"/>
  <c r="J29"/>
  <c r="J30"/>
  <c r="J31"/>
  <c r="J32"/>
  <c r="J25"/>
  <c r="J16"/>
  <c r="J17"/>
  <c r="J18"/>
  <c r="J19"/>
  <c r="J20"/>
  <c r="J21"/>
  <c r="J22"/>
  <c r="J15"/>
  <c r="K66"/>
  <c r="K67"/>
  <c r="K68"/>
  <c r="K69"/>
  <c r="K62"/>
  <c r="K64"/>
  <c r="K70"/>
  <c r="E64"/>
  <c r="K65"/>
  <c r="F65"/>
  <c r="D65"/>
  <c r="C65"/>
  <c r="K54"/>
  <c r="K55"/>
  <c r="K56"/>
  <c r="K53"/>
  <c r="K52"/>
  <c r="K49"/>
  <c r="K51"/>
  <c r="C56"/>
  <c r="C55"/>
  <c r="C54"/>
  <c r="C53"/>
  <c r="C52"/>
  <c r="C51"/>
  <c r="C49"/>
  <c r="C48"/>
  <c r="F37"/>
  <c r="F38"/>
  <c r="F39"/>
  <c r="F40"/>
  <c r="F41"/>
  <c r="F42"/>
  <c r="F36"/>
  <c r="D37"/>
  <c r="D38"/>
  <c r="D39"/>
  <c r="D40"/>
  <c r="D41"/>
  <c r="D42"/>
  <c r="D36"/>
  <c r="D26"/>
  <c r="D27"/>
  <c r="D28"/>
  <c r="D29"/>
  <c r="D30"/>
  <c r="D31"/>
  <c r="D32"/>
  <c r="D25"/>
  <c r="D16"/>
  <c r="D17"/>
  <c r="D18"/>
  <c r="D19"/>
  <c r="D20"/>
  <c r="D21"/>
  <c r="D22"/>
  <c r="D15"/>
</calcChain>
</file>

<file path=xl/sharedStrings.xml><?xml version="1.0" encoding="utf-8"?>
<sst xmlns="http://schemas.openxmlformats.org/spreadsheetml/2006/main" count="235" uniqueCount="51">
  <si>
    <t>Requirement</t>
  </si>
  <si>
    <t>Analysis</t>
  </si>
  <si>
    <t>Design</t>
  </si>
  <si>
    <t>Coding</t>
  </si>
  <si>
    <t>Integration</t>
  </si>
  <si>
    <t>System</t>
  </si>
  <si>
    <t>Field</t>
  </si>
  <si>
    <t>Total</t>
  </si>
  <si>
    <t>Where</t>
  </si>
  <si>
    <t>Found</t>
  </si>
  <si>
    <t>Unit Testing</t>
  </si>
  <si>
    <t>-</t>
  </si>
  <si>
    <t>Integration Testing</t>
  </si>
  <si>
    <t>System Testing</t>
  </si>
  <si>
    <t>Phase</t>
  </si>
  <si>
    <t>Defects Removed</t>
  </si>
  <si>
    <t>Lines of Code (KLOC)</t>
  </si>
  <si>
    <t>Defect Removal      (per KLOC)</t>
  </si>
  <si>
    <t xml:space="preserve">Requirements </t>
  </si>
  <si>
    <t xml:space="preserve">Analysis </t>
  </si>
  <si>
    <t xml:space="preserve">Design </t>
  </si>
  <si>
    <t xml:space="preserve">Coding </t>
  </si>
  <si>
    <t xml:space="preserve">Unit Testing </t>
  </si>
  <si>
    <t xml:space="preserve">Integration testing </t>
  </si>
  <si>
    <t xml:space="preserve">System testing </t>
  </si>
  <si>
    <t xml:space="preserve">Field </t>
  </si>
  <si>
    <r>
      <t xml:space="preserve"> </t>
    </r>
    <r>
      <rPr>
        <b/>
        <sz val="11.5"/>
        <color rgb="FF000000"/>
        <rFont val="Times New Roman"/>
        <family val="1"/>
      </rPr>
      <t xml:space="preserve">Phase </t>
    </r>
  </si>
  <si>
    <t xml:space="preserve">Defects Injected </t>
  </si>
  <si>
    <t xml:space="preserve">Lines of Code(KLOC) </t>
  </si>
  <si>
    <t xml:space="preserve">Defect Injection Rate (Per KLOC) </t>
  </si>
  <si>
    <t xml:space="preserve">Phase </t>
  </si>
  <si>
    <t xml:space="preserve">Defects Injected (Cumulative) </t>
  </si>
  <si>
    <t xml:space="preserve">Defects Removed (Cumulative) </t>
  </si>
  <si>
    <t xml:space="preserve">Defects Escaped </t>
  </si>
  <si>
    <t xml:space="preserve">Defects Escaped/KLOC </t>
  </si>
  <si>
    <t xml:space="preserve">Defect Escape Rate </t>
  </si>
  <si>
    <t>250/53</t>
  </si>
  <si>
    <t>321/53</t>
  </si>
  <si>
    <t>395/53</t>
  </si>
  <si>
    <t>397/53</t>
  </si>
  <si>
    <t>149/53</t>
  </si>
  <si>
    <t>44/53</t>
  </si>
  <si>
    <t>0/53</t>
  </si>
  <si>
    <t>281/120</t>
  </si>
  <si>
    <t>342/120</t>
  </si>
  <si>
    <t>443/120</t>
  </si>
  <si>
    <t>422/120</t>
  </si>
  <si>
    <t>220/120</t>
  </si>
  <si>
    <t>103/120</t>
  </si>
  <si>
    <t>11/120</t>
  </si>
  <si>
    <t>0/120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</si>
</sst>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5" xfId="0" applyFont="1" applyBorder="1" applyAlignment="1">
      <alignment horizontal="right" vertical="top" wrapText="1"/>
    </xf>
    <xf numFmtId="17" fontId="4" fillId="0" borderId="5" xfId="0" applyNumberFormat="1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1" fillId="0" borderId="6" xfId="0" applyFont="1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topLeftCell="C53" workbookViewId="0">
      <selection activeCell="P61" sqref="P61:X70"/>
    </sheetView>
  </sheetViews>
  <sheetFormatPr defaultRowHeight="15"/>
  <cols>
    <col min="4" max="4" width="11.5703125" bestFit="1" customWidth="1"/>
    <col min="5" max="5" width="10.5703125" bestFit="1" customWidth="1"/>
    <col min="6" max="6" width="11.5703125" bestFit="1" customWidth="1"/>
    <col min="10" max="10" width="11.5703125" bestFit="1" customWidth="1"/>
    <col min="13" max="13" width="11.5703125" bestFit="1" customWidth="1"/>
  </cols>
  <sheetData>
    <row r="1" spans="1:24">
      <c r="A1" s="1"/>
      <c r="B1" s="2"/>
      <c r="C1" s="3"/>
      <c r="D1" s="3"/>
      <c r="E1" s="3"/>
      <c r="F1" s="2"/>
      <c r="G1" s="2"/>
      <c r="H1" s="2"/>
      <c r="I1" s="2"/>
      <c r="J1" s="4"/>
      <c r="K1" s="6"/>
    </row>
    <row r="2" spans="1:24" ht="45">
      <c r="A2" s="7"/>
      <c r="B2" s="7"/>
      <c r="C2" s="7" t="s">
        <v>0</v>
      </c>
      <c r="D2" s="7" t="s">
        <v>1</v>
      </c>
      <c r="E2" s="7" t="s">
        <v>2</v>
      </c>
      <c r="F2" s="7" t="s">
        <v>3</v>
      </c>
      <c r="G2" s="7" t="s">
        <v>10</v>
      </c>
      <c r="H2" s="7" t="s">
        <v>12</v>
      </c>
      <c r="I2" s="7" t="s">
        <v>13</v>
      </c>
      <c r="J2" s="7" t="s">
        <v>6</v>
      </c>
      <c r="K2" s="7" t="s">
        <v>7</v>
      </c>
      <c r="N2" s="24"/>
      <c r="O2" s="24"/>
      <c r="P2" s="24" t="s">
        <v>0</v>
      </c>
      <c r="Q2" s="24" t="s">
        <v>1</v>
      </c>
      <c r="R2" s="24" t="s">
        <v>2</v>
      </c>
      <c r="S2" s="24" t="s">
        <v>3</v>
      </c>
      <c r="T2" s="24" t="s">
        <v>10</v>
      </c>
      <c r="U2" s="24" t="s">
        <v>12</v>
      </c>
      <c r="V2" s="24" t="s">
        <v>13</v>
      </c>
      <c r="W2" s="24" t="s">
        <v>6</v>
      </c>
      <c r="X2" s="24" t="s">
        <v>7</v>
      </c>
    </row>
    <row r="3" spans="1:24" ht="30.75" thickBot="1">
      <c r="A3" s="7"/>
      <c r="B3" s="7" t="s">
        <v>0</v>
      </c>
      <c r="C3" s="9">
        <v>90</v>
      </c>
      <c r="D3" s="12"/>
      <c r="E3" s="12"/>
      <c r="F3" s="5"/>
      <c r="G3" s="7"/>
      <c r="H3" s="7"/>
      <c r="I3" s="7"/>
      <c r="J3" s="7"/>
      <c r="K3" s="7">
        <v>90</v>
      </c>
      <c r="N3" s="24"/>
      <c r="O3" s="24" t="s">
        <v>0</v>
      </c>
      <c r="P3" s="9">
        <v>113</v>
      </c>
      <c r="Q3" s="12"/>
      <c r="R3" s="12"/>
      <c r="S3" s="5"/>
      <c r="T3" s="24"/>
      <c r="U3" s="24"/>
      <c r="V3" s="24"/>
      <c r="W3" s="24"/>
      <c r="X3" s="24">
        <v>113</v>
      </c>
    </row>
    <row r="4" spans="1:24">
      <c r="A4" s="7" t="s">
        <v>8</v>
      </c>
      <c r="B4" s="29" t="s">
        <v>1</v>
      </c>
      <c r="C4" s="30">
        <v>75</v>
      </c>
      <c r="D4" s="30">
        <v>47</v>
      </c>
      <c r="E4" s="32"/>
      <c r="F4" s="5"/>
      <c r="G4" s="29"/>
      <c r="H4" s="29"/>
      <c r="I4" s="29"/>
      <c r="J4" s="29"/>
      <c r="K4" s="29">
        <v>122</v>
      </c>
      <c r="N4" s="24" t="s">
        <v>8</v>
      </c>
      <c r="O4" s="34" t="s">
        <v>1</v>
      </c>
      <c r="P4" s="30">
        <v>87</v>
      </c>
      <c r="Q4" s="30">
        <v>51</v>
      </c>
      <c r="R4" s="32"/>
      <c r="S4" s="5"/>
      <c r="T4" s="29"/>
      <c r="U4" s="29"/>
      <c r="V4" s="29"/>
      <c r="W4" s="29"/>
      <c r="X4" s="29">
        <v>138</v>
      </c>
    </row>
    <row r="5" spans="1:24" ht="15.75" thickBot="1">
      <c r="A5" s="7" t="s">
        <v>9</v>
      </c>
      <c r="B5" s="29"/>
      <c r="C5" s="31"/>
      <c r="D5" s="31"/>
      <c r="E5" s="33"/>
      <c r="F5" s="5"/>
      <c r="G5" s="29"/>
      <c r="H5" s="29"/>
      <c r="I5" s="29"/>
      <c r="J5" s="29"/>
      <c r="K5" s="29"/>
      <c r="N5" s="24" t="s">
        <v>9</v>
      </c>
      <c r="O5" s="35"/>
      <c r="P5" s="31"/>
      <c r="Q5" s="31"/>
      <c r="R5" s="33"/>
      <c r="S5" s="5"/>
      <c r="T5" s="29"/>
      <c r="U5" s="29"/>
      <c r="V5" s="29"/>
      <c r="W5" s="29"/>
      <c r="X5" s="29"/>
    </row>
    <row r="6" spans="1:24" ht="15.75" thickBot="1">
      <c r="A6" s="7"/>
      <c r="B6" s="7" t="s">
        <v>2</v>
      </c>
      <c r="C6" s="9">
        <v>67</v>
      </c>
      <c r="D6" s="9">
        <v>37</v>
      </c>
      <c r="E6" s="9">
        <v>103</v>
      </c>
      <c r="F6" s="5"/>
      <c r="G6" s="7"/>
      <c r="H6" s="7"/>
      <c r="I6" s="7"/>
      <c r="J6" s="7"/>
      <c r="K6" s="7">
        <v>207</v>
      </c>
      <c r="N6" s="24"/>
      <c r="O6" s="24" t="s">
        <v>2</v>
      </c>
      <c r="P6" s="9">
        <v>67</v>
      </c>
      <c r="Q6" s="9">
        <v>37</v>
      </c>
      <c r="R6" s="9">
        <v>103</v>
      </c>
      <c r="S6" s="5"/>
      <c r="T6" s="24"/>
      <c r="U6" s="24"/>
      <c r="V6" s="24"/>
      <c r="W6" s="24"/>
      <c r="X6" s="24">
        <v>207</v>
      </c>
    </row>
    <row r="7" spans="1:24" ht="15.75" thickBot="1">
      <c r="A7" s="7"/>
      <c r="B7" s="7" t="s">
        <v>3</v>
      </c>
      <c r="C7" s="9">
        <v>34</v>
      </c>
      <c r="D7" s="9">
        <v>43</v>
      </c>
      <c r="E7" s="9">
        <v>61</v>
      </c>
      <c r="F7" s="9">
        <v>279</v>
      </c>
      <c r="G7" s="7"/>
      <c r="H7" s="7"/>
      <c r="I7" s="7"/>
      <c r="J7" s="7"/>
      <c r="K7" s="7">
        <v>417</v>
      </c>
      <c r="N7" s="24"/>
      <c r="O7" s="24" t="s">
        <v>3</v>
      </c>
      <c r="P7" s="9">
        <v>72</v>
      </c>
      <c r="Q7" s="9">
        <v>61</v>
      </c>
      <c r="R7" s="9">
        <v>61</v>
      </c>
      <c r="S7" s="9">
        <v>331</v>
      </c>
      <c r="T7" s="24"/>
      <c r="U7" s="24"/>
      <c r="V7" s="24"/>
      <c r="W7" s="24"/>
      <c r="X7" s="24">
        <v>525</v>
      </c>
    </row>
    <row r="8" spans="1:24" ht="30.75" thickBot="1">
      <c r="A8" s="7"/>
      <c r="B8" s="7" t="s">
        <v>10</v>
      </c>
      <c r="C8" s="9">
        <v>39</v>
      </c>
      <c r="D8" s="9">
        <v>51</v>
      </c>
      <c r="E8" s="9">
        <v>71</v>
      </c>
      <c r="F8" s="9">
        <v>87</v>
      </c>
      <c r="G8" s="7">
        <v>5</v>
      </c>
      <c r="H8" s="7"/>
      <c r="I8" s="7"/>
      <c r="J8" s="7"/>
      <c r="K8" s="7">
        <v>253</v>
      </c>
      <c r="N8" s="24"/>
      <c r="O8" s="24" t="s">
        <v>10</v>
      </c>
      <c r="P8" s="9">
        <v>15</v>
      </c>
      <c r="Q8" s="9">
        <v>25</v>
      </c>
      <c r="R8" s="9">
        <v>71</v>
      </c>
      <c r="S8" s="9">
        <v>91</v>
      </c>
      <c r="T8" s="24">
        <v>8</v>
      </c>
      <c r="U8" s="24"/>
      <c r="V8" s="24"/>
      <c r="W8" s="24"/>
      <c r="X8" s="24">
        <v>210</v>
      </c>
    </row>
    <row r="9" spans="1:24" ht="30.75" thickBot="1">
      <c r="A9" s="7"/>
      <c r="B9" s="7" t="s">
        <v>4</v>
      </c>
      <c r="C9" s="10">
        <v>29</v>
      </c>
      <c r="D9" s="10">
        <v>7</v>
      </c>
      <c r="E9" s="10">
        <v>41</v>
      </c>
      <c r="F9" s="10">
        <v>28</v>
      </c>
      <c r="G9" s="7" t="s">
        <v>11</v>
      </c>
      <c r="H9" s="7">
        <v>7</v>
      </c>
      <c r="I9" s="7"/>
      <c r="J9" s="7"/>
      <c r="K9" s="7">
        <v>112</v>
      </c>
      <c r="N9" s="24"/>
      <c r="O9" s="24" t="s">
        <v>4</v>
      </c>
      <c r="P9" s="25">
        <v>18</v>
      </c>
      <c r="Q9" s="25">
        <v>17</v>
      </c>
      <c r="R9" s="25">
        <v>41</v>
      </c>
      <c r="S9" s="25">
        <v>41</v>
      </c>
      <c r="T9" s="24" t="s">
        <v>11</v>
      </c>
      <c r="U9" s="24">
        <v>12</v>
      </c>
      <c r="V9" s="24"/>
      <c r="W9" s="24"/>
      <c r="X9" s="24">
        <v>129</v>
      </c>
    </row>
    <row r="10" spans="1:24" ht="15.75" thickBot="1">
      <c r="A10" s="7"/>
      <c r="B10" s="7" t="s">
        <v>5</v>
      </c>
      <c r="C10" s="10">
        <v>5</v>
      </c>
      <c r="D10" s="10">
        <v>7</v>
      </c>
      <c r="E10" s="10">
        <v>3</v>
      </c>
      <c r="F10" s="10">
        <v>18</v>
      </c>
      <c r="G10" s="7" t="s">
        <v>11</v>
      </c>
      <c r="H10" s="7" t="s">
        <v>11</v>
      </c>
      <c r="I10" s="7">
        <v>5</v>
      </c>
      <c r="J10" s="7"/>
      <c r="K10" s="7">
        <v>38</v>
      </c>
      <c r="N10" s="24"/>
      <c r="O10" s="24" t="s">
        <v>5</v>
      </c>
      <c r="P10" s="25">
        <v>19</v>
      </c>
      <c r="Q10" s="25">
        <v>7</v>
      </c>
      <c r="R10" s="25">
        <v>28</v>
      </c>
      <c r="S10" s="25">
        <v>38</v>
      </c>
      <c r="T10" s="24" t="s">
        <v>11</v>
      </c>
      <c r="U10" s="24" t="s">
        <v>11</v>
      </c>
      <c r="V10" s="24">
        <v>23</v>
      </c>
      <c r="W10" s="24"/>
      <c r="X10" s="24">
        <v>115</v>
      </c>
    </row>
    <row r="11" spans="1:24" ht="15.75" thickBot="1">
      <c r="A11" s="7"/>
      <c r="B11" s="7" t="s">
        <v>6</v>
      </c>
      <c r="C11" s="9">
        <v>1</v>
      </c>
      <c r="D11" s="9">
        <v>1</v>
      </c>
      <c r="E11" s="9">
        <v>2</v>
      </c>
      <c r="F11" s="9">
        <v>7</v>
      </c>
      <c r="G11" s="7" t="s">
        <v>11</v>
      </c>
      <c r="H11" s="7" t="s">
        <v>11</v>
      </c>
      <c r="I11" s="7" t="s">
        <v>11</v>
      </c>
      <c r="J11" s="7">
        <v>2</v>
      </c>
      <c r="K11" s="7">
        <v>13</v>
      </c>
      <c r="N11" s="24"/>
      <c r="O11" s="24" t="s">
        <v>6</v>
      </c>
      <c r="P11" s="9">
        <v>3</v>
      </c>
      <c r="Q11" s="9">
        <v>1</v>
      </c>
      <c r="R11" s="9">
        <v>4</v>
      </c>
      <c r="S11" s="9">
        <v>3</v>
      </c>
      <c r="T11" s="24" t="s">
        <v>11</v>
      </c>
      <c r="U11" s="24" t="s">
        <v>11</v>
      </c>
      <c r="V11" s="24" t="s">
        <v>11</v>
      </c>
      <c r="W11" s="24">
        <v>5</v>
      </c>
      <c r="X11" s="24">
        <v>16</v>
      </c>
    </row>
    <row r="12" spans="1:24">
      <c r="A12" s="7"/>
      <c r="B12" s="7" t="s">
        <v>7</v>
      </c>
      <c r="C12" s="7">
        <v>340</v>
      </c>
      <c r="D12" s="7">
        <v>193</v>
      </c>
      <c r="E12" s="7">
        <v>281</v>
      </c>
      <c r="F12" s="7">
        <v>419</v>
      </c>
      <c r="G12" s="7">
        <v>5</v>
      </c>
      <c r="H12" s="7">
        <v>7</v>
      </c>
      <c r="I12" s="7">
        <v>5</v>
      </c>
      <c r="J12" s="7">
        <v>2</v>
      </c>
      <c r="K12" s="7">
        <v>1252</v>
      </c>
      <c r="N12" s="24"/>
      <c r="O12" s="24" t="s">
        <v>7</v>
      </c>
      <c r="P12" s="24">
        <v>394</v>
      </c>
      <c r="Q12" s="24">
        <v>199</v>
      </c>
      <c r="R12" s="24">
        <v>308</v>
      </c>
      <c r="S12" s="24">
        <v>504</v>
      </c>
      <c r="T12" s="24">
        <v>8</v>
      </c>
      <c r="U12" s="24">
        <v>12</v>
      </c>
      <c r="V12" s="24">
        <v>23</v>
      </c>
      <c r="W12" s="24">
        <v>5</v>
      </c>
      <c r="X12" s="24">
        <v>1453</v>
      </c>
    </row>
    <row r="13" spans="1:24" ht="15.75" thickBot="1"/>
    <row r="14" spans="1:24" ht="57.75" thickBot="1">
      <c r="A14" s="13" t="s">
        <v>14</v>
      </c>
      <c r="B14" s="14" t="s">
        <v>15</v>
      </c>
      <c r="C14" s="14" t="s">
        <v>16</v>
      </c>
      <c r="D14" s="14" t="s">
        <v>17</v>
      </c>
      <c r="G14" s="13" t="s">
        <v>14</v>
      </c>
      <c r="H14" s="14" t="s">
        <v>15</v>
      </c>
      <c r="I14" s="14" t="s">
        <v>16</v>
      </c>
      <c r="J14" s="14" t="s">
        <v>17</v>
      </c>
    </row>
    <row r="15" spans="1:24" ht="29.25" thickBot="1">
      <c r="A15" s="15" t="s">
        <v>18</v>
      </c>
      <c r="B15" s="12">
        <v>90</v>
      </c>
      <c r="C15" s="16">
        <v>53</v>
      </c>
      <c r="D15" s="16">
        <f xml:space="preserve"> B15/C15</f>
        <v>1.6981132075471699</v>
      </c>
      <c r="G15" s="15" t="s">
        <v>18</v>
      </c>
      <c r="H15" s="12">
        <v>113</v>
      </c>
      <c r="I15" s="16">
        <v>120</v>
      </c>
      <c r="J15" s="16">
        <f xml:space="preserve"> H15/I15</f>
        <v>0.94166666666666665</v>
      </c>
    </row>
    <row r="16" spans="1:24" ht="15.75" thickBot="1">
      <c r="A16" s="15" t="s">
        <v>19</v>
      </c>
      <c r="B16" s="12">
        <v>122</v>
      </c>
      <c r="C16" s="16">
        <v>53</v>
      </c>
      <c r="D16" s="16">
        <f t="shared" ref="D16:D22" si="0" xml:space="preserve"> B16/C16</f>
        <v>2.3018867924528301</v>
      </c>
      <c r="G16" s="15" t="s">
        <v>19</v>
      </c>
      <c r="H16" s="12">
        <v>138</v>
      </c>
      <c r="I16" s="16">
        <v>120</v>
      </c>
      <c r="J16" s="16">
        <f t="shared" ref="J16:J22" si="1" xml:space="preserve"> H16/I16</f>
        <v>1.1499999999999999</v>
      </c>
    </row>
    <row r="17" spans="1:10" ht="15.75" thickBot="1">
      <c r="A17" s="15" t="s">
        <v>20</v>
      </c>
      <c r="B17" s="12">
        <v>207</v>
      </c>
      <c r="C17" s="16">
        <v>53</v>
      </c>
      <c r="D17" s="16">
        <f t="shared" si="0"/>
        <v>3.9056603773584904</v>
      </c>
      <c r="G17" s="15" t="s">
        <v>20</v>
      </c>
      <c r="H17" s="12">
        <v>207</v>
      </c>
      <c r="I17" s="16">
        <v>120</v>
      </c>
      <c r="J17" s="16">
        <f t="shared" si="1"/>
        <v>1.7250000000000001</v>
      </c>
    </row>
    <row r="18" spans="1:10" ht="15.75" thickBot="1">
      <c r="A18" s="15" t="s">
        <v>21</v>
      </c>
      <c r="B18" s="12">
        <v>417</v>
      </c>
      <c r="C18" s="16">
        <v>53</v>
      </c>
      <c r="D18" s="16">
        <f t="shared" si="0"/>
        <v>7.867924528301887</v>
      </c>
      <c r="G18" s="15" t="s">
        <v>21</v>
      </c>
      <c r="H18" s="12">
        <v>525</v>
      </c>
      <c r="I18" s="16">
        <v>120</v>
      </c>
      <c r="J18" s="16">
        <f t="shared" si="1"/>
        <v>4.375</v>
      </c>
    </row>
    <row r="19" spans="1:10" ht="29.25" thickBot="1">
      <c r="A19" s="15" t="s">
        <v>22</v>
      </c>
      <c r="B19" s="12">
        <v>253</v>
      </c>
      <c r="C19" s="16">
        <v>53</v>
      </c>
      <c r="D19" s="16">
        <f t="shared" si="0"/>
        <v>4.7735849056603774</v>
      </c>
      <c r="G19" s="15" t="s">
        <v>22</v>
      </c>
      <c r="H19" s="12">
        <v>210</v>
      </c>
      <c r="I19" s="16">
        <v>120</v>
      </c>
      <c r="J19" s="16">
        <f t="shared" si="1"/>
        <v>1.75</v>
      </c>
    </row>
    <row r="20" spans="1:10" ht="43.5" thickBot="1">
      <c r="A20" s="15" t="s">
        <v>23</v>
      </c>
      <c r="B20" s="12">
        <v>112</v>
      </c>
      <c r="C20" s="16">
        <v>53</v>
      </c>
      <c r="D20" s="16">
        <f t="shared" si="0"/>
        <v>2.1132075471698113</v>
      </c>
      <c r="G20" s="15" t="s">
        <v>23</v>
      </c>
      <c r="H20" s="12">
        <v>129</v>
      </c>
      <c r="I20" s="16">
        <v>120</v>
      </c>
      <c r="J20" s="16">
        <f t="shared" si="1"/>
        <v>1.075</v>
      </c>
    </row>
    <row r="21" spans="1:10" ht="29.25" thickBot="1">
      <c r="A21" s="15" t="s">
        <v>24</v>
      </c>
      <c r="B21" s="12">
        <v>38</v>
      </c>
      <c r="C21" s="16">
        <v>53</v>
      </c>
      <c r="D21" s="16">
        <f t="shared" si="0"/>
        <v>0.71698113207547165</v>
      </c>
      <c r="G21" s="15" t="s">
        <v>24</v>
      </c>
      <c r="H21" s="12">
        <v>115</v>
      </c>
      <c r="I21" s="16">
        <v>120</v>
      </c>
      <c r="J21" s="16">
        <f t="shared" si="1"/>
        <v>0.95833333333333337</v>
      </c>
    </row>
    <row r="22" spans="1:10" ht="15.75" thickBot="1">
      <c r="A22" s="15" t="s">
        <v>25</v>
      </c>
      <c r="B22" s="12">
        <v>13</v>
      </c>
      <c r="C22" s="16">
        <v>53</v>
      </c>
      <c r="D22" s="16">
        <f t="shared" si="0"/>
        <v>0.24528301886792453</v>
      </c>
      <c r="G22" s="15" t="s">
        <v>25</v>
      </c>
      <c r="H22" s="12">
        <v>16</v>
      </c>
      <c r="I22" s="16">
        <v>120</v>
      </c>
      <c r="J22" s="16">
        <f t="shared" si="1"/>
        <v>0.13333333333333333</v>
      </c>
    </row>
    <row r="23" spans="1:10" ht="15.75" thickBot="1"/>
    <row r="24" spans="1:10" ht="57.75" thickBot="1">
      <c r="A24" s="17" t="s">
        <v>26</v>
      </c>
      <c r="B24" s="18" t="s">
        <v>27</v>
      </c>
      <c r="C24" s="18" t="s">
        <v>28</v>
      </c>
      <c r="D24" s="18" t="s">
        <v>29</v>
      </c>
      <c r="G24" s="17" t="s">
        <v>26</v>
      </c>
      <c r="H24" s="18" t="s">
        <v>27</v>
      </c>
      <c r="I24" s="18" t="s">
        <v>28</v>
      </c>
      <c r="J24" s="18" t="s">
        <v>29</v>
      </c>
    </row>
    <row r="25" spans="1:10" ht="29.25" thickBot="1">
      <c r="A25" s="15" t="s">
        <v>18</v>
      </c>
      <c r="B25" s="16">
        <v>340</v>
      </c>
      <c r="C25" s="19">
        <v>53</v>
      </c>
      <c r="D25" s="16">
        <f>B25/C25</f>
        <v>6.4150943396226419</v>
      </c>
      <c r="G25" s="15" t="s">
        <v>18</v>
      </c>
      <c r="H25" s="24">
        <v>394</v>
      </c>
      <c r="I25" s="16">
        <v>120</v>
      </c>
      <c r="J25" s="16">
        <f>H25/I25</f>
        <v>3.2833333333333332</v>
      </c>
    </row>
    <row r="26" spans="1:10" ht="16.5" thickBot="1">
      <c r="A26" s="15" t="s">
        <v>19</v>
      </c>
      <c r="B26" s="16">
        <v>193</v>
      </c>
      <c r="C26" s="19">
        <v>53</v>
      </c>
      <c r="D26" s="16">
        <f t="shared" ref="D26:D32" si="2">B26/C26</f>
        <v>3.641509433962264</v>
      </c>
      <c r="G26" s="15" t="s">
        <v>19</v>
      </c>
      <c r="H26" s="24">
        <v>199</v>
      </c>
      <c r="I26" s="16">
        <v>120</v>
      </c>
      <c r="J26" s="16">
        <f t="shared" ref="J26:J32" si="3">H26/I26</f>
        <v>1.6583333333333334</v>
      </c>
    </row>
    <row r="27" spans="1:10" ht="16.5" thickBot="1">
      <c r="A27" s="15" t="s">
        <v>20</v>
      </c>
      <c r="B27" s="16">
        <v>281</v>
      </c>
      <c r="C27" s="19">
        <v>53</v>
      </c>
      <c r="D27" s="16">
        <f t="shared" si="2"/>
        <v>5.3018867924528301</v>
      </c>
      <c r="G27" s="15" t="s">
        <v>20</v>
      </c>
      <c r="H27" s="24">
        <v>308</v>
      </c>
      <c r="I27" s="16">
        <v>120</v>
      </c>
      <c r="J27" s="16">
        <f t="shared" si="3"/>
        <v>2.5666666666666669</v>
      </c>
    </row>
    <row r="28" spans="1:10" ht="16.5" thickBot="1">
      <c r="A28" s="15" t="s">
        <v>21</v>
      </c>
      <c r="B28" s="16">
        <v>419</v>
      </c>
      <c r="C28" s="19">
        <v>53</v>
      </c>
      <c r="D28" s="16">
        <f t="shared" si="2"/>
        <v>7.9056603773584904</v>
      </c>
      <c r="G28" s="15" t="s">
        <v>21</v>
      </c>
      <c r="H28" s="24">
        <v>504</v>
      </c>
      <c r="I28" s="16">
        <v>120</v>
      </c>
      <c r="J28" s="16">
        <f t="shared" si="3"/>
        <v>4.2</v>
      </c>
    </row>
    <row r="29" spans="1:10" ht="29.25" thickBot="1">
      <c r="A29" s="15" t="s">
        <v>22</v>
      </c>
      <c r="B29" s="16">
        <v>5</v>
      </c>
      <c r="C29" s="19">
        <v>53</v>
      </c>
      <c r="D29" s="16">
        <f t="shared" si="2"/>
        <v>9.4339622641509441E-2</v>
      </c>
      <c r="G29" s="15" t="s">
        <v>22</v>
      </c>
      <c r="H29" s="24">
        <v>8</v>
      </c>
      <c r="I29" s="16">
        <v>120</v>
      </c>
      <c r="J29" s="16">
        <f t="shared" si="3"/>
        <v>6.6666666666666666E-2</v>
      </c>
    </row>
    <row r="30" spans="1:10" ht="43.5" thickBot="1">
      <c r="A30" s="15" t="s">
        <v>23</v>
      </c>
      <c r="B30" s="16">
        <v>7</v>
      </c>
      <c r="C30" s="19">
        <v>53</v>
      </c>
      <c r="D30" s="16">
        <f t="shared" si="2"/>
        <v>0.13207547169811321</v>
      </c>
      <c r="G30" s="15" t="s">
        <v>23</v>
      </c>
      <c r="H30" s="24">
        <v>12</v>
      </c>
      <c r="I30" s="16">
        <v>120</v>
      </c>
      <c r="J30" s="16">
        <f t="shared" si="3"/>
        <v>0.1</v>
      </c>
    </row>
    <row r="31" spans="1:10" ht="29.25" thickBot="1">
      <c r="A31" s="15" t="s">
        <v>24</v>
      </c>
      <c r="B31" s="16">
        <v>5</v>
      </c>
      <c r="C31" s="19">
        <v>53</v>
      </c>
      <c r="D31" s="16">
        <f t="shared" si="2"/>
        <v>9.4339622641509441E-2</v>
      </c>
      <c r="G31" s="15" t="s">
        <v>24</v>
      </c>
      <c r="H31" s="24">
        <v>23</v>
      </c>
      <c r="I31" s="16">
        <v>120</v>
      </c>
      <c r="J31" s="16">
        <f t="shared" si="3"/>
        <v>0.19166666666666668</v>
      </c>
    </row>
    <row r="32" spans="1:10" ht="16.5" thickBot="1">
      <c r="A32" s="15" t="s">
        <v>25</v>
      </c>
      <c r="B32" s="16">
        <v>2</v>
      </c>
      <c r="C32" s="19">
        <v>53</v>
      </c>
      <c r="D32" s="16">
        <f t="shared" si="2"/>
        <v>3.7735849056603772E-2</v>
      </c>
      <c r="G32" s="15" t="s">
        <v>25</v>
      </c>
      <c r="H32" s="24">
        <v>5</v>
      </c>
      <c r="I32" s="16">
        <v>120</v>
      </c>
      <c r="J32" s="16">
        <f t="shared" si="3"/>
        <v>4.1666666666666664E-2</v>
      </c>
    </row>
    <row r="34" spans="1:23" ht="15.75" thickBot="1"/>
    <row r="35" spans="1:23" ht="72" thickBot="1">
      <c r="A35" s="20" t="s">
        <v>30</v>
      </c>
      <c r="B35" s="18" t="s">
        <v>31</v>
      </c>
      <c r="C35" s="18" t="s">
        <v>32</v>
      </c>
      <c r="D35" s="18" t="s">
        <v>33</v>
      </c>
      <c r="E35" s="18" t="s">
        <v>34</v>
      </c>
      <c r="F35" s="18" t="s">
        <v>35</v>
      </c>
      <c r="H35" s="20" t="s">
        <v>30</v>
      </c>
      <c r="I35" s="18" t="s">
        <v>31</v>
      </c>
      <c r="J35" s="18" t="s">
        <v>32</v>
      </c>
      <c r="K35" s="18" t="s">
        <v>33</v>
      </c>
      <c r="L35" s="18" t="s">
        <v>34</v>
      </c>
      <c r="M35" s="18" t="s">
        <v>35</v>
      </c>
    </row>
    <row r="36" spans="1:23" ht="29.25" thickBot="1">
      <c r="A36" s="15" t="s">
        <v>18</v>
      </c>
      <c r="B36" s="16">
        <v>340</v>
      </c>
      <c r="C36" s="16">
        <v>90</v>
      </c>
      <c r="D36" s="16">
        <f>B36-C36</f>
        <v>250</v>
      </c>
      <c r="E36" s="22" t="s">
        <v>36</v>
      </c>
      <c r="F36" s="16">
        <f>D36/53</f>
        <v>4.716981132075472</v>
      </c>
      <c r="H36" s="15" t="s">
        <v>18</v>
      </c>
      <c r="I36" s="16">
        <v>394</v>
      </c>
      <c r="J36" s="16">
        <v>113</v>
      </c>
      <c r="K36" s="16">
        <f>I36-J36</f>
        <v>281</v>
      </c>
      <c r="L36" s="22" t="s">
        <v>43</v>
      </c>
      <c r="M36" s="16">
        <f>K36/120</f>
        <v>2.3416666666666668</v>
      </c>
    </row>
    <row r="37" spans="1:23" ht="15.75" thickBot="1">
      <c r="A37" s="15" t="s">
        <v>19</v>
      </c>
      <c r="B37" s="16">
        <v>533</v>
      </c>
      <c r="C37" s="16">
        <v>212</v>
      </c>
      <c r="D37" s="16">
        <f t="shared" ref="D37:D42" si="4">B37-C37</f>
        <v>321</v>
      </c>
      <c r="E37" s="22" t="s">
        <v>37</v>
      </c>
      <c r="F37" s="16">
        <f t="shared" ref="F37:F42" si="5">D37/53</f>
        <v>6.0566037735849054</v>
      </c>
      <c r="H37" s="15" t="s">
        <v>19</v>
      </c>
      <c r="I37" s="16">
        <v>593</v>
      </c>
      <c r="J37" s="16">
        <v>251</v>
      </c>
      <c r="K37" s="16">
        <f t="shared" ref="K37:K42" si="6">I37-J37</f>
        <v>342</v>
      </c>
      <c r="L37" s="22" t="s">
        <v>44</v>
      </c>
      <c r="M37" s="16">
        <f t="shared" ref="M37:M43" si="7">K37/120</f>
        <v>2.85</v>
      </c>
    </row>
    <row r="38" spans="1:23" ht="15.75" thickBot="1">
      <c r="A38" s="15" t="s">
        <v>20</v>
      </c>
      <c r="B38" s="16">
        <v>814</v>
      </c>
      <c r="C38" s="16">
        <v>419</v>
      </c>
      <c r="D38" s="16">
        <f t="shared" si="4"/>
        <v>395</v>
      </c>
      <c r="E38" s="22" t="s">
        <v>38</v>
      </c>
      <c r="F38" s="16">
        <f t="shared" si="5"/>
        <v>7.4528301886792452</v>
      </c>
      <c r="H38" s="15" t="s">
        <v>20</v>
      </c>
      <c r="I38" s="16">
        <v>901</v>
      </c>
      <c r="J38" s="16">
        <v>458</v>
      </c>
      <c r="K38" s="16">
        <f t="shared" si="6"/>
        <v>443</v>
      </c>
      <c r="L38" s="22" t="s">
        <v>45</v>
      </c>
      <c r="M38" s="16">
        <f t="shared" si="7"/>
        <v>3.6916666666666669</v>
      </c>
    </row>
    <row r="39" spans="1:23" ht="15.75" thickBot="1">
      <c r="A39" s="15" t="s">
        <v>21</v>
      </c>
      <c r="B39" s="16">
        <v>1233</v>
      </c>
      <c r="C39" s="16">
        <v>836</v>
      </c>
      <c r="D39" s="16">
        <f t="shared" si="4"/>
        <v>397</v>
      </c>
      <c r="E39" s="22" t="s">
        <v>39</v>
      </c>
      <c r="F39" s="16">
        <f t="shared" si="5"/>
        <v>7.4905660377358494</v>
      </c>
      <c r="H39" s="15" t="s">
        <v>21</v>
      </c>
      <c r="I39" s="16">
        <v>1405</v>
      </c>
      <c r="J39" s="16">
        <v>983</v>
      </c>
      <c r="K39" s="16">
        <f t="shared" si="6"/>
        <v>422</v>
      </c>
      <c r="L39" s="22" t="s">
        <v>46</v>
      </c>
      <c r="M39" s="16">
        <f t="shared" si="7"/>
        <v>3.5166666666666666</v>
      </c>
    </row>
    <row r="40" spans="1:23" ht="29.25" thickBot="1">
      <c r="A40" s="15" t="s">
        <v>22</v>
      </c>
      <c r="B40" s="16">
        <v>1238</v>
      </c>
      <c r="C40" s="16">
        <v>1089</v>
      </c>
      <c r="D40" s="16">
        <f t="shared" si="4"/>
        <v>149</v>
      </c>
      <c r="E40" s="22" t="s">
        <v>40</v>
      </c>
      <c r="F40" s="16">
        <f t="shared" si="5"/>
        <v>2.8113207547169812</v>
      </c>
      <c r="H40" s="15" t="s">
        <v>22</v>
      </c>
      <c r="I40" s="16">
        <v>1413</v>
      </c>
      <c r="J40" s="16">
        <v>1193</v>
      </c>
      <c r="K40" s="16">
        <f t="shared" si="6"/>
        <v>220</v>
      </c>
      <c r="L40" s="22" t="s">
        <v>47</v>
      </c>
      <c r="M40" s="16">
        <f t="shared" si="7"/>
        <v>1.8333333333333333</v>
      </c>
    </row>
    <row r="41" spans="1:23" ht="43.5" thickBot="1">
      <c r="A41" s="21" t="s">
        <v>12</v>
      </c>
      <c r="B41" s="16">
        <v>1245</v>
      </c>
      <c r="C41" s="16">
        <v>1201</v>
      </c>
      <c r="D41" s="16">
        <f t="shared" si="4"/>
        <v>44</v>
      </c>
      <c r="E41" s="22" t="s">
        <v>41</v>
      </c>
      <c r="F41" s="16">
        <f t="shared" si="5"/>
        <v>0.83018867924528306</v>
      </c>
      <c r="H41" s="21" t="s">
        <v>12</v>
      </c>
      <c r="I41" s="16">
        <v>1425</v>
      </c>
      <c r="J41" s="16">
        <v>1322</v>
      </c>
      <c r="K41" s="16">
        <f t="shared" si="6"/>
        <v>103</v>
      </c>
      <c r="L41" s="22" t="s">
        <v>48</v>
      </c>
      <c r="M41" s="16">
        <f t="shared" si="7"/>
        <v>0.85833333333333328</v>
      </c>
    </row>
    <row r="42" spans="1:23" ht="29.25" thickBot="1">
      <c r="A42" s="15" t="s">
        <v>24</v>
      </c>
      <c r="B42" s="16">
        <v>1250</v>
      </c>
      <c r="C42" s="16">
        <v>1239</v>
      </c>
      <c r="D42" s="16">
        <f t="shared" si="4"/>
        <v>11</v>
      </c>
      <c r="E42" s="23">
        <v>19664</v>
      </c>
      <c r="F42" s="16">
        <f t="shared" si="5"/>
        <v>0.20754716981132076</v>
      </c>
      <c r="H42" s="15" t="s">
        <v>24</v>
      </c>
      <c r="I42" s="16">
        <v>1448</v>
      </c>
      <c r="J42" s="16">
        <v>1437</v>
      </c>
      <c r="K42" s="16">
        <f t="shared" si="6"/>
        <v>11</v>
      </c>
      <c r="L42" s="23" t="s">
        <v>49</v>
      </c>
      <c r="M42" s="16">
        <f t="shared" si="7"/>
        <v>9.166666666666666E-2</v>
      </c>
    </row>
    <row r="43" spans="1:23" ht="15.75" thickBot="1">
      <c r="A43" s="15" t="s">
        <v>25</v>
      </c>
      <c r="B43" s="16">
        <v>1252</v>
      </c>
      <c r="C43" s="16">
        <v>1252</v>
      </c>
      <c r="D43" s="16">
        <v>0</v>
      </c>
      <c r="E43" s="22" t="s">
        <v>42</v>
      </c>
      <c r="F43" s="16">
        <v>0</v>
      </c>
      <c r="H43" s="15" t="s">
        <v>25</v>
      </c>
      <c r="I43" s="16">
        <v>1453</v>
      </c>
      <c r="J43" s="16">
        <v>1453</v>
      </c>
      <c r="K43" s="16">
        <v>0</v>
      </c>
      <c r="L43" s="22" t="s">
        <v>50</v>
      </c>
      <c r="M43" s="16">
        <f t="shared" si="7"/>
        <v>0</v>
      </c>
    </row>
    <row r="45" spans="1:23" ht="15.75" thickBot="1"/>
    <row r="46" spans="1:23">
      <c r="A46" s="1"/>
      <c r="B46" s="2"/>
      <c r="C46" s="3"/>
      <c r="D46" s="3"/>
      <c r="E46" s="3"/>
      <c r="F46" s="2"/>
      <c r="G46" s="2"/>
      <c r="H46" s="2"/>
      <c r="I46" s="2"/>
      <c r="J46" s="4"/>
      <c r="K46" s="6"/>
    </row>
    <row r="47" spans="1:23" ht="45">
      <c r="A47" s="8"/>
      <c r="B47" s="8"/>
      <c r="C47" s="8" t="s">
        <v>0</v>
      </c>
      <c r="D47" s="8" t="s">
        <v>1</v>
      </c>
      <c r="E47" s="8" t="s">
        <v>2</v>
      </c>
      <c r="F47" s="8" t="s">
        <v>3</v>
      </c>
      <c r="G47" s="8" t="s">
        <v>10</v>
      </c>
      <c r="H47" s="8" t="s">
        <v>12</v>
      </c>
      <c r="I47" s="8" t="s">
        <v>13</v>
      </c>
      <c r="J47" s="8" t="s">
        <v>6</v>
      </c>
      <c r="K47" s="8" t="s">
        <v>7</v>
      </c>
      <c r="M47" s="24"/>
      <c r="N47" s="24"/>
      <c r="O47" s="24" t="s">
        <v>0</v>
      </c>
      <c r="P47" s="24" t="s">
        <v>1</v>
      </c>
      <c r="Q47" s="24" t="s">
        <v>2</v>
      </c>
      <c r="R47" s="24" t="s">
        <v>3</v>
      </c>
      <c r="S47" s="24" t="s">
        <v>10</v>
      </c>
      <c r="T47" s="24" t="s">
        <v>12</v>
      </c>
      <c r="U47" s="24" t="s">
        <v>13</v>
      </c>
      <c r="V47" s="24" t="s">
        <v>6</v>
      </c>
      <c r="W47" s="24" t="s">
        <v>7</v>
      </c>
    </row>
    <row r="48" spans="1:23" ht="30.75" thickBot="1">
      <c r="A48" s="8"/>
      <c r="B48" s="8" t="s">
        <v>0</v>
      </c>
      <c r="C48" s="9">
        <f>90+(90*0.25)</f>
        <v>112.5</v>
      </c>
      <c r="D48" s="12"/>
      <c r="E48" s="12"/>
      <c r="F48" s="5"/>
      <c r="G48" s="8"/>
      <c r="H48" s="8"/>
      <c r="I48" s="8"/>
      <c r="J48" s="8"/>
      <c r="K48" s="8">
        <v>112.5</v>
      </c>
      <c r="M48" s="24"/>
      <c r="N48" s="24" t="s">
        <v>0</v>
      </c>
      <c r="O48" s="9">
        <v>113</v>
      </c>
      <c r="P48" s="12"/>
      <c r="Q48" s="12"/>
      <c r="R48" s="5"/>
      <c r="S48" s="24"/>
      <c r="T48" s="24"/>
      <c r="U48" s="24"/>
      <c r="V48" s="24"/>
      <c r="W48" s="24">
        <v>113</v>
      </c>
    </row>
    <row r="49" spans="1:24">
      <c r="A49" s="8" t="s">
        <v>8</v>
      </c>
      <c r="B49" s="29" t="s">
        <v>1</v>
      </c>
      <c r="C49" s="30">
        <f>75+(75*0.25)</f>
        <v>93.75</v>
      </c>
      <c r="D49" s="30">
        <v>47</v>
      </c>
      <c r="E49" s="32"/>
      <c r="F49" s="5"/>
      <c r="G49" s="29"/>
      <c r="H49" s="29"/>
      <c r="I49" s="29"/>
      <c r="J49" s="29"/>
      <c r="K49" s="29">
        <f>C49+D49</f>
        <v>140.75</v>
      </c>
      <c r="M49" s="24" t="s">
        <v>8</v>
      </c>
      <c r="N49" s="34" t="s">
        <v>1</v>
      </c>
      <c r="O49" s="30">
        <v>87</v>
      </c>
      <c r="P49" s="30">
        <v>51</v>
      </c>
      <c r="Q49" s="32"/>
      <c r="R49" s="5"/>
      <c r="S49" s="29"/>
      <c r="T49" s="29"/>
      <c r="U49" s="29"/>
      <c r="V49" s="29"/>
      <c r="W49" s="29">
        <v>138</v>
      </c>
    </row>
    <row r="50" spans="1:24" ht="15.75" thickBot="1">
      <c r="A50" s="8" t="s">
        <v>9</v>
      </c>
      <c r="B50" s="29"/>
      <c r="C50" s="31"/>
      <c r="D50" s="31"/>
      <c r="E50" s="33"/>
      <c r="F50" s="5"/>
      <c r="G50" s="29"/>
      <c r="H50" s="29"/>
      <c r="I50" s="29"/>
      <c r="J50" s="29"/>
      <c r="K50" s="29"/>
      <c r="M50" s="24" t="s">
        <v>9</v>
      </c>
      <c r="N50" s="35"/>
      <c r="O50" s="31"/>
      <c r="P50" s="31"/>
      <c r="Q50" s="33"/>
      <c r="R50" s="5"/>
      <c r="S50" s="29"/>
      <c r="T50" s="29"/>
      <c r="U50" s="29"/>
      <c r="V50" s="29"/>
      <c r="W50" s="29"/>
    </row>
    <row r="51" spans="1:24" ht="15.75" thickBot="1">
      <c r="A51" s="8"/>
      <c r="B51" s="8" t="s">
        <v>2</v>
      </c>
      <c r="C51" s="9">
        <f>67+(67*0.25)</f>
        <v>83.75</v>
      </c>
      <c r="D51" s="9">
        <v>37</v>
      </c>
      <c r="E51" s="9">
        <v>103</v>
      </c>
      <c r="F51" s="5"/>
      <c r="G51" s="8"/>
      <c r="H51" s="8"/>
      <c r="I51" s="8"/>
      <c r="J51" s="8"/>
      <c r="K51" s="8">
        <f>C51+D51+E51</f>
        <v>223.75</v>
      </c>
      <c r="M51" s="24"/>
      <c r="N51" s="24" t="s">
        <v>2</v>
      </c>
      <c r="O51" s="9">
        <v>107.2</v>
      </c>
      <c r="P51" s="9">
        <v>59.2</v>
      </c>
      <c r="Q51" s="9">
        <v>189.52</v>
      </c>
      <c r="R51" s="5"/>
      <c r="S51" s="24"/>
      <c r="T51" s="24"/>
      <c r="U51" s="24"/>
      <c r="V51" s="24"/>
      <c r="W51" s="24">
        <f>O51+P51+Q51</f>
        <v>355.92</v>
      </c>
    </row>
    <row r="52" spans="1:24" ht="15.75" thickBot="1">
      <c r="A52" s="8"/>
      <c r="B52" s="8" t="s">
        <v>3</v>
      </c>
      <c r="C52" s="9">
        <f>34+(34*0.25)</f>
        <v>42.5</v>
      </c>
      <c r="D52" s="9">
        <v>43</v>
      </c>
      <c r="E52" s="9">
        <v>61</v>
      </c>
      <c r="F52" s="9">
        <v>279</v>
      </c>
      <c r="G52" s="8"/>
      <c r="H52" s="8"/>
      <c r="I52" s="8"/>
      <c r="J52" s="8"/>
      <c r="K52" s="8">
        <f>C52+D52+E52+F52+G52+H52+I52+J52</f>
        <v>425.5</v>
      </c>
      <c r="M52" s="24"/>
      <c r="N52" s="24" t="s">
        <v>3</v>
      </c>
      <c r="O52" s="9">
        <v>72</v>
      </c>
      <c r="P52" s="9">
        <v>61</v>
      </c>
      <c r="Q52" s="9">
        <v>70.150000000000006</v>
      </c>
      <c r="R52" s="9">
        <v>331</v>
      </c>
      <c r="S52" s="24"/>
      <c r="T52" s="24"/>
      <c r="U52" s="24"/>
      <c r="V52" s="24"/>
      <c r="W52" s="24">
        <v>534.15</v>
      </c>
    </row>
    <row r="53" spans="1:24" ht="30.75" thickBot="1">
      <c r="A53" s="8"/>
      <c r="B53" s="8" t="s">
        <v>10</v>
      </c>
      <c r="C53" s="9">
        <f>39+(39*0.25)</f>
        <v>48.75</v>
      </c>
      <c r="D53" s="9">
        <v>51</v>
      </c>
      <c r="E53" s="9">
        <v>71</v>
      </c>
      <c r="F53" s="9">
        <v>87</v>
      </c>
      <c r="G53" s="8">
        <v>5</v>
      </c>
      <c r="H53" s="8"/>
      <c r="I53" s="8"/>
      <c r="J53" s="8"/>
      <c r="K53" s="8">
        <f t="shared" ref="K53:K56" si="8">C53+D53+E53+F53+G53+H53+I53+J53</f>
        <v>262.75</v>
      </c>
      <c r="M53" s="24"/>
      <c r="N53" s="24" t="s">
        <v>10</v>
      </c>
      <c r="O53" s="9">
        <v>15</v>
      </c>
      <c r="P53" s="9">
        <v>25</v>
      </c>
      <c r="Q53" s="9">
        <v>81.650000000000006</v>
      </c>
      <c r="R53" s="9">
        <v>91</v>
      </c>
      <c r="S53" s="24">
        <v>8</v>
      </c>
      <c r="T53" s="24"/>
      <c r="U53" s="24"/>
      <c r="V53" s="24"/>
      <c r="W53" s="24">
        <v>220.65</v>
      </c>
    </row>
    <row r="54" spans="1:24" ht="30.75" thickBot="1">
      <c r="A54" s="8"/>
      <c r="B54" s="8" t="s">
        <v>4</v>
      </c>
      <c r="C54" s="11">
        <f>29+(29*0.25)</f>
        <v>36.25</v>
      </c>
      <c r="D54" s="11">
        <v>7</v>
      </c>
      <c r="E54" s="11">
        <v>41</v>
      </c>
      <c r="F54" s="11">
        <v>28</v>
      </c>
      <c r="G54" s="8"/>
      <c r="H54" s="8">
        <v>7</v>
      </c>
      <c r="I54" s="8"/>
      <c r="J54" s="8"/>
      <c r="K54" s="8">
        <f t="shared" si="8"/>
        <v>119.25</v>
      </c>
      <c r="M54" s="24"/>
      <c r="N54" s="24" t="s">
        <v>4</v>
      </c>
      <c r="O54" s="25">
        <v>18</v>
      </c>
      <c r="P54" s="25">
        <v>17</v>
      </c>
      <c r="Q54" s="25">
        <v>47.15</v>
      </c>
      <c r="R54" s="25">
        <v>41</v>
      </c>
      <c r="S54" s="24" t="s">
        <v>11</v>
      </c>
      <c r="T54" s="24">
        <v>12</v>
      </c>
      <c r="U54" s="24"/>
      <c r="V54" s="24"/>
      <c r="W54" s="24">
        <v>135.15</v>
      </c>
    </row>
    <row r="55" spans="1:24" ht="15.75" thickBot="1">
      <c r="A55" s="8"/>
      <c r="B55" s="8" t="s">
        <v>5</v>
      </c>
      <c r="C55" s="11">
        <f>5+(5*0.25)</f>
        <v>6.25</v>
      </c>
      <c r="D55" s="11">
        <v>7</v>
      </c>
      <c r="E55" s="11">
        <v>3</v>
      </c>
      <c r="F55" s="11">
        <v>18</v>
      </c>
      <c r="G55" s="8"/>
      <c r="H55" s="8"/>
      <c r="I55" s="8">
        <v>5</v>
      </c>
      <c r="J55" s="8"/>
      <c r="K55" s="8">
        <f t="shared" si="8"/>
        <v>39.25</v>
      </c>
      <c r="M55" s="24"/>
      <c r="N55" s="24" t="s">
        <v>5</v>
      </c>
      <c r="O55" s="25">
        <v>19</v>
      </c>
      <c r="P55" s="25">
        <v>7</v>
      </c>
      <c r="Q55" s="25">
        <v>32.200000000000003</v>
      </c>
      <c r="R55" s="25">
        <v>38</v>
      </c>
      <c r="S55" s="24" t="s">
        <v>11</v>
      </c>
      <c r="T55" s="24" t="s">
        <v>11</v>
      </c>
      <c r="U55" s="24">
        <v>23</v>
      </c>
      <c r="V55" s="24"/>
      <c r="W55" s="24">
        <v>119.2</v>
      </c>
    </row>
    <row r="56" spans="1:24" ht="15.75" thickBot="1">
      <c r="A56" s="8"/>
      <c r="B56" s="8" t="s">
        <v>6</v>
      </c>
      <c r="C56" s="9">
        <f>1+(1*0.25)</f>
        <v>1.25</v>
      </c>
      <c r="D56" s="9">
        <v>1</v>
      </c>
      <c r="E56" s="9">
        <v>2</v>
      </c>
      <c r="F56" s="9">
        <v>7</v>
      </c>
      <c r="G56" s="8"/>
      <c r="H56" s="8"/>
      <c r="I56" s="8"/>
      <c r="J56" s="8">
        <v>2</v>
      </c>
      <c r="K56" s="8">
        <f t="shared" si="8"/>
        <v>13.25</v>
      </c>
      <c r="M56" s="24"/>
      <c r="N56" s="24" t="s">
        <v>6</v>
      </c>
      <c r="O56" s="9">
        <v>3</v>
      </c>
      <c r="P56" s="9">
        <v>1</v>
      </c>
      <c r="Q56" s="9">
        <v>4.5999999999999996</v>
      </c>
      <c r="R56" s="9">
        <v>3</v>
      </c>
      <c r="S56" s="24" t="s">
        <v>11</v>
      </c>
      <c r="T56" s="24" t="s">
        <v>11</v>
      </c>
      <c r="U56" s="24" t="s">
        <v>11</v>
      </c>
      <c r="V56" s="24">
        <v>5</v>
      </c>
      <c r="W56" s="24">
        <v>16.600000000000001</v>
      </c>
    </row>
    <row r="57" spans="1:24">
      <c r="A57" s="8"/>
      <c r="B57" s="8" t="s">
        <v>7</v>
      </c>
      <c r="C57" s="8">
        <v>425</v>
      </c>
      <c r="D57" s="8">
        <v>193</v>
      </c>
      <c r="E57" s="8">
        <v>281</v>
      </c>
      <c r="F57" s="8">
        <v>419</v>
      </c>
      <c r="G57" s="8">
        <v>5</v>
      </c>
      <c r="H57" s="8">
        <v>7</v>
      </c>
      <c r="I57" s="8">
        <v>5</v>
      </c>
      <c r="J57" s="8">
        <v>2</v>
      </c>
      <c r="K57" s="8">
        <v>1337</v>
      </c>
      <c r="M57" s="24"/>
      <c r="N57" s="24" t="s">
        <v>7</v>
      </c>
      <c r="O57" s="24">
        <v>434.2</v>
      </c>
      <c r="P57" s="24">
        <v>221.2</v>
      </c>
      <c r="Q57" s="24">
        <v>425.27</v>
      </c>
      <c r="R57" s="24">
        <v>504</v>
      </c>
      <c r="S57" s="24">
        <v>8</v>
      </c>
      <c r="T57" s="24">
        <v>12</v>
      </c>
      <c r="U57" s="24">
        <v>23</v>
      </c>
      <c r="V57" s="24">
        <v>5</v>
      </c>
      <c r="W57" s="24">
        <v>1632.67</v>
      </c>
    </row>
    <row r="58" spans="1:24" ht="15.75" thickBot="1"/>
    <row r="59" spans="1:24">
      <c r="A59" s="1"/>
      <c r="B59" s="2"/>
      <c r="C59" s="3"/>
      <c r="D59" s="3"/>
      <c r="E59" s="3"/>
      <c r="F59" s="2"/>
      <c r="G59" s="2"/>
      <c r="H59" s="2"/>
      <c r="I59" s="2"/>
      <c r="J59" s="4"/>
      <c r="K59" s="6"/>
    </row>
    <row r="60" spans="1:24" ht="45">
      <c r="A60" s="8"/>
      <c r="B60" s="8"/>
      <c r="C60" s="8" t="s">
        <v>0</v>
      </c>
      <c r="D60" s="8" t="s">
        <v>1</v>
      </c>
      <c r="E60" s="8" t="s">
        <v>2</v>
      </c>
      <c r="F60" s="8" t="s">
        <v>3</v>
      </c>
      <c r="G60" s="8" t="s">
        <v>10</v>
      </c>
      <c r="H60" s="8" t="s">
        <v>12</v>
      </c>
      <c r="I60" s="8" t="s">
        <v>13</v>
      </c>
      <c r="J60" s="8" t="s">
        <v>6</v>
      </c>
      <c r="K60" s="8" t="s">
        <v>7</v>
      </c>
      <c r="N60" s="24"/>
      <c r="O60" s="24"/>
      <c r="P60" s="24" t="s">
        <v>0</v>
      </c>
      <c r="Q60" s="24" t="s">
        <v>1</v>
      </c>
      <c r="R60" s="24" t="s">
        <v>2</v>
      </c>
      <c r="S60" s="24" t="s">
        <v>3</v>
      </c>
      <c r="T60" s="24" t="s">
        <v>10</v>
      </c>
      <c r="U60" s="24" t="s">
        <v>12</v>
      </c>
      <c r="V60" s="24" t="s">
        <v>13</v>
      </c>
      <c r="W60" s="24" t="s">
        <v>6</v>
      </c>
      <c r="X60" s="24" t="s">
        <v>7</v>
      </c>
    </row>
    <row r="61" spans="1:24" ht="30.75" thickBot="1">
      <c r="A61" s="8"/>
      <c r="B61" s="8" t="s">
        <v>0</v>
      </c>
      <c r="C61" s="9">
        <v>90</v>
      </c>
      <c r="D61" s="12"/>
      <c r="E61" s="12"/>
      <c r="F61" s="5"/>
      <c r="G61" s="8"/>
      <c r="H61" s="8"/>
      <c r="I61" s="8"/>
      <c r="J61" s="8"/>
      <c r="K61" s="8">
        <v>90</v>
      </c>
      <c r="N61" s="24"/>
      <c r="O61" s="24" t="s">
        <v>0</v>
      </c>
      <c r="P61" s="9">
        <v>113</v>
      </c>
      <c r="Q61" s="12"/>
      <c r="R61" s="12"/>
      <c r="S61" s="5"/>
      <c r="T61" s="24"/>
      <c r="U61" s="24"/>
      <c r="V61" s="24"/>
      <c r="W61" s="24"/>
      <c r="X61" s="24">
        <v>113</v>
      </c>
    </row>
    <row r="62" spans="1:24">
      <c r="A62" s="8" t="s">
        <v>8</v>
      </c>
      <c r="B62" s="29" t="s">
        <v>1</v>
      </c>
      <c r="C62" s="30">
        <v>75</v>
      </c>
      <c r="D62" s="30">
        <v>47</v>
      </c>
      <c r="E62" s="32"/>
      <c r="F62" s="5"/>
      <c r="G62" s="29"/>
      <c r="H62" s="29"/>
      <c r="I62" s="29"/>
      <c r="J62" s="29"/>
      <c r="K62" s="29">
        <f>C62+D62</f>
        <v>122</v>
      </c>
      <c r="N62" s="24" t="s">
        <v>8</v>
      </c>
      <c r="O62" s="34" t="s">
        <v>1</v>
      </c>
      <c r="P62" s="30">
        <v>87</v>
      </c>
      <c r="Q62" s="30">
        <v>51</v>
      </c>
      <c r="R62" s="32"/>
      <c r="S62" s="5"/>
      <c r="T62" s="29"/>
      <c r="U62" s="29"/>
      <c r="V62" s="29"/>
      <c r="W62" s="29"/>
      <c r="X62" s="29">
        <v>138</v>
      </c>
    </row>
    <row r="63" spans="1:24" ht="15.75" thickBot="1">
      <c r="A63" s="8" t="s">
        <v>9</v>
      </c>
      <c r="B63" s="29"/>
      <c r="C63" s="31"/>
      <c r="D63" s="31"/>
      <c r="E63" s="33"/>
      <c r="F63" s="5"/>
      <c r="G63" s="29"/>
      <c r="H63" s="29"/>
      <c r="I63" s="29"/>
      <c r="J63" s="29"/>
      <c r="K63" s="29"/>
      <c r="N63" s="24" t="s">
        <v>9</v>
      </c>
      <c r="O63" s="35"/>
      <c r="P63" s="31"/>
      <c r="Q63" s="31"/>
      <c r="R63" s="33"/>
      <c r="S63" s="5"/>
      <c r="T63" s="29"/>
      <c r="U63" s="29"/>
      <c r="V63" s="29"/>
      <c r="W63" s="29"/>
      <c r="X63" s="29"/>
    </row>
    <row r="64" spans="1:24" ht="15.75" thickBot="1">
      <c r="A64" s="8"/>
      <c r="B64" s="8" t="s">
        <v>2</v>
      </c>
      <c r="C64" s="9">
        <v>67</v>
      </c>
      <c r="D64" s="9">
        <v>37</v>
      </c>
      <c r="E64" s="9">
        <f>103+(103*0.05)</f>
        <v>108.15</v>
      </c>
      <c r="F64" s="5"/>
      <c r="G64" s="8"/>
      <c r="H64" s="8"/>
      <c r="I64" s="8"/>
      <c r="J64" s="8"/>
      <c r="K64" s="8">
        <f>C64+D64+E64</f>
        <v>212.15</v>
      </c>
      <c r="N64" s="24"/>
      <c r="O64" s="24" t="s">
        <v>2</v>
      </c>
      <c r="P64" s="9">
        <v>77.05</v>
      </c>
      <c r="Q64" s="9">
        <v>42.55</v>
      </c>
      <c r="R64" s="9">
        <v>189.52</v>
      </c>
      <c r="S64" s="5"/>
      <c r="T64" s="24"/>
      <c r="U64" s="24"/>
      <c r="V64" s="24"/>
      <c r="W64" s="24"/>
      <c r="X64" s="24">
        <v>309.12</v>
      </c>
    </row>
    <row r="65" spans="1:24" ht="15.75" thickBot="1">
      <c r="A65" s="8"/>
      <c r="B65" s="8" t="s">
        <v>3</v>
      </c>
      <c r="C65" s="9">
        <f>34+(34*0.95)</f>
        <v>66.3</v>
      </c>
      <c r="D65" s="9">
        <f>43+(43*0.95)</f>
        <v>83.85</v>
      </c>
      <c r="E65" s="9">
        <v>124.89</v>
      </c>
      <c r="F65" s="9">
        <f>279+(279*0.95)</f>
        <v>544.04999999999995</v>
      </c>
      <c r="G65" s="8"/>
      <c r="H65" s="8"/>
      <c r="I65" s="8"/>
      <c r="J65" s="8"/>
      <c r="K65" s="8">
        <f>C65+D65+E65+F65+G65+H65+I65+J65</f>
        <v>819.08999999999992</v>
      </c>
      <c r="N65" s="24"/>
      <c r="O65" s="24" t="s">
        <v>3</v>
      </c>
      <c r="P65" s="9">
        <v>72</v>
      </c>
      <c r="Q65" s="9">
        <v>61</v>
      </c>
      <c r="R65" s="9">
        <v>97.6</v>
      </c>
      <c r="S65" s="9">
        <v>331</v>
      </c>
      <c r="T65" s="24"/>
      <c r="U65" s="24"/>
      <c r="V65" s="24"/>
      <c r="W65" s="24"/>
      <c r="X65" s="24">
        <v>561.6</v>
      </c>
    </row>
    <row r="66" spans="1:24" ht="30.75" thickBot="1">
      <c r="A66" s="8"/>
      <c r="B66" s="8" t="s">
        <v>10</v>
      </c>
      <c r="C66" s="9">
        <v>39</v>
      </c>
      <c r="D66" s="9">
        <v>51</v>
      </c>
      <c r="E66" s="9">
        <v>74.55</v>
      </c>
      <c r="F66" s="9">
        <v>87</v>
      </c>
      <c r="G66" s="8">
        <v>5</v>
      </c>
      <c r="H66" s="8"/>
      <c r="I66" s="8"/>
      <c r="J66" s="8"/>
      <c r="K66" s="8">
        <f t="shared" ref="K66:K69" si="9">C66+D66+E66+F66+G66+H66+I66+J66</f>
        <v>256.55</v>
      </c>
      <c r="N66" s="24"/>
      <c r="O66" s="24" t="s">
        <v>10</v>
      </c>
      <c r="P66" s="9">
        <v>15</v>
      </c>
      <c r="Q66" s="9">
        <v>25</v>
      </c>
      <c r="R66" s="9">
        <v>113.6</v>
      </c>
      <c r="S66" s="9">
        <v>91</v>
      </c>
      <c r="T66" s="24">
        <v>8</v>
      </c>
      <c r="U66" s="24"/>
      <c r="V66" s="24"/>
      <c r="W66" s="24"/>
      <c r="X66" s="24">
        <v>252.6</v>
      </c>
    </row>
    <row r="67" spans="1:24" ht="30.75" thickBot="1">
      <c r="A67" s="8"/>
      <c r="B67" s="8" t="s">
        <v>4</v>
      </c>
      <c r="C67" s="11">
        <v>29</v>
      </c>
      <c r="D67" s="11">
        <v>7</v>
      </c>
      <c r="E67" s="11">
        <v>43.05</v>
      </c>
      <c r="F67" s="11">
        <v>28</v>
      </c>
      <c r="G67" s="8"/>
      <c r="H67" s="8">
        <v>7</v>
      </c>
      <c r="I67" s="8"/>
      <c r="J67" s="8"/>
      <c r="K67" s="8">
        <f t="shared" si="9"/>
        <v>114.05</v>
      </c>
      <c r="N67" s="24"/>
      <c r="O67" s="24" t="s">
        <v>4</v>
      </c>
      <c r="P67" s="25">
        <v>18</v>
      </c>
      <c r="Q67" s="25">
        <v>17</v>
      </c>
      <c r="R67" s="25">
        <v>65.599999999999994</v>
      </c>
      <c r="S67" s="25">
        <v>41</v>
      </c>
      <c r="T67" s="24" t="s">
        <v>11</v>
      </c>
      <c r="U67" s="24">
        <v>12</v>
      </c>
      <c r="V67" s="24"/>
      <c r="W67" s="24"/>
      <c r="X67" s="24">
        <v>153.6</v>
      </c>
    </row>
    <row r="68" spans="1:24" ht="15.75" thickBot="1">
      <c r="A68" s="8"/>
      <c r="B68" s="8" t="s">
        <v>5</v>
      </c>
      <c r="C68" s="11">
        <v>5</v>
      </c>
      <c r="D68" s="11">
        <v>7</v>
      </c>
      <c r="E68" s="11">
        <v>3.15</v>
      </c>
      <c r="F68" s="11">
        <v>18</v>
      </c>
      <c r="G68" s="8"/>
      <c r="H68" s="8"/>
      <c r="I68" s="8">
        <v>5</v>
      </c>
      <c r="J68" s="8"/>
      <c r="K68" s="8">
        <f t="shared" si="9"/>
        <v>38.15</v>
      </c>
      <c r="N68" s="24"/>
      <c r="O68" s="24" t="s">
        <v>5</v>
      </c>
      <c r="P68" s="25">
        <v>19</v>
      </c>
      <c r="Q68" s="25">
        <v>7</v>
      </c>
      <c r="R68" s="25">
        <v>44.8</v>
      </c>
      <c r="S68" s="25">
        <v>38</v>
      </c>
      <c r="T68" s="24" t="s">
        <v>11</v>
      </c>
      <c r="U68" s="24" t="s">
        <v>11</v>
      </c>
      <c r="V68" s="24">
        <v>23</v>
      </c>
      <c r="W68" s="24"/>
      <c r="X68" s="24">
        <v>131.80000000000001</v>
      </c>
    </row>
    <row r="69" spans="1:24" ht="15.75" thickBot="1">
      <c r="A69" s="8"/>
      <c r="B69" s="8" t="s">
        <v>6</v>
      </c>
      <c r="C69" s="9">
        <v>1</v>
      </c>
      <c r="D69" s="9">
        <v>1</v>
      </c>
      <c r="E69" s="9">
        <v>2.1</v>
      </c>
      <c r="F69" s="9">
        <v>7</v>
      </c>
      <c r="G69" s="8"/>
      <c r="H69" s="8"/>
      <c r="I69" s="8"/>
      <c r="J69" s="8">
        <v>2</v>
      </c>
      <c r="K69" s="8">
        <f t="shared" si="9"/>
        <v>13.1</v>
      </c>
      <c r="N69" s="24"/>
      <c r="O69" s="24" t="s">
        <v>6</v>
      </c>
      <c r="P69" s="9">
        <v>3</v>
      </c>
      <c r="Q69" s="9">
        <v>1</v>
      </c>
      <c r="R69" s="9">
        <v>6.4</v>
      </c>
      <c r="S69" s="9">
        <v>3</v>
      </c>
      <c r="T69" s="24" t="s">
        <v>11</v>
      </c>
      <c r="U69" s="24" t="s">
        <v>11</v>
      </c>
      <c r="V69" s="24" t="s">
        <v>11</v>
      </c>
      <c r="W69" s="24">
        <v>5</v>
      </c>
      <c r="X69" s="24">
        <v>18.399999999999999</v>
      </c>
    </row>
    <row r="70" spans="1:24">
      <c r="A70" s="8"/>
      <c r="B70" s="8" t="s">
        <v>7</v>
      </c>
      <c r="C70" s="8">
        <v>372.3</v>
      </c>
      <c r="D70" s="8">
        <v>233.85</v>
      </c>
      <c r="E70" s="8">
        <v>355.89</v>
      </c>
      <c r="F70" s="8">
        <v>684.05</v>
      </c>
      <c r="G70" s="8">
        <v>5</v>
      </c>
      <c r="H70" s="8">
        <v>7</v>
      </c>
      <c r="I70" s="8">
        <v>5</v>
      </c>
      <c r="J70" s="8">
        <v>2</v>
      </c>
      <c r="K70" s="8">
        <f>C70+D70+E70+F70+G70+H70+I70+J70</f>
        <v>1665.09</v>
      </c>
      <c r="N70" s="24"/>
      <c r="O70" s="24" t="s">
        <v>7</v>
      </c>
      <c r="P70" s="24">
        <v>404.05</v>
      </c>
      <c r="Q70" s="24">
        <v>204.55</v>
      </c>
      <c r="R70" s="24">
        <v>517.52</v>
      </c>
      <c r="S70" s="24">
        <v>504</v>
      </c>
      <c r="T70" s="24">
        <v>8</v>
      </c>
      <c r="U70" s="24">
        <v>12</v>
      </c>
      <c r="V70" s="24">
        <v>23</v>
      </c>
      <c r="W70" s="24">
        <v>5</v>
      </c>
      <c r="X70" s="24">
        <v>1678.12</v>
      </c>
    </row>
    <row r="72" spans="1:24" ht="15.75" thickBot="1"/>
    <row r="73" spans="1:24" ht="15.75" thickBot="1">
      <c r="K73" s="26">
        <v>110</v>
      </c>
    </row>
    <row r="74" spans="1:24" ht="15.75" thickBot="1">
      <c r="K74" s="27">
        <v>192.5</v>
      </c>
    </row>
    <row r="75" spans="1:24" ht="15.75" thickBot="1">
      <c r="K75" s="27">
        <v>241.75</v>
      </c>
    </row>
    <row r="76" spans="1:24" ht="15.75" thickBot="1">
      <c r="K76" s="27">
        <v>488.5</v>
      </c>
    </row>
    <row r="77" spans="1:24" ht="15.75" thickBot="1">
      <c r="K77" s="27">
        <v>285</v>
      </c>
    </row>
    <row r="78" spans="1:24" ht="15.75" thickBot="1">
      <c r="K78" s="27">
        <v>132.5</v>
      </c>
    </row>
    <row r="79" spans="1:24" ht="15.75" thickBot="1">
      <c r="K79" s="27">
        <v>49.5</v>
      </c>
    </row>
    <row r="80" spans="1:24" ht="15.75" thickBot="1">
      <c r="K80" s="27">
        <v>29.75</v>
      </c>
    </row>
    <row r="83" spans="1:8" ht="15.75" thickBot="1"/>
    <row r="84" spans="1:8" ht="15.75" thickBot="1">
      <c r="A84" s="26">
        <v>487.5</v>
      </c>
      <c r="B84" s="28">
        <v>237</v>
      </c>
      <c r="C84" s="28">
        <v>267</v>
      </c>
      <c r="D84" s="28">
        <v>505</v>
      </c>
      <c r="E84" s="28">
        <v>10</v>
      </c>
      <c r="F84" s="28">
        <v>11</v>
      </c>
      <c r="G84" s="28">
        <v>9</v>
      </c>
      <c r="H84" s="28">
        <v>3</v>
      </c>
    </row>
  </sheetData>
  <mergeCells count="54">
    <mergeCell ref="X62:X63"/>
    <mergeCell ref="T49:T50"/>
    <mergeCell ref="U49:U50"/>
    <mergeCell ref="V49:V50"/>
    <mergeCell ref="W49:W50"/>
    <mergeCell ref="O62:O63"/>
    <mergeCell ref="P62:P63"/>
    <mergeCell ref="Q62:Q63"/>
    <mergeCell ref="R62:R63"/>
    <mergeCell ref="T62:T63"/>
    <mergeCell ref="U62:U63"/>
    <mergeCell ref="V62:V63"/>
    <mergeCell ref="W62:W63"/>
    <mergeCell ref="N49:N50"/>
    <mergeCell ref="O49:O50"/>
    <mergeCell ref="P49:P50"/>
    <mergeCell ref="Q49:Q50"/>
    <mergeCell ref="S49:S50"/>
    <mergeCell ref="U4:U5"/>
    <mergeCell ref="V4:V5"/>
    <mergeCell ref="W4:W5"/>
    <mergeCell ref="X4:X5"/>
    <mergeCell ref="O4:O5"/>
    <mergeCell ref="P4:P5"/>
    <mergeCell ref="Q4:Q5"/>
    <mergeCell ref="R4:R5"/>
    <mergeCell ref="T4:T5"/>
    <mergeCell ref="E49:E50"/>
    <mergeCell ref="G49:G50"/>
    <mergeCell ref="J4:J5"/>
    <mergeCell ref="K4:K5"/>
    <mergeCell ref="B4:B5"/>
    <mergeCell ref="C4:C5"/>
    <mergeCell ref="D4:D5"/>
    <mergeCell ref="E4:E5"/>
    <mergeCell ref="G4:G5"/>
    <mergeCell ref="H4:H5"/>
    <mergeCell ref="I4:I5"/>
    <mergeCell ref="H49:H50"/>
    <mergeCell ref="I49:I50"/>
    <mergeCell ref="J49:J50"/>
    <mergeCell ref="K49:K50"/>
    <mergeCell ref="B62:B63"/>
    <mergeCell ref="C62:C63"/>
    <mergeCell ref="D62:D63"/>
    <mergeCell ref="E62:E63"/>
    <mergeCell ref="G62:G63"/>
    <mergeCell ref="H62:H63"/>
    <mergeCell ref="I62:I63"/>
    <mergeCell ref="J62:J63"/>
    <mergeCell ref="K62:K63"/>
    <mergeCell ref="B49:B50"/>
    <mergeCell ref="C49:C50"/>
    <mergeCell ref="D49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2016-11-10T22:42:45Z</dcterms:created>
  <dcterms:modified xsi:type="dcterms:W3CDTF">2017-03-31T05:27:55Z</dcterms:modified>
</cp:coreProperties>
</file>