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4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6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ersonal Stuff\Learning\Career\Data Analyst\Datasets\Forage\Virutal Internships\Accenture\output\read only\"/>
    </mc:Choice>
  </mc:AlternateContent>
  <xr:revisionPtr revIDLastSave="0" documentId="13_ncr:1_{E1C021B4-814C-4C2C-AE93-E4D6D19E91DB}" xr6:coauthVersionLast="47" xr6:coauthVersionMax="47" xr10:uidLastSave="{00000000-0000-0000-0000-000000000000}"/>
  <workbookProtection workbookAlgorithmName="SHA-512" workbookHashValue="zqUeGPXT03BWNtu5P/GSiUXljb7xSUxhVVR/2/F3IOMF/JB0/VaKnva2ay1RtQwXK49psxMzwBUMrJLr0diW8A==" workbookSaltValue="Siy83zvKLilhXUzGw2fe6A==" workbookSpinCount="100000" lockStructure="1"/>
  <bookViews>
    <workbookView xWindow="-108" yWindow="-108" windowWidth="23256" windowHeight="12576" xr2:uid="{00000000-000D-0000-FFFF-FFFF00000000}"/>
  </bookViews>
  <sheets>
    <sheet name="category analysis" sheetId="7" r:id="rId1"/>
    <sheet name="user analysis" sheetId="8" r:id="rId2"/>
    <sheet name="content analysis" sheetId="9" r:id="rId3"/>
    <sheet name="reaction &amp; sentiment analysis" sheetId="10" r:id="rId4"/>
    <sheet name="Sheet5" sheetId="6" state="hidden" r:id="rId5"/>
  </sheets>
  <definedNames>
    <definedName name="_xlnm._FilterDatabase" localSheetId="0" hidden="1">'category analysis'!$M$65:$Q$65</definedName>
    <definedName name="_xlnm._FilterDatabase" localSheetId="2" hidden="1">'content analysis'!#REF!</definedName>
    <definedName name="_xlnm._FilterDatabase" localSheetId="3" hidden="1">'reaction &amp; sentiment analysis'!#REF!</definedName>
    <definedName name="_xlnm._FilterDatabase" localSheetId="1" hidden="1">'user analysis'!#REF!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E22" i="10"/>
  <c r="D22" i="10"/>
  <c r="C22" i="10"/>
  <c r="D233" i="10" l="1"/>
  <c r="E231" i="10" s="1"/>
  <c r="D219" i="10"/>
  <c r="E210" i="10" s="1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42" i="9"/>
  <c r="E41" i="9"/>
  <c r="D40" i="9"/>
  <c r="C39" i="9"/>
  <c r="D205" i="9"/>
  <c r="E203" i="9" s="1"/>
  <c r="D191" i="9"/>
  <c r="E182" i="9" s="1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62" i="8"/>
  <c r="E163" i="8"/>
  <c r="E164" i="8"/>
  <c r="E165" i="8"/>
  <c r="E166" i="8"/>
  <c r="E167" i="8"/>
  <c r="E168" i="8"/>
  <c r="D170" i="8"/>
  <c r="D156" i="8"/>
  <c r="E132" i="8" s="1"/>
  <c r="E54" i="8"/>
  <c r="E55" i="8"/>
  <c r="E56" i="8"/>
  <c r="E57" i="8"/>
  <c r="E58" i="8"/>
  <c r="E59" i="8"/>
  <c r="E104" i="8"/>
  <c r="G83" i="6" a="1"/>
  <c r="G83" i="6" s="1"/>
  <c r="D165" i="7"/>
  <c r="D186" i="7"/>
  <c r="D124" i="7"/>
  <c r="E225" i="10" l="1"/>
  <c r="E226" i="10"/>
  <c r="E211" i="10"/>
  <c r="E214" i="10"/>
  <c r="E212" i="10"/>
  <c r="E227" i="10"/>
  <c r="E228" i="10"/>
  <c r="E213" i="10"/>
  <c r="E229" i="10"/>
  <c r="E230" i="10"/>
  <c r="E215" i="10"/>
  <c r="E197" i="10"/>
  <c r="E199" i="10"/>
  <c r="E200" i="10"/>
  <c r="E206" i="10"/>
  <c r="E216" i="10"/>
  <c r="E195" i="10"/>
  <c r="E217" i="10"/>
  <c r="E196" i="10"/>
  <c r="E198" i="10"/>
  <c r="E201" i="10"/>
  <c r="E202" i="10"/>
  <c r="E207" i="10"/>
  <c r="E203" i="10"/>
  <c r="E204" i="10"/>
  <c r="E205" i="10"/>
  <c r="E208" i="10"/>
  <c r="E209" i="10"/>
  <c r="E194" i="10"/>
  <c r="E197" i="9"/>
  <c r="E198" i="9"/>
  <c r="E183" i="9"/>
  <c r="E188" i="9"/>
  <c r="E199" i="9"/>
  <c r="E186" i="9"/>
  <c r="E167" i="9"/>
  <c r="E200" i="9"/>
  <c r="E185" i="9"/>
  <c r="E168" i="9"/>
  <c r="E201" i="9"/>
  <c r="E172" i="9"/>
  <c r="E169" i="9"/>
  <c r="E202" i="9"/>
  <c r="E171" i="9"/>
  <c r="E184" i="9"/>
  <c r="E187" i="9"/>
  <c r="E170" i="9"/>
  <c r="E175" i="9"/>
  <c r="E177" i="9"/>
  <c r="E181" i="9"/>
  <c r="E173" i="9"/>
  <c r="E189" i="9"/>
  <c r="E174" i="9"/>
  <c r="E176" i="9"/>
  <c r="E178" i="9"/>
  <c r="E179" i="9"/>
  <c r="E180" i="9"/>
  <c r="E166" i="9"/>
  <c r="E145" i="8"/>
  <c r="E144" i="8"/>
  <c r="E143" i="8"/>
  <c r="E147" i="8"/>
  <c r="E142" i="8"/>
  <c r="E146" i="8"/>
  <c r="E131" i="8"/>
  <c r="E154" i="8"/>
  <c r="E153" i="8"/>
  <c r="E137" i="8"/>
  <c r="E136" i="8"/>
  <c r="E135" i="8"/>
  <c r="E134" i="8"/>
  <c r="E149" i="8"/>
  <c r="E133" i="8"/>
  <c r="E141" i="8"/>
  <c r="E140" i="8"/>
  <c r="E139" i="8"/>
  <c r="E138" i="8"/>
  <c r="E152" i="8"/>
  <c r="E151" i="8"/>
  <c r="E150" i="8"/>
  <c r="E148" i="8"/>
  <c r="E100" i="8"/>
  <c r="E111" i="8"/>
  <c r="E112" i="8"/>
  <c r="E115" i="8"/>
  <c r="E113" i="8"/>
  <c r="E114" i="8"/>
  <c r="E109" i="8"/>
  <c r="E107" i="8"/>
  <c r="E106" i="8"/>
  <c r="E103" i="8"/>
  <c r="E102" i="8"/>
  <c r="E108" i="8"/>
  <c r="E123" i="8"/>
  <c r="E122" i="8"/>
  <c r="E121" i="8"/>
  <c r="E105" i="8"/>
  <c r="E120" i="8"/>
  <c r="E119" i="8"/>
  <c r="E118" i="8"/>
  <c r="E117" i="8"/>
  <c r="E101" i="8"/>
  <c r="E110" i="8"/>
  <c r="E11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<sst xmlns="http://schemas.openxmlformats.org/spreadsheetml/2006/main" count="712" uniqueCount="135">
  <si>
    <t>Year</t>
  </si>
  <si>
    <t>Month</t>
  </si>
  <si>
    <t>animals</t>
  </si>
  <si>
    <t>cooking</t>
  </si>
  <si>
    <t>culture</t>
  </si>
  <si>
    <t>fitness</t>
  </si>
  <si>
    <t>food</t>
  </si>
  <si>
    <t>public speaking</t>
  </si>
  <si>
    <t>soccer</t>
  </si>
  <si>
    <t>studying</t>
  </si>
  <si>
    <t>technology</t>
  </si>
  <si>
    <t>tennis</t>
  </si>
  <si>
    <t>dogs</t>
  </si>
  <si>
    <t>education</t>
  </si>
  <si>
    <t>healthy eating</t>
  </si>
  <si>
    <t>science</t>
  </si>
  <si>
    <t>travel</t>
  </si>
  <si>
    <t>veganism</t>
  </si>
  <si>
    <t>Row Labels</t>
  </si>
  <si>
    <t>Grand Total</t>
  </si>
  <si>
    <t>Year &amp; Month</t>
  </si>
  <si>
    <t>Categories</t>
  </si>
  <si>
    <t>Category</t>
  </si>
  <si>
    <t>Highest Count</t>
  </si>
  <si>
    <t>Most Popular Category By Year &amp; Month</t>
  </si>
  <si>
    <t># of Times Appeared</t>
  </si>
  <si>
    <t>Animals</t>
  </si>
  <si>
    <t>Science</t>
  </si>
  <si>
    <t>Technology</t>
  </si>
  <si>
    <t>Count</t>
  </si>
  <si>
    <t>Highest Post Made for Animals By Year &amp; Month</t>
  </si>
  <si>
    <t>super love</t>
  </si>
  <si>
    <t>cherish</t>
  </si>
  <si>
    <t>want</t>
  </si>
  <si>
    <t>adore</t>
  </si>
  <si>
    <t>love</t>
  </si>
  <si>
    <t>heart</t>
  </si>
  <si>
    <t>intrigued</t>
  </si>
  <si>
    <t>like</t>
  </si>
  <si>
    <t>peeking</t>
  </si>
  <si>
    <t>interested</t>
  </si>
  <si>
    <t>indifferent</t>
  </si>
  <si>
    <t>scared</t>
  </si>
  <si>
    <t>worried</t>
  </si>
  <si>
    <t>dislike</t>
  </si>
  <si>
    <t>hate</t>
  </si>
  <si>
    <t>disgust</t>
  </si>
  <si>
    <t>no reaction</t>
  </si>
  <si>
    <t>Reaction Type</t>
  </si>
  <si>
    <t>Total Reactions</t>
  </si>
  <si>
    <t>Score</t>
  </si>
  <si>
    <t>Total Reactions &amp; Score For Animals (All Time)</t>
  </si>
  <si>
    <t>Row ID</t>
  </si>
  <si>
    <t>Total Reactions &amp; Score For Science (All Time)</t>
  </si>
  <si>
    <t>Total Reactions &amp; Score For Technology (All Time)</t>
  </si>
  <si>
    <t>#</t>
  </si>
  <si>
    <t>Most Created Categories (All Time)</t>
  </si>
  <si>
    <t>Highest Post Made for Science By Year &amp; Month</t>
  </si>
  <si>
    <t>Highest Post Made for Tech By Year &amp; Month</t>
  </si>
  <si>
    <t>hr</t>
  </si>
  <si>
    <t>users</t>
  </si>
  <si>
    <t>Hour</t>
  </si>
  <si>
    <t>Users (Bar)</t>
  </si>
  <si>
    <t>Users (Area)</t>
  </si>
  <si>
    <t>Above Average?</t>
  </si>
  <si>
    <t>Average Users (w/o Outliers)</t>
  </si>
  <si>
    <t>User Activity By Hour</t>
  </si>
  <si>
    <t>Number of Users</t>
  </si>
  <si>
    <t>Age</t>
  </si>
  <si>
    <t>Infant</t>
  </si>
  <si>
    <t>Toddler</t>
  </si>
  <si>
    <t>Children</t>
  </si>
  <si>
    <t>Teenager</t>
  </si>
  <si>
    <t>Young Adult</t>
  </si>
  <si>
    <t>Middle Age Adult</t>
  </si>
  <si>
    <t>Number of Users by Age</t>
  </si>
  <si>
    <t>Age Groups</t>
  </si>
  <si>
    <t>Age Bracket</t>
  </si>
  <si>
    <t>0 - 1</t>
  </si>
  <si>
    <t>13 - 19</t>
  </si>
  <si>
    <t>20 - 39</t>
  </si>
  <si>
    <t>2 - 4</t>
  </si>
  <si>
    <t>5 - 12</t>
  </si>
  <si>
    <t>40 - 44</t>
  </si>
  <si>
    <t>Number of Users by Age Group</t>
  </si>
  <si>
    <t>0  - 1</t>
  </si>
  <si>
    <t>% of Grand Total</t>
  </si>
  <si>
    <t>Interests of 20 - 39 yr olds</t>
  </si>
  <si>
    <t>Interests</t>
  </si>
  <si>
    <t>20 - 39 Yr Olds' Activity By Hour</t>
  </si>
  <si>
    <t>Mon</t>
  </si>
  <si>
    <t>Tue</t>
  </si>
  <si>
    <t>Wed</t>
  </si>
  <si>
    <t>Thu</t>
  </si>
  <si>
    <t>Fri</t>
  </si>
  <si>
    <t>Sat</t>
  </si>
  <si>
    <t>Sun</t>
  </si>
  <si>
    <t>20 - 39 Yr Olds' Activity By Day</t>
  </si>
  <si>
    <t>photo</t>
  </si>
  <si>
    <t>video</t>
  </si>
  <si>
    <t>GIF</t>
  </si>
  <si>
    <t>audio</t>
  </si>
  <si>
    <t>Type</t>
  </si>
  <si>
    <t>Total Posts</t>
  </si>
  <si>
    <t>Vid</t>
  </si>
  <si>
    <t>Gif</t>
  </si>
  <si>
    <t>Aud</t>
  </si>
  <si>
    <t>Pho</t>
  </si>
  <si>
    <t>Post Created By Content Type</t>
  </si>
  <si>
    <t>Post Engagement By Content Type</t>
  </si>
  <si>
    <t>Photo</t>
  </si>
  <si>
    <t>Video</t>
  </si>
  <si>
    <t>Audio</t>
  </si>
  <si>
    <t>Content Type</t>
  </si>
  <si>
    <t>Most Popular Engagements By Cont. Types &amp; Category</t>
  </si>
  <si>
    <t>Photo Count</t>
  </si>
  <si>
    <t>% Difference</t>
  </si>
  <si>
    <t>Most Popular Engagements By Cont. Types &amp; Category vs Engagements by Photos Only</t>
  </si>
  <si>
    <t>positive</t>
  </si>
  <si>
    <t>Sentiment</t>
  </si>
  <si>
    <t>Sentiment Count</t>
  </si>
  <si>
    <t>Reaction Group</t>
  </si>
  <si>
    <t>G2</t>
  </si>
  <si>
    <t>G8</t>
  </si>
  <si>
    <t>G1</t>
  </si>
  <si>
    <t>G7</t>
  </si>
  <si>
    <t>G4</t>
  </si>
  <si>
    <t>G6</t>
  </si>
  <si>
    <t>G3</t>
  </si>
  <si>
    <t>G5</t>
  </si>
  <si>
    <t>Sentiment Count By Category</t>
  </si>
  <si>
    <t>Sentiment Group</t>
  </si>
  <si>
    <t>Sentiment &amp; Most Used Reactions By Category</t>
  </si>
  <si>
    <t>Positivity %</t>
  </si>
  <si>
    <t>Most Popular Engagements 20 - 39 yr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</si>
</sst>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0C5A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8ECD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F8CC"/>
        <bgColor indexed="64"/>
      </patternFill>
    </fill>
    <fill>
      <patternFill patternType="solid">
        <fgColor rgb="FFBBF0A6"/>
        <bgColor indexed="64"/>
      </patternFill>
    </fill>
    <fill>
      <patternFill patternType="solid">
        <fgColor rgb="FF82E682"/>
        <bgColor indexed="64"/>
      </patternFill>
    </fill>
    <fill>
      <patternFill patternType="solid">
        <fgColor rgb="FF3EDA3E"/>
        <bgColor indexed="64"/>
      </patternFill>
    </fill>
    <fill>
      <patternFill patternType="solid">
        <fgColor rgb="FF1E961E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 style="thick">
        <color theme="0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3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35" borderId="13" xfId="0" applyFont="1" applyFill="1" applyBorder="1"/>
    <xf numFmtId="0" fontId="13" fillId="35" borderId="14" xfId="0" applyFont="1" applyFill="1" applyBorder="1"/>
    <xf numFmtId="0" fontId="13" fillId="35" borderId="15" xfId="0" applyFont="1" applyFill="1" applyBorder="1"/>
    <xf numFmtId="0" fontId="0" fillId="36" borderId="16" xfId="0" applyFont="1" applyFill="1" applyBorder="1" applyAlignment="1">
      <alignment vertical="center"/>
    </xf>
    <xf numFmtId="0" fontId="0" fillId="36" borderId="17" xfId="0" applyFont="1" applyFill="1" applyBorder="1" applyAlignment="1">
      <alignment vertical="center"/>
    </xf>
    <xf numFmtId="0" fontId="0" fillId="37" borderId="16" xfId="0" applyFont="1" applyFill="1" applyBorder="1" applyAlignment="1">
      <alignment vertical="center"/>
    </xf>
    <xf numFmtId="0" fontId="0" fillId="37" borderId="17" xfId="0" applyFont="1" applyFill="1" applyBorder="1" applyAlignment="1">
      <alignment vertical="center"/>
    </xf>
    <xf numFmtId="0" fontId="0" fillId="36" borderId="19" xfId="0" applyFont="1" applyFill="1" applyBorder="1" applyAlignment="1">
      <alignment vertical="center"/>
    </xf>
    <xf numFmtId="0" fontId="0" fillId="36" borderId="20" xfId="0" applyFont="1" applyFill="1" applyBorder="1" applyAlignment="1">
      <alignment vertical="center"/>
    </xf>
    <xf numFmtId="0" fontId="16" fillId="0" borderId="0" xfId="0" applyFont="1"/>
    <xf numFmtId="3" fontId="0" fillId="0" borderId="0" xfId="0" applyNumberForma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38" borderId="0" xfId="0" applyFont="1" applyFill="1" applyAlignment="1">
      <alignment vertical="center" wrapText="1"/>
    </xf>
    <xf numFmtId="0" fontId="16" fillId="39" borderId="0" xfId="0" applyFont="1" applyFill="1" applyAlignment="1">
      <alignment vertical="center" wrapText="1"/>
    </xf>
    <xf numFmtId="0" fontId="18" fillId="34" borderId="0" xfId="0" applyFont="1" applyFill="1" applyBorder="1" applyAlignment="1">
      <alignment horizontal="center"/>
    </xf>
    <xf numFmtId="49" fontId="0" fillId="0" borderId="0" xfId="0" applyNumberFormat="1" applyAlignment="1">
      <alignment vertical="center" wrapText="1"/>
    </xf>
    <xf numFmtId="0" fontId="0" fillId="36" borderId="17" xfId="0" applyFont="1" applyFill="1" applyBorder="1" applyAlignment="1">
      <alignment vertical="center" wrapText="1"/>
    </xf>
    <xf numFmtId="0" fontId="0" fillId="36" borderId="18" xfId="0" applyFont="1" applyFill="1" applyBorder="1" applyAlignment="1">
      <alignment vertical="center" wrapText="1"/>
    </xf>
    <xf numFmtId="49" fontId="0" fillId="37" borderId="17" xfId="0" applyNumberFormat="1" applyFont="1" applyFill="1" applyBorder="1" applyAlignment="1">
      <alignment vertical="center" wrapText="1"/>
    </xf>
    <xf numFmtId="0" fontId="0" fillId="37" borderId="18" xfId="0" applyFont="1" applyFill="1" applyBorder="1" applyAlignment="1">
      <alignment vertical="center" wrapText="1"/>
    </xf>
    <xf numFmtId="49" fontId="0" fillId="36" borderId="17" xfId="0" applyNumberFormat="1" applyFont="1" applyFill="1" applyBorder="1" applyAlignment="1">
      <alignment vertical="center" wrapText="1"/>
    </xf>
    <xf numFmtId="0" fontId="0" fillId="37" borderId="17" xfId="0" applyFont="1" applyFill="1" applyBorder="1" applyAlignment="1">
      <alignment vertical="center" wrapText="1"/>
    </xf>
    <xf numFmtId="0" fontId="0" fillId="37" borderId="20" xfId="0" applyFont="1" applyFill="1" applyBorder="1" applyAlignment="1">
      <alignment vertical="center" wrapText="1"/>
    </xf>
    <xf numFmtId="0" fontId="0" fillId="37" borderId="21" xfId="0" applyFont="1" applyFill="1" applyBorder="1" applyAlignment="1">
      <alignment vertical="center" wrapText="1"/>
    </xf>
    <xf numFmtId="0" fontId="13" fillId="35" borderId="0" xfId="0" applyFont="1" applyFill="1" applyBorder="1"/>
    <xf numFmtId="49" fontId="13" fillId="35" borderId="15" xfId="0" applyNumberFormat="1" applyFont="1" applyFill="1" applyBorder="1"/>
    <xf numFmtId="10" fontId="0" fillId="0" borderId="0" xfId="43" applyNumberFormat="1" applyFont="1" applyAlignment="1">
      <alignment vertical="center" wrapText="1"/>
    </xf>
    <xf numFmtId="0" fontId="16" fillId="38" borderId="0" xfId="0" applyFont="1" applyFill="1"/>
    <xf numFmtId="0" fontId="16" fillId="39" borderId="0" xfId="0" applyFont="1" applyFill="1"/>
    <xf numFmtId="0" fontId="0" fillId="33" borderId="0" xfId="0" applyFill="1" applyBorder="1"/>
    <xf numFmtId="0" fontId="0" fillId="40" borderId="0" xfId="0" applyFill="1" applyBorder="1"/>
    <xf numFmtId="0" fontId="0" fillId="40" borderId="0" xfId="0" applyFill="1" applyBorder="1" applyAlignment="1">
      <alignment vertical="center" wrapText="1"/>
    </xf>
    <xf numFmtId="0" fontId="0" fillId="40" borderId="0" xfId="0" applyFill="1"/>
    <xf numFmtId="0" fontId="0" fillId="40" borderId="0" xfId="0" applyFill="1" applyAlignment="1">
      <alignment vertical="center" wrapText="1"/>
    </xf>
    <xf numFmtId="0" fontId="13" fillId="35" borderId="28" xfId="0" applyFont="1" applyFill="1" applyBorder="1"/>
    <xf numFmtId="49" fontId="13" fillId="35" borderId="14" xfId="0" applyNumberFormat="1" applyFont="1" applyFill="1" applyBorder="1"/>
    <xf numFmtId="0" fontId="0" fillId="36" borderId="16" xfId="0" applyFont="1" applyFill="1" applyBorder="1" applyAlignment="1">
      <alignment vertical="center" wrapText="1"/>
    </xf>
    <xf numFmtId="0" fontId="0" fillId="37" borderId="16" xfId="0" applyFont="1" applyFill="1" applyBorder="1" applyAlignment="1">
      <alignment vertical="center" wrapText="1"/>
    </xf>
    <xf numFmtId="0" fontId="0" fillId="37" borderId="19" xfId="0" applyFont="1" applyFill="1" applyBorder="1" applyAlignment="1">
      <alignment vertical="center" wrapText="1"/>
    </xf>
    <xf numFmtId="3" fontId="0" fillId="36" borderId="18" xfId="0" applyNumberFormat="1" applyFont="1" applyFill="1" applyBorder="1" applyAlignment="1">
      <alignment vertical="center" wrapText="1"/>
    </xf>
    <xf numFmtId="3" fontId="0" fillId="37" borderId="18" xfId="0" applyNumberFormat="1" applyFont="1" applyFill="1" applyBorder="1" applyAlignment="1">
      <alignment vertical="center" wrapText="1"/>
    </xf>
    <xf numFmtId="9" fontId="0" fillId="0" borderId="0" xfId="43" applyFont="1"/>
    <xf numFmtId="9" fontId="0" fillId="39" borderId="0" xfId="43" applyFont="1" applyFill="1"/>
    <xf numFmtId="9" fontId="0" fillId="0" borderId="0" xfId="0" applyNumberFormat="1"/>
    <xf numFmtId="0" fontId="0" fillId="41" borderId="0" xfId="0" applyFill="1" applyAlignment="1">
      <alignment vertical="center" wrapText="1"/>
    </xf>
    <xf numFmtId="0" fontId="0" fillId="42" borderId="0" xfId="0" applyFill="1" applyAlignment="1">
      <alignment vertical="center" wrapText="1"/>
    </xf>
    <xf numFmtId="0" fontId="0" fillId="43" borderId="0" xfId="0" applyFill="1" applyAlignment="1">
      <alignment vertical="center" wrapText="1"/>
    </xf>
    <xf numFmtId="0" fontId="0" fillId="44" borderId="0" xfId="0" applyFill="1" applyAlignment="1">
      <alignment vertical="center" wrapText="1"/>
    </xf>
    <xf numFmtId="0" fontId="0" fillId="45" borderId="0" xfId="0" applyFill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46" borderId="0" xfId="0" applyNumberFormat="1" applyFill="1" applyAlignment="1">
      <alignment vertical="center" wrapText="1"/>
    </xf>
    <xf numFmtId="10" fontId="0" fillId="46" borderId="0" xfId="43" applyNumberFormat="1" applyFont="1" applyFill="1" applyAlignment="1">
      <alignment vertical="center" wrapText="1"/>
    </xf>
    <xf numFmtId="0" fontId="19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4" borderId="24" xfId="0" applyFont="1" applyFill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34" borderId="25" xfId="0" applyFont="1" applyFill="1" applyBorder="1" applyAlignment="1">
      <alignment horizontal="center"/>
    </xf>
    <xf numFmtId="0" fontId="18" fillId="34" borderId="23" xfId="0" applyFont="1" applyFill="1" applyBorder="1" applyAlignment="1">
      <alignment horizontal="center"/>
    </xf>
    <xf numFmtId="0" fontId="18" fillId="34" borderId="26" xfId="0" applyFont="1" applyFill="1" applyBorder="1" applyAlignment="1">
      <alignment horizontal="center"/>
    </xf>
    <xf numFmtId="0" fontId="18" fillId="34" borderId="22" xfId="0" applyFont="1" applyFill="1" applyBorder="1" applyAlignment="1">
      <alignment horizontal="center"/>
    </xf>
    <xf numFmtId="0" fontId="18" fillId="34" borderId="27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6" fillId="34" borderId="24" xfId="0" applyFont="1" applyFill="1" applyBorder="1" applyAlignment="1">
      <alignment horizontal="center"/>
    </xf>
    <xf numFmtId="0" fontId="16" fillId="34" borderId="0" xfId="0" applyFont="1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18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wrapText="1"/>
    </dxf>
    <dxf>
      <alignment wrapText="1"/>
    </dxf>
    <dxf>
      <alignment wrapText="1"/>
    </dxf>
    <dxf>
      <numFmt numFmtId="3" formatCode="#,##0"/>
    </dxf>
    <dxf>
      <numFmt numFmtId="164" formatCode="_-* #,##0_-;\-* #,##0_-;_-* &quot;-&quot;??_-;_-@_-"/>
    </dxf>
    <dxf>
      <numFmt numFmtId="164" formatCode="_-* #,##0_-;\-* #,##0_-;_-* &quot;-&quot;??_-;_-@_-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font>
        <b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</font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rgb="FFEFF8CC"/>
        </patternFill>
      </fill>
    </dxf>
    <dxf>
      <fill>
        <patternFill>
          <bgColor rgb="FFBBF0A6"/>
        </patternFill>
      </fill>
    </dxf>
    <dxf>
      <fill>
        <patternFill>
          <bgColor rgb="FF82E682"/>
        </patternFill>
      </fill>
    </dxf>
    <dxf>
      <fill>
        <patternFill>
          <bgColor rgb="FF3EDA3E"/>
        </patternFill>
      </fill>
    </dxf>
    <dxf>
      <fill>
        <patternFill>
          <bgColor rgb="FF1E961E"/>
        </patternFill>
      </fill>
    </dxf>
    <dxf>
      <fill>
        <patternFill>
          <bgColor rgb="FFEFF8CC"/>
        </patternFill>
      </fill>
    </dxf>
    <dxf>
      <fill>
        <patternFill>
          <bgColor rgb="FFBBF0A6"/>
        </patternFill>
      </fill>
    </dxf>
    <dxf>
      <fill>
        <patternFill>
          <bgColor rgb="FF82E682"/>
        </patternFill>
      </fill>
    </dxf>
    <dxf>
      <fill>
        <patternFill>
          <bgColor rgb="FF3EDA3E"/>
        </patternFill>
      </fill>
    </dxf>
    <dxf>
      <fill>
        <patternFill>
          <bgColor rgb="FF1E961E"/>
        </patternFill>
      </fill>
    </dxf>
    <dxf>
      <font>
        <b/>
        <i val="0"/>
      </font>
      <fill>
        <patternFill>
          <bgColor rgb="FFFF8585"/>
        </patternFill>
      </fill>
    </dxf>
    <dxf>
      <fill>
        <patternFill>
          <bgColor rgb="FFFF8585"/>
        </patternFill>
      </fill>
    </dxf>
    <dxf>
      <fill>
        <patternFill>
          <bgColor rgb="FFFF8585"/>
        </patternFill>
      </fill>
    </dxf>
    <dxf>
      <border outline="0">
        <top style="thin">
          <color rgb="FF000000"/>
        </top>
      </border>
    </dxf>
    <dxf>
      <border outline="0">
        <top style="thin">
          <color rgb="FF000000"/>
        </top>
      </border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</font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thin">
          <color rgb="FF000000"/>
        </top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</font>
      <fill>
        <patternFill>
          <bgColor rgb="FFFF8585"/>
        </patternFill>
      </fill>
    </dxf>
    <dxf>
      <fill>
        <patternFill>
          <bgColor rgb="FFFF8585"/>
        </patternFill>
      </fill>
    </dxf>
    <dxf>
      <fill>
        <patternFill>
          <bgColor rgb="FFFF8585"/>
        </patternFill>
      </fill>
    </dxf>
    <dxf>
      <font>
        <b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</font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rgb="FFFF8585"/>
        </patternFill>
      </fill>
    </dxf>
    <dxf>
      <fill>
        <patternFill>
          <bgColor rgb="FFFF8585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FF8CC"/>
      <color rgb="FFBBF0A6"/>
      <color rgb="FF82E682"/>
      <color rgb="FF3EDA3E"/>
      <color rgb="FF1E961E"/>
      <color rgb="FFFFCD9B"/>
      <color rgb="FFFFAE5D"/>
      <color rgb="FFFF962D"/>
      <color rgb="FFCC6600"/>
      <color rgb="FFD9D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Most Created Content Categories (All Time)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84983643657185"/>
          <c:y val="0.18946850393700787"/>
          <c:w val="0.77916150878222878"/>
          <c:h val="0.650873426746853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'category analysis'!$C$67</c:f>
              <c:strCache>
                <c:ptCount val="1"/>
                <c:pt idx="0">
                  <c:v># of Times Appeared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831A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B59-48C4-A161-B2359A7FDDBF}"/>
              </c:ext>
            </c:extLst>
          </c:dPt>
          <c:dPt>
            <c:idx val="1"/>
            <c:invertIfNegative val="0"/>
            <c:bubble3D val="0"/>
            <c:spPr>
              <a:solidFill>
                <a:srgbClr val="883C8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9-48C4-A161-B2359A7FDDBF}"/>
              </c:ext>
            </c:extLst>
          </c:dPt>
          <c:dPt>
            <c:idx val="2"/>
            <c:invertIfNegative val="0"/>
            <c:bubble3D val="0"/>
            <c:spPr>
              <a:solidFill>
                <a:srgbClr val="C0504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B59-48C4-A161-B2359A7FDDBF}"/>
              </c:ext>
            </c:extLst>
          </c:dPt>
          <c:cat>
            <c:strRef>
              <c:f>'category analysis'!$B$68:$B$70</c:f>
              <c:strCache>
                <c:ptCount val="3"/>
                <c:pt idx="0">
                  <c:v>technology</c:v>
                </c:pt>
                <c:pt idx="1">
                  <c:v>science</c:v>
                </c:pt>
                <c:pt idx="2">
                  <c:v>animals</c:v>
                </c:pt>
              </c:strCache>
            </c:strRef>
          </c:cat>
          <c:val>
            <c:numRef>
              <c:f>'category analysis'!$C$68:$C$70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9-48C4-A161-B2359A7FD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45583280"/>
        <c:axId val="545586192"/>
      </c:barChart>
      <c:valAx>
        <c:axId val="54558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83280"/>
        <c:crosses val="autoZero"/>
        <c:crossBetween val="between"/>
      </c:valAx>
      <c:catAx>
        <c:axId val="5455832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86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Highest Post Made For Animals By Year &amp; Month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MY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rgbClr val="F8C4C0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07D7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B3C-402F-AF1B-C6179E09420B}"/>
              </c:ext>
            </c:extLst>
          </c:dPt>
          <c:cat>
            <c:multiLvlStrRef>
              <c:f>'category analysis'!$B$193:$C$199</c:f>
              <c:multiLvlStrCache>
                <c:ptCount val="7"/>
                <c:lvl>
                  <c:pt idx="0">
                    <c:v>6</c:v>
                  </c:pt>
                  <c:pt idx="1">
                    <c:v>9</c:v>
                  </c:pt>
                  <c:pt idx="2">
                    <c:v>11</c:v>
                  </c:pt>
                  <c:pt idx="3">
                    <c:v>12</c:v>
                  </c:pt>
                  <c:pt idx="4">
                    <c:v>1</c:v>
                  </c:pt>
                  <c:pt idx="5">
                    <c:v>5</c:v>
                  </c:pt>
                  <c:pt idx="6">
                    <c:v>6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'category analysis'!$D$193:$D$199</c:f>
              <c:numCache>
                <c:formatCode>General</c:formatCode>
                <c:ptCount val="7"/>
                <c:pt idx="0">
                  <c:v>80</c:v>
                </c:pt>
                <c:pt idx="1">
                  <c:v>165</c:v>
                </c:pt>
                <c:pt idx="2">
                  <c:v>177</c:v>
                </c:pt>
                <c:pt idx="3">
                  <c:v>168</c:v>
                </c:pt>
                <c:pt idx="4">
                  <c:v>189</c:v>
                </c:pt>
                <c:pt idx="5">
                  <c:v>178</c:v>
                </c:pt>
                <c:pt idx="6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3C-402F-AF1B-C6179E094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175840"/>
        <c:axId val="18921783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'category analysis'!$B$193:$C$199</c15:sqref>
                        </c15:formulaRef>
                      </c:ext>
                    </c:extLst>
                    <c:multiLvlStrCache>
                      <c:ptCount val="7"/>
                      <c:lvl>
                        <c:pt idx="0">
                          <c:v>6</c:v>
                        </c:pt>
                        <c:pt idx="1">
                          <c:v>9</c:v>
                        </c:pt>
                        <c:pt idx="2">
                          <c:v>11</c:v>
                        </c:pt>
                        <c:pt idx="3">
                          <c:v>12</c:v>
                        </c:pt>
                        <c:pt idx="4">
                          <c:v>1</c:v>
                        </c:pt>
                        <c:pt idx="5">
                          <c:v>5</c:v>
                        </c:pt>
                        <c:pt idx="6">
                          <c:v>6</c:v>
                        </c:pt>
                      </c:lvl>
                      <c:lvl>
                        <c:pt idx="0">
                          <c:v>2020</c:v>
                        </c:pt>
                        <c:pt idx="4">
                          <c:v>2021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'category analysis'!$C$193:$C$199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</c:v>
                      </c:pt>
                      <c:pt idx="1">
                        <c:v>9</c:v>
                      </c:pt>
                      <c:pt idx="2">
                        <c:v>11</c:v>
                      </c:pt>
                      <c:pt idx="3">
                        <c:v>12</c:v>
                      </c:pt>
                      <c:pt idx="4">
                        <c:v>1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B3C-402F-AF1B-C6179E09420B}"/>
                  </c:ext>
                </c:extLst>
              </c15:ser>
            </c15:filteredBarSeries>
          </c:ext>
        </c:extLst>
      </c:barChart>
      <c:catAx>
        <c:axId val="189217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78336"/>
        <c:crosses val="autoZero"/>
        <c:auto val="1"/>
        <c:lblAlgn val="ctr"/>
        <c:lblOffset val="100"/>
        <c:noMultiLvlLbl val="0"/>
      </c:catAx>
      <c:valAx>
        <c:axId val="18921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1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75840"/>
        <c:crosses val="autoZero"/>
        <c:crossBetween val="between"/>
      </c:valAx>
      <c:spPr>
        <a:noFill/>
        <a:ln>
          <a:solidFill>
            <a:schemeClr val="bg1">
              <a:lumMod val="75000"/>
              <a:alpha val="1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Top 5 Interactions for Animal Category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MY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DE9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F7C-40C7-BE8A-6865E4C57E26}"/>
              </c:ext>
            </c:extLst>
          </c:dPt>
          <c:dPt>
            <c:idx val="1"/>
            <c:invertIfNegative val="0"/>
            <c:bubble3D val="0"/>
            <c:spPr>
              <a:solidFill>
                <a:srgbClr val="F9CBC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F7C-40C7-BE8A-6865E4C57E26}"/>
              </c:ext>
            </c:extLst>
          </c:dPt>
          <c:dPt>
            <c:idx val="2"/>
            <c:invertIfNegative val="0"/>
            <c:bubble3D val="0"/>
            <c:spPr>
              <a:solidFill>
                <a:srgbClr val="F6B5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F7C-40C7-BE8A-6865E4C57E26}"/>
              </c:ext>
            </c:extLst>
          </c:dPt>
          <c:dPt>
            <c:idx val="3"/>
            <c:invertIfNegative val="0"/>
            <c:bubble3D val="0"/>
            <c:spPr>
              <a:solidFill>
                <a:srgbClr val="F4A0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7C-40C7-BE8A-6865E4C57E26}"/>
              </c:ext>
            </c:extLst>
          </c:dPt>
          <c:dPt>
            <c:idx val="4"/>
            <c:invertIfNegative val="0"/>
            <c:bubble3D val="0"/>
            <c:spPr>
              <a:solidFill>
                <a:srgbClr val="F07D7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7C-40C7-BE8A-6865E4C57E26}"/>
              </c:ext>
            </c:extLst>
          </c:dPt>
          <c:cat>
            <c:strRef>
              <c:f>'category analysis'!$B$119:$B$123</c:f>
              <c:strCache>
                <c:ptCount val="5"/>
                <c:pt idx="0">
                  <c:v>love</c:v>
                </c:pt>
                <c:pt idx="1">
                  <c:v>adore</c:v>
                </c:pt>
                <c:pt idx="2">
                  <c:v>want</c:v>
                </c:pt>
                <c:pt idx="3">
                  <c:v>cherish</c:v>
                </c:pt>
                <c:pt idx="4">
                  <c:v>super love</c:v>
                </c:pt>
              </c:strCache>
            </c:strRef>
          </c:cat>
          <c:val>
            <c:numRef>
              <c:f>'category analysis'!$D$119:$D$123</c:f>
              <c:numCache>
                <c:formatCode>General</c:formatCode>
                <c:ptCount val="5"/>
                <c:pt idx="0">
                  <c:v>7735</c:v>
                </c:pt>
                <c:pt idx="1">
                  <c:v>8208</c:v>
                </c:pt>
                <c:pt idx="2">
                  <c:v>8540</c:v>
                </c:pt>
                <c:pt idx="3">
                  <c:v>8750</c:v>
                </c:pt>
                <c:pt idx="4">
                  <c:v>9225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C-40C7-BE8A-6865E4C57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9514096"/>
        <c:axId val="779522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'category analysis'!$B$119:$B$123</c15:sqref>
                        </c15:formulaRef>
                      </c:ext>
                    </c:extLst>
                    <c:strCache>
                      <c:ptCount val="5"/>
                      <c:pt idx="0">
                        <c:v>love</c:v>
                      </c:pt>
                      <c:pt idx="1">
                        <c:v>adore</c:v>
                      </c:pt>
                      <c:pt idx="2">
                        <c:v>want</c:v>
                      </c:pt>
                      <c:pt idx="3">
                        <c:v>cherish</c:v>
                      </c:pt>
                      <c:pt idx="4">
                        <c:v>super love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'category analysis'!$C$119:$C$123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119</c:v>
                      </c:pt>
                      <c:pt idx="1">
                        <c:v>114</c:v>
                      </c:pt>
                      <c:pt idx="2">
                        <c:v>122</c:v>
                      </c:pt>
                      <c:pt idx="3">
                        <c:v>125</c:v>
                      </c:pt>
                      <c:pt idx="4">
                        <c:v>123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F7C-40C7-BE8A-6865E4C57E26}"/>
                  </c:ext>
                </c:extLst>
              </c15:ser>
            </c15:filteredBarSeries>
          </c:ext>
        </c:extLst>
      </c:barChart>
      <c:catAx>
        <c:axId val="779514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522832"/>
        <c:crosses val="autoZero"/>
        <c:auto val="1"/>
        <c:lblAlgn val="ctr"/>
        <c:lblOffset val="100"/>
        <c:noMultiLvlLbl val="0"/>
      </c:catAx>
      <c:valAx>
        <c:axId val="77952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1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51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Top 5 Interactions for Technology Category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MY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1D0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2C-49D0-BF6F-16EB0EF80675}"/>
              </c:ext>
            </c:extLst>
          </c:dPt>
          <c:dPt>
            <c:idx val="1"/>
            <c:invertIfNegative val="0"/>
            <c:bubble3D val="0"/>
            <c:spPr>
              <a:solidFill>
                <a:srgbClr val="B4B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2C-49D0-BF6F-16EB0EF80675}"/>
              </c:ext>
            </c:extLst>
          </c:dPt>
          <c:dPt>
            <c:idx val="2"/>
            <c:invertIfNegative val="0"/>
            <c:bubble3D val="0"/>
            <c:spPr>
              <a:solidFill>
                <a:srgbClr val="9493C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2C-49D0-BF6F-16EB0EF80675}"/>
              </c:ext>
            </c:extLst>
          </c:dPt>
          <c:dPt>
            <c:idx val="3"/>
            <c:invertIfNegative val="0"/>
            <c:bubble3D val="0"/>
            <c:spPr>
              <a:solidFill>
                <a:srgbClr val="7F7EB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62C-49D0-BF6F-16EB0EF80675}"/>
              </c:ext>
            </c:extLst>
          </c:dPt>
          <c:dPt>
            <c:idx val="4"/>
            <c:invertIfNegative val="0"/>
            <c:bubble3D val="0"/>
            <c:spPr>
              <a:solidFill>
                <a:srgbClr val="6A68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62C-49D0-BF6F-16EB0EF80675}"/>
              </c:ext>
            </c:extLst>
          </c:dPt>
          <c:cat>
            <c:strRef>
              <c:f>'category analysis'!$B$181:$B$185</c:f>
              <c:strCache>
                <c:ptCount val="5"/>
                <c:pt idx="0">
                  <c:v>heart</c:v>
                </c:pt>
                <c:pt idx="1">
                  <c:v>want</c:v>
                </c:pt>
                <c:pt idx="2">
                  <c:v>cherish</c:v>
                </c:pt>
                <c:pt idx="3">
                  <c:v>super love</c:v>
                </c:pt>
                <c:pt idx="4">
                  <c:v>adore</c:v>
                </c:pt>
              </c:strCache>
            </c:strRef>
          </c:cat>
          <c:val>
            <c:numRef>
              <c:f>'category analysis'!$D$181:$D$185</c:f>
              <c:numCache>
                <c:formatCode>General</c:formatCode>
                <c:ptCount val="5"/>
                <c:pt idx="0">
                  <c:v>6840</c:v>
                </c:pt>
                <c:pt idx="1">
                  <c:v>7910</c:v>
                </c:pt>
                <c:pt idx="2">
                  <c:v>7980</c:v>
                </c:pt>
                <c:pt idx="3">
                  <c:v>8475</c:v>
                </c:pt>
                <c:pt idx="4">
                  <c:v>9288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2C-49D0-BF6F-16EB0EF80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9514096"/>
        <c:axId val="779522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'category analysis'!$B$181:$B$185</c15:sqref>
                        </c15:formulaRef>
                      </c:ext>
                    </c:extLst>
                    <c:strCache>
                      <c:ptCount val="5"/>
                      <c:pt idx="0">
                        <c:v>heart</c:v>
                      </c:pt>
                      <c:pt idx="1">
                        <c:v>want</c:v>
                      </c:pt>
                      <c:pt idx="2">
                        <c:v>cherish</c:v>
                      </c:pt>
                      <c:pt idx="3">
                        <c:v>super love</c:v>
                      </c:pt>
                      <c:pt idx="4">
                        <c:v>adore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'category analysis'!$C$169:$C$185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110</c:v>
                      </c:pt>
                      <c:pt idx="1">
                        <c:v>71</c:v>
                      </c:pt>
                      <c:pt idx="2">
                        <c:v>112</c:v>
                      </c:pt>
                      <c:pt idx="3">
                        <c:v>95</c:v>
                      </c:pt>
                      <c:pt idx="4">
                        <c:v>105</c:v>
                      </c:pt>
                      <c:pt idx="5">
                        <c:v>88</c:v>
                      </c:pt>
                      <c:pt idx="6">
                        <c:v>98</c:v>
                      </c:pt>
                      <c:pt idx="7">
                        <c:v>121</c:v>
                      </c:pt>
                      <c:pt idx="8">
                        <c:v>87</c:v>
                      </c:pt>
                      <c:pt idx="9">
                        <c:v>116</c:v>
                      </c:pt>
                      <c:pt idx="10">
                        <c:v>87</c:v>
                      </c:pt>
                      <c:pt idx="11">
                        <c:v>96</c:v>
                      </c:pt>
                      <c:pt idx="12">
                        <c:v>114</c:v>
                      </c:pt>
                      <c:pt idx="13">
                        <c:v>113</c:v>
                      </c:pt>
                      <c:pt idx="14">
                        <c:v>114</c:v>
                      </c:pt>
                      <c:pt idx="15">
                        <c:v>113</c:v>
                      </c:pt>
                      <c:pt idx="16">
                        <c:v>129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262C-49D0-BF6F-16EB0EF80675}"/>
                  </c:ext>
                </c:extLst>
              </c15:ser>
            </c15:filteredBarSeries>
          </c:ext>
        </c:extLst>
      </c:barChart>
      <c:catAx>
        <c:axId val="779514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522832"/>
        <c:crosses val="autoZero"/>
        <c:auto val="1"/>
        <c:lblAlgn val="ctr"/>
        <c:lblOffset val="100"/>
        <c:noMultiLvlLbl val="0"/>
      </c:catAx>
      <c:valAx>
        <c:axId val="77952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1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51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Top 5 Interactions for Science Category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MY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CCFF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D3-4452-93F1-8967EBD6B725}"/>
              </c:ext>
            </c:extLst>
          </c:dPt>
          <c:dPt>
            <c:idx val="1"/>
            <c:invertIfNegative val="0"/>
            <c:bubble3D val="0"/>
            <c:spPr>
              <a:solidFill>
                <a:srgbClr val="E6BFF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D3-4452-93F1-8967EBD6B725}"/>
              </c:ext>
            </c:extLst>
          </c:dPt>
          <c:dPt>
            <c:idx val="2"/>
            <c:invertIfNegative val="0"/>
            <c:bubble3D val="0"/>
            <c:spPr>
              <a:solidFill>
                <a:srgbClr val="DFADF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8D3-4452-93F1-8967EBD6B725}"/>
              </c:ext>
            </c:extLst>
          </c:dPt>
          <c:dPt>
            <c:idx val="3"/>
            <c:invertIfNegative val="0"/>
            <c:bubble3D val="0"/>
            <c:spPr>
              <a:solidFill>
                <a:srgbClr val="D89BF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8D3-4452-93F1-8967EBD6B725}"/>
              </c:ext>
            </c:extLst>
          </c:dPt>
          <c:dPt>
            <c:idx val="4"/>
            <c:invertIfNegative val="0"/>
            <c:bubble3D val="0"/>
            <c:spPr>
              <a:solidFill>
                <a:srgbClr val="C975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8D3-4452-93F1-8967EBD6B725}"/>
              </c:ext>
            </c:extLst>
          </c:dPt>
          <c:cat>
            <c:strRef>
              <c:f>'category analysis'!$B$160:$B$164</c:f>
              <c:strCache>
                <c:ptCount val="5"/>
                <c:pt idx="0">
                  <c:v>heart</c:v>
                </c:pt>
                <c:pt idx="1">
                  <c:v>cherish</c:v>
                </c:pt>
                <c:pt idx="2">
                  <c:v>love</c:v>
                </c:pt>
                <c:pt idx="3">
                  <c:v>adore</c:v>
                </c:pt>
                <c:pt idx="4">
                  <c:v>want</c:v>
                </c:pt>
              </c:strCache>
            </c:strRef>
          </c:cat>
          <c:val>
            <c:numRef>
              <c:f>'category analysis'!$D$160:$D$164</c:f>
              <c:numCache>
                <c:formatCode>General</c:formatCode>
                <c:ptCount val="5"/>
                <c:pt idx="0">
                  <c:v>6900</c:v>
                </c:pt>
                <c:pt idx="1">
                  <c:v>7210</c:v>
                </c:pt>
                <c:pt idx="2">
                  <c:v>7735</c:v>
                </c:pt>
                <c:pt idx="3">
                  <c:v>8496</c:v>
                </c:pt>
                <c:pt idx="4">
                  <c:v>8820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D3-4452-93F1-8967EBD6B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9514096"/>
        <c:axId val="779522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'category analysis'!$B$160:$B$164</c15:sqref>
                        </c15:formulaRef>
                      </c:ext>
                    </c:extLst>
                    <c:strCache>
                      <c:ptCount val="5"/>
                      <c:pt idx="0">
                        <c:v>heart</c:v>
                      </c:pt>
                      <c:pt idx="1">
                        <c:v>cherish</c:v>
                      </c:pt>
                      <c:pt idx="2">
                        <c:v>love</c:v>
                      </c:pt>
                      <c:pt idx="3">
                        <c:v>adore</c:v>
                      </c:pt>
                      <c:pt idx="4">
                        <c:v>want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'category analysis'!$C$169:$C$185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110</c:v>
                      </c:pt>
                      <c:pt idx="1">
                        <c:v>71</c:v>
                      </c:pt>
                      <c:pt idx="2">
                        <c:v>112</c:v>
                      </c:pt>
                      <c:pt idx="3">
                        <c:v>95</c:v>
                      </c:pt>
                      <c:pt idx="4">
                        <c:v>105</c:v>
                      </c:pt>
                      <c:pt idx="5">
                        <c:v>88</c:v>
                      </c:pt>
                      <c:pt idx="6">
                        <c:v>98</c:v>
                      </c:pt>
                      <c:pt idx="7">
                        <c:v>121</c:v>
                      </c:pt>
                      <c:pt idx="8">
                        <c:v>87</c:v>
                      </c:pt>
                      <c:pt idx="9">
                        <c:v>116</c:v>
                      </c:pt>
                      <c:pt idx="10">
                        <c:v>87</c:v>
                      </c:pt>
                      <c:pt idx="11">
                        <c:v>96</c:v>
                      </c:pt>
                      <c:pt idx="12">
                        <c:v>114</c:v>
                      </c:pt>
                      <c:pt idx="13">
                        <c:v>113</c:v>
                      </c:pt>
                      <c:pt idx="14">
                        <c:v>114</c:v>
                      </c:pt>
                      <c:pt idx="15">
                        <c:v>113</c:v>
                      </c:pt>
                      <c:pt idx="16">
                        <c:v>129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78D3-4452-93F1-8967EBD6B725}"/>
                  </c:ext>
                </c:extLst>
              </c15:ser>
            </c15:filteredBarSeries>
          </c:ext>
        </c:extLst>
      </c:barChart>
      <c:catAx>
        <c:axId val="779514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522832"/>
        <c:crosses val="autoZero"/>
        <c:auto val="1"/>
        <c:lblAlgn val="ctr"/>
        <c:lblOffset val="100"/>
        <c:noMultiLvlLbl val="0"/>
      </c:catAx>
      <c:valAx>
        <c:axId val="77952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1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51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Top 5 Categories of Content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'category analysis'!$D$3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801-4263-9614-7EA3A5658E37}"/>
              </c:ext>
            </c:extLst>
          </c:dPt>
          <c:dPt>
            <c:idx val="1"/>
            <c:invertIfNegative val="0"/>
            <c:bubble3D val="0"/>
            <c:spPr>
              <a:solidFill>
                <a:srgbClr val="2831A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801-4263-9614-7EA3A5658E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01-4263-9614-7EA3A5658E37}"/>
              </c:ext>
            </c:extLst>
          </c:dPt>
          <c:dPt>
            <c:idx val="3"/>
            <c:invertIfNegative val="0"/>
            <c:bubble3D val="0"/>
            <c:spPr>
              <a:solidFill>
                <a:srgbClr val="883C8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01-4263-9614-7EA3A5658E37}"/>
              </c:ext>
            </c:extLst>
          </c:dPt>
          <c:dPt>
            <c:idx val="4"/>
            <c:invertIfNegative val="0"/>
            <c:bubble3D val="0"/>
            <c:spPr>
              <a:solidFill>
                <a:srgbClr val="C0504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01-4263-9614-7EA3A5658E37}"/>
              </c:ext>
            </c:extLst>
          </c:dPt>
          <c:cat>
            <c:strRef>
              <c:f>'category analysis'!$C$15:$C$19</c:f>
              <c:strCache>
                <c:ptCount val="5"/>
                <c:pt idx="0">
                  <c:v>food</c:v>
                </c:pt>
                <c:pt idx="1">
                  <c:v>technology</c:v>
                </c:pt>
                <c:pt idx="2">
                  <c:v>healthy eating</c:v>
                </c:pt>
                <c:pt idx="3">
                  <c:v>science</c:v>
                </c:pt>
                <c:pt idx="4">
                  <c:v>animals</c:v>
                </c:pt>
              </c:strCache>
            </c:strRef>
          </c:cat>
          <c:val>
            <c:numRef>
              <c:f>'category analysis'!$D$15:$D$19</c:f>
              <c:numCache>
                <c:formatCode>#,##0</c:formatCode>
                <c:ptCount val="5"/>
                <c:pt idx="0">
                  <c:v>66676</c:v>
                </c:pt>
                <c:pt idx="1">
                  <c:v>68738</c:v>
                </c:pt>
                <c:pt idx="2">
                  <c:v>69339</c:v>
                </c:pt>
                <c:pt idx="3">
                  <c:v>71168</c:v>
                </c:pt>
                <c:pt idx="4">
                  <c:v>74965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01-4263-9614-7EA3A5658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8513664"/>
        <c:axId val="1198516576"/>
      </c:barChart>
      <c:catAx>
        <c:axId val="1198513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516576"/>
        <c:crosses val="autoZero"/>
        <c:auto val="1"/>
        <c:lblAlgn val="ctr"/>
        <c:lblOffset val="100"/>
        <c:noMultiLvlLbl val="0"/>
      </c:catAx>
      <c:valAx>
        <c:axId val="119851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51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Highest Posts</a:t>
            </a:r>
            <a:r>
              <a:rPr lang="en-US" sz="1200" b="1" baseline="0"/>
              <a:t> Made By Year, Month &amp; Category</a:t>
            </a:r>
            <a:endParaRPr lang="en-US" sz="1200" b="1"/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704214725452895E-2"/>
          <c:y val="0.12287234042553191"/>
          <c:w val="0.73106744684437386"/>
          <c:h val="0.70097603605276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'category analysis'!$E$43</c:f>
              <c:strCache>
                <c:ptCount val="1"/>
                <c:pt idx="0">
                  <c:v>Highest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504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485-44D8-A891-41A522831DCB}"/>
              </c:ext>
            </c:extLst>
          </c:dPt>
          <c:dPt>
            <c:idx val="1"/>
            <c:invertIfNegative val="0"/>
            <c:bubble3D val="0"/>
            <c:spPr>
              <a:solidFill>
                <a:srgbClr val="2831A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E1F-4080-98EC-342FFF27DCD1}"/>
              </c:ext>
            </c:extLst>
          </c:dPt>
          <c:dPt>
            <c:idx val="2"/>
            <c:invertIfNegative val="0"/>
            <c:bubble3D val="0"/>
            <c:spPr>
              <a:solidFill>
                <a:srgbClr val="883C8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E1F-4080-98EC-342FFF27DCD1}"/>
              </c:ext>
            </c:extLst>
          </c:dPt>
          <c:dPt>
            <c:idx val="3"/>
            <c:invertIfNegative val="0"/>
            <c:bubble3D val="0"/>
            <c:spPr>
              <a:solidFill>
                <a:srgbClr val="C0504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E1F-4080-98EC-342FFF27DCD1}"/>
              </c:ext>
            </c:extLst>
          </c:dPt>
          <c:dPt>
            <c:idx val="4"/>
            <c:invertIfNegative val="0"/>
            <c:bubble3D val="0"/>
            <c:spPr>
              <a:solidFill>
                <a:srgbClr val="883C8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1F-4080-98EC-342FFF27DCD1}"/>
              </c:ext>
            </c:extLst>
          </c:dPt>
          <c:dPt>
            <c:idx val="5"/>
            <c:invertIfNegative val="0"/>
            <c:bubble3D val="0"/>
            <c:spPr>
              <a:solidFill>
                <a:srgbClr val="C0504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E1F-4080-98EC-342FFF27DCD1}"/>
              </c:ext>
            </c:extLst>
          </c:dPt>
          <c:dPt>
            <c:idx val="6"/>
            <c:invertIfNegative val="0"/>
            <c:bubble3D val="0"/>
            <c:spPr>
              <a:solidFill>
                <a:srgbClr val="C0504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E1F-4080-98EC-342FFF27DCD1}"/>
              </c:ext>
            </c:extLst>
          </c:dPt>
          <c:dPt>
            <c:idx val="7"/>
            <c:invertIfNegative val="0"/>
            <c:bubble3D val="0"/>
            <c:spPr>
              <a:solidFill>
                <a:srgbClr val="C0504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E1F-4080-98EC-342FFF27DCD1}"/>
              </c:ext>
            </c:extLst>
          </c:dPt>
          <c:dPt>
            <c:idx val="8"/>
            <c:invertIfNegative val="0"/>
            <c:bubble3D val="0"/>
            <c:spPr>
              <a:solidFill>
                <a:srgbClr val="2831A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E1F-4080-98EC-342FFF27DCD1}"/>
              </c:ext>
            </c:extLst>
          </c:dPt>
          <c:dPt>
            <c:idx val="9"/>
            <c:invertIfNegative val="0"/>
            <c:bubble3D val="0"/>
            <c:spPr>
              <a:solidFill>
                <a:srgbClr val="883C8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E1F-4080-98EC-342FFF27DCD1}"/>
              </c:ext>
            </c:extLst>
          </c:dPt>
          <c:dPt>
            <c:idx val="10"/>
            <c:invertIfNegative val="0"/>
            <c:bubble3D val="0"/>
            <c:spPr>
              <a:solidFill>
                <a:srgbClr val="2831A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E1F-4080-98EC-342FFF27DCD1}"/>
              </c:ext>
            </c:extLst>
          </c:dPt>
          <c:dPt>
            <c:idx val="11"/>
            <c:invertIfNegative val="0"/>
            <c:bubble3D val="0"/>
            <c:spPr>
              <a:solidFill>
                <a:srgbClr val="C0504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E1F-4080-98EC-342FFF27DCD1}"/>
              </c:ext>
            </c:extLst>
          </c:dPt>
          <c:dPt>
            <c:idx val="12"/>
            <c:invertIfNegative val="0"/>
            <c:bubble3D val="0"/>
            <c:spPr>
              <a:solidFill>
                <a:srgbClr val="C0504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E1F-4080-98EC-342FFF27DCD1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4E1F-4080-98EC-342FFF27DCD1}"/>
              </c:ext>
            </c:extLst>
          </c:dPt>
          <c:cat>
            <c:multiLvlStrRef>
              <c:f>'category analysis'!$B$44:$C$56</c:f>
              <c:multiLvlStrCache>
                <c:ptCount val="13"/>
                <c:lvl>
                  <c:pt idx="0">
                    <c:v>6</c:v>
                  </c:pt>
                  <c:pt idx="1">
                    <c:v>7</c:v>
                  </c:pt>
                  <c:pt idx="2">
                    <c:v>8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12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</c:lvl>
                <c:lvl>
                  <c:pt idx="0">
                    <c:v>2020</c:v>
                  </c:pt>
                  <c:pt idx="7">
                    <c:v>2021</c:v>
                  </c:pt>
                </c:lvl>
              </c:multiLvlStrCache>
            </c:multiLvlStrRef>
          </c:cat>
          <c:val>
            <c:numRef>
              <c:f>'category analysis'!$E$44:$E$56</c:f>
              <c:numCache>
                <c:formatCode>General</c:formatCode>
                <c:ptCount val="13"/>
                <c:pt idx="0">
                  <c:v>80</c:v>
                </c:pt>
                <c:pt idx="1">
                  <c:v>175</c:v>
                </c:pt>
                <c:pt idx="2">
                  <c:v>185</c:v>
                </c:pt>
                <c:pt idx="3">
                  <c:v>165</c:v>
                </c:pt>
                <c:pt idx="4">
                  <c:v>168</c:v>
                </c:pt>
                <c:pt idx="5">
                  <c:v>177</c:v>
                </c:pt>
                <c:pt idx="6">
                  <c:v>168</c:v>
                </c:pt>
                <c:pt idx="7">
                  <c:v>189</c:v>
                </c:pt>
                <c:pt idx="8">
                  <c:v>155</c:v>
                </c:pt>
                <c:pt idx="9">
                  <c:v>168</c:v>
                </c:pt>
                <c:pt idx="10">
                  <c:v>170</c:v>
                </c:pt>
                <c:pt idx="11">
                  <c:v>178</c:v>
                </c:pt>
                <c:pt idx="1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F-4080-98EC-342FFF27D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348400"/>
        <c:axId val="2046341744"/>
      </c:barChart>
      <c:catAx>
        <c:axId val="204634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341744"/>
        <c:crosses val="autoZero"/>
        <c:auto val="1"/>
        <c:lblAlgn val="ctr"/>
        <c:lblOffset val="100"/>
        <c:noMultiLvlLbl val="0"/>
      </c:catAx>
      <c:valAx>
        <c:axId val="20463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34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Highest Post Made For Science By Year &amp; Month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MY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rgbClr val="883C8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C8AC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CE-4D1E-BBB9-1290340CA89E}"/>
              </c:ext>
            </c:extLst>
          </c:dPt>
          <c:dPt>
            <c:idx val="2"/>
            <c:invertIfNegative val="0"/>
            <c:bubble3D val="0"/>
            <c:spPr>
              <a:solidFill>
                <a:srgbClr val="CC8AC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CE-4D1E-BBB9-1290340CA89E}"/>
              </c:ext>
            </c:extLst>
          </c:dPt>
          <c:dPt>
            <c:idx val="4"/>
            <c:invertIfNegative val="0"/>
            <c:bubble3D val="0"/>
            <c:spPr>
              <a:solidFill>
                <a:srgbClr val="883C8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CE-4D1E-BBB9-1290340CA89E}"/>
              </c:ext>
            </c:extLst>
          </c:dPt>
          <c:cat>
            <c:multiLvlStrRef>
              <c:f>'category analysis'!$B$210:$C$212</c:f>
              <c:multiLvlStrCache>
                <c:ptCount val="3"/>
                <c:lvl>
                  <c:pt idx="0">
                    <c:v>8</c:v>
                  </c:pt>
                  <c:pt idx="1">
                    <c:v>10</c:v>
                  </c:pt>
                  <c:pt idx="2">
                    <c:v>3</c:v>
                  </c:pt>
                </c:lvl>
                <c:lvl>
                  <c:pt idx="0">
                    <c:v>2020</c:v>
                  </c:pt>
                  <c:pt idx="2">
                    <c:v>2021</c:v>
                  </c:pt>
                </c:lvl>
              </c:multiLvlStrCache>
            </c:multiLvlStrRef>
          </c:cat>
          <c:val>
            <c:numRef>
              <c:f>'category analysis'!$D$210:$D$212</c:f>
              <c:numCache>
                <c:formatCode>General</c:formatCode>
                <c:ptCount val="3"/>
                <c:pt idx="0">
                  <c:v>185</c:v>
                </c:pt>
                <c:pt idx="1">
                  <c:v>168</c:v>
                </c:pt>
                <c:pt idx="2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CE-4D1E-BBB9-1290340CA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175840"/>
        <c:axId val="18921783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'category analysis'!$B$210:$C$212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8</c:v>
                        </c:pt>
                        <c:pt idx="1">
                          <c:v>10</c:v>
                        </c:pt>
                        <c:pt idx="2">
                          <c:v>3</c:v>
                        </c:pt>
                      </c:lvl>
                      <c:lvl>
                        <c:pt idx="0">
                          <c:v>2020</c:v>
                        </c:pt>
                        <c:pt idx="2">
                          <c:v>2021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'category analysis'!$C$193:$C$199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</c:v>
                      </c:pt>
                      <c:pt idx="1">
                        <c:v>9</c:v>
                      </c:pt>
                      <c:pt idx="2">
                        <c:v>11</c:v>
                      </c:pt>
                      <c:pt idx="3">
                        <c:v>12</c:v>
                      </c:pt>
                      <c:pt idx="4">
                        <c:v>1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3CE-4D1E-BBB9-1290340CA89E}"/>
                  </c:ext>
                </c:extLst>
              </c15:ser>
            </c15:filteredBarSeries>
          </c:ext>
        </c:extLst>
      </c:barChart>
      <c:catAx>
        <c:axId val="189217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78336"/>
        <c:crosses val="autoZero"/>
        <c:auto val="1"/>
        <c:lblAlgn val="ctr"/>
        <c:lblOffset val="100"/>
        <c:noMultiLvlLbl val="0"/>
      </c:catAx>
      <c:valAx>
        <c:axId val="18921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1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75840"/>
        <c:crosses val="autoZero"/>
        <c:crossBetween val="between"/>
      </c:valAx>
      <c:spPr>
        <a:noFill/>
        <a:ln>
          <a:solidFill>
            <a:schemeClr val="bg1">
              <a:lumMod val="75000"/>
              <a:alpha val="1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Highest Post Made For Tech By Year &amp; Month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MY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rgbClr val="F8C4C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5B9E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FB8-4F03-800A-B9CF5A5114A2}"/>
              </c:ext>
            </c:extLst>
          </c:dPt>
          <c:dPt>
            <c:idx val="1"/>
            <c:invertIfNegative val="0"/>
            <c:bubble3D val="0"/>
            <c:spPr>
              <a:solidFill>
                <a:srgbClr val="2831A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FB8-4F03-800A-B9CF5A5114A2}"/>
              </c:ext>
            </c:extLst>
          </c:dPt>
          <c:dPt>
            <c:idx val="2"/>
            <c:invertIfNegative val="0"/>
            <c:bubble3D val="0"/>
            <c:spPr>
              <a:solidFill>
                <a:srgbClr val="8A90E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FB8-4F03-800A-B9CF5A5114A2}"/>
              </c:ext>
            </c:extLst>
          </c:dPt>
          <c:dPt>
            <c:idx val="4"/>
            <c:invertIfNegative val="0"/>
            <c:bubble3D val="0"/>
            <c:spPr>
              <a:solidFill>
                <a:srgbClr val="F07D7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B8-4F03-800A-B9CF5A5114A2}"/>
              </c:ext>
            </c:extLst>
          </c:dPt>
          <c:cat>
            <c:multiLvlStrRef>
              <c:f>'category analysis'!$B$228:$C$230</c:f>
              <c:multiLvlStrCache>
                <c:ptCount val="3"/>
                <c:lvl>
                  <c:pt idx="0">
                    <c:v>2</c:v>
                  </c:pt>
                  <c:pt idx="1">
                    <c:v>7</c:v>
                  </c:pt>
                  <c:pt idx="2">
                    <c:v>4</c:v>
                  </c:pt>
                </c:lvl>
                <c:lvl>
                  <c:pt idx="0">
                    <c:v>2020</c:v>
                  </c:pt>
                  <c:pt idx="2">
                    <c:v>2021</c:v>
                  </c:pt>
                </c:lvl>
              </c:multiLvlStrCache>
            </c:multiLvlStrRef>
          </c:cat>
          <c:val>
            <c:numRef>
              <c:f>'category analysis'!$D$228:$D$230</c:f>
              <c:numCache>
                <c:formatCode>General</c:formatCode>
                <c:ptCount val="3"/>
                <c:pt idx="0">
                  <c:v>155</c:v>
                </c:pt>
                <c:pt idx="1">
                  <c:v>175</c:v>
                </c:pt>
                <c:pt idx="2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B8-4F03-800A-B9CF5A511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175840"/>
        <c:axId val="18921783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'category analysis'!$B$228:$C$230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2</c:v>
                        </c:pt>
                        <c:pt idx="1">
                          <c:v>7</c:v>
                        </c:pt>
                        <c:pt idx="2">
                          <c:v>4</c:v>
                        </c:pt>
                      </c:lvl>
                      <c:lvl>
                        <c:pt idx="0">
                          <c:v>2020</c:v>
                        </c:pt>
                        <c:pt idx="2">
                          <c:v>2021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'category analysis'!$C$193:$C$199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</c:v>
                      </c:pt>
                      <c:pt idx="1">
                        <c:v>9</c:v>
                      </c:pt>
                      <c:pt idx="2">
                        <c:v>11</c:v>
                      </c:pt>
                      <c:pt idx="3">
                        <c:v>12</c:v>
                      </c:pt>
                      <c:pt idx="4">
                        <c:v>1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FB8-4F03-800A-B9CF5A5114A2}"/>
                  </c:ext>
                </c:extLst>
              </c15:ser>
            </c15:filteredBarSeries>
          </c:ext>
        </c:extLst>
      </c:barChart>
      <c:catAx>
        <c:axId val="189217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78336"/>
        <c:crosses val="autoZero"/>
        <c:auto val="1"/>
        <c:lblAlgn val="ctr"/>
        <c:lblOffset val="100"/>
        <c:noMultiLvlLbl val="0"/>
      </c:catAx>
      <c:valAx>
        <c:axId val="18921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1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75840"/>
        <c:crosses val="autoZero"/>
        <c:crossBetween val="between"/>
      </c:valAx>
      <c:spPr>
        <a:noFill/>
        <a:ln>
          <a:solidFill>
            <a:schemeClr val="bg1">
              <a:lumMod val="75000"/>
              <a:alpha val="1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User Activity By Hour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020027393690695E-2"/>
          <c:y val="0.1689816727049577"/>
          <c:w val="0.86626535968178653"/>
          <c:h val="0.70777621739421193"/>
        </c:manualLayout>
      </c:layout>
      <c:areaChart>
        <c:grouping val="stacked"/>
        <c:varyColors val="0"/>
        <c:ser>
          <c:idx val="1"/>
          <c:order val="1"/>
          <c:tx>
            <c:strRef>
              <c:f>'user analysis'!$C$99</c:f>
              <c:strCache>
                <c:ptCount val="1"/>
                <c:pt idx="0">
                  <c:v>Users (Area)</c:v>
                </c:pt>
              </c:strCache>
            </c:strRef>
          </c:tx>
          <c:spPr>
            <a:solidFill>
              <a:srgbClr val="CACDF2">
                <a:alpha val="74902"/>
              </a:srgbClr>
            </a:solidFill>
            <a:ln>
              <a:noFill/>
            </a:ln>
            <a:effectLst/>
          </c:spPr>
          <c:cat>
            <c:numRef>
              <c:f>'user analysis'!$B$100:$B$123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'user analysis'!$C$100:$C$123</c:f>
              <c:numCache>
                <c:formatCode>General</c:formatCode>
                <c:ptCount val="24"/>
                <c:pt idx="0">
                  <c:v>1306</c:v>
                </c:pt>
                <c:pt idx="1">
                  <c:v>1022</c:v>
                </c:pt>
                <c:pt idx="2">
                  <c:v>969</c:v>
                </c:pt>
                <c:pt idx="3">
                  <c:v>1020</c:v>
                </c:pt>
                <c:pt idx="4">
                  <c:v>1037</c:v>
                </c:pt>
                <c:pt idx="5">
                  <c:v>1047</c:v>
                </c:pt>
                <c:pt idx="6">
                  <c:v>1339</c:v>
                </c:pt>
                <c:pt idx="7">
                  <c:v>1029</c:v>
                </c:pt>
                <c:pt idx="8">
                  <c:v>1054</c:v>
                </c:pt>
                <c:pt idx="9">
                  <c:v>1055</c:v>
                </c:pt>
                <c:pt idx="10">
                  <c:v>1008</c:v>
                </c:pt>
                <c:pt idx="11">
                  <c:v>1045</c:v>
                </c:pt>
                <c:pt idx="12">
                  <c:v>1183</c:v>
                </c:pt>
                <c:pt idx="13">
                  <c:v>1006</c:v>
                </c:pt>
                <c:pt idx="14">
                  <c:v>995</c:v>
                </c:pt>
                <c:pt idx="15">
                  <c:v>1036</c:v>
                </c:pt>
                <c:pt idx="16">
                  <c:v>1032</c:v>
                </c:pt>
                <c:pt idx="17">
                  <c:v>1006</c:v>
                </c:pt>
                <c:pt idx="18">
                  <c:v>1242</c:v>
                </c:pt>
                <c:pt idx="19">
                  <c:v>1037</c:v>
                </c:pt>
                <c:pt idx="20">
                  <c:v>1013</c:v>
                </c:pt>
                <c:pt idx="21">
                  <c:v>1007</c:v>
                </c:pt>
                <c:pt idx="22">
                  <c:v>1037</c:v>
                </c:pt>
                <c:pt idx="23">
                  <c:v>1028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AF-41F9-84D6-36D171E10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640080"/>
        <c:axId val="69164091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'user analysis'!$B$99</c15:sqref>
                        </c15:formulaRef>
                      </c:ext>
                    </c:extLst>
                    <c:strCache>
                      <c:ptCount val="1"/>
                      <c:pt idx="0">
                        <c:v>Hour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'user analysis'!$B$100:$B$123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'user analysis'!$B$100:$B$123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4AF-41F9-84D6-36D171E10595}"/>
                  </c:ext>
                </c:extLst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2"/>
          <c:order val="2"/>
          <c:tx>
            <c:strRef>
              <c:f>'user analysis'!$D$99</c:f>
              <c:strCache>
                <c:ptCount val="1"/>
                <c:pt idx="0">
                  <c:v>Users (Bar)</c:v>
                </c:pt>
              </c:strCache>
            </c:strRef>
          </c:tx>
          <c:spPr>
            <a:solidFill>
              <a:srgbClr val="2831A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4AF-41F9-84D6-36D171E10595}"/>
              </c:ext>
            </c:extLst>
          </c:dPt>
          <c:dPt>
            <c:idx val="2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4AF-41F9-84D6-36D171E10595}"/>
              </c:ext>
            </c:extLst>
          </c:dPt>
          <c:dPt>
            <c:idx val="3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4AF-41F9-84D6-36D171E10595}"/>
              </c:ext>
            </c:extLst>
          </c:dPt>
          <c:dPt>
            <c:idx val="4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4AF-41F9-84D6-36D171E10595}"/>
              </c:ext>
            </c:extLst>
          </c:dPt>
          <c:dPt>
            <c:idx val="5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4AF-41F9-84D6-36D171E10595}"/>
              </c:ext>
            </c:extLst>
          </c:dPt>
          <c:dPt>
            <c:idx val="7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4AF-41F9-84D6-36D171E10595}"/>
              </c:ext>
            </c:extLst>
          </c:dPt>
          <c:dPt>
            <c:idx val="8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4AF-41F9-84D6-36D171E10595}"/>
              </c:ext>
            </c:extLst>
          </c:dPt>
          <c:dPt>
            <c:idx val="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4AF-41F9-84D6-36D171E10595}"/>
              </c:ext>
            </c:extLst>
          </c:dPt>
          <c:dPt>
            <c:idx val="1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4AF-41F9-84D6-36D171E10595}"/>
              </c:ext>
            </c:extLst>
          </c:dPt>
          <c:dPt>
            <c:idx val="1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4AF-41F9-84D6-36D171E10595}"/>
              </c:ext>
            </c:extLst>
          </c:dPt>
          <c:dPt>
            <c:idx val="13"/>
            <c:invertIfNegative val="0"/>
            <c:bubble3D val="0"/>
            <c:spPr>
              <a:solidFill>
                <a:srgbClr val="9A9F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4AF-41F9-84D6-36D171E10595}"/>
              </c:ext>
            </c:extLst>
          </c:dPt>
          <c:dPt>
            <c:idx val="1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4AF-41F9-84D6-36D171E10595}"/>
              </c:ext>
            </c:extLst>
          </c:dPt>
          <c:dPt>
            <c:idx val="15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4AF-41F9-84D6-36D171E10595}"/>
              </c:ext>
            </c:extLst>
          </c:dPt>
          <c:dPt>
            <c:idx val="1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4AF-41F9-84D6-36D171E10595}"/>
              </c:ext>
            </c:extLst>
          </c:dPt>
          <c:dPt>
            <c:idx val="1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4AF-41F9-84D6-36D171E10595}"/>
              </c:ext>
            </c:extLst>
          </c:dPt>
          <c:dPt>
            <c:idx val="1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4AF-41F9-84D6-36D171E10595}"/>
              </c:ext>
            </c:extLst>
          </c:dPt>
          <c:dPt>
            <c:idx val="2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4AF-41F9-84D6-36D171E10595}"/>
              </c:ext>
            </c:extLst>
          </c:dPt>
          <c:dPt>
            <c:idx val="2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14AF-41F9-84D6-36D171E10595}"/>
              </c:ext>
            </c:extLst>
          </c:dPt>
          <c:dPt>
            <c:idx val="2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14AF-41F9-84D6-36D171E10595}"/>
              </c:ext>
            </c:extLst>
          </c:dPt>
          <c:dPt>
            <c:idx val="2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14AF-41F9-84D6-36D171E10595}"/>
              </c:ext>
            </c:extLst>
          </c:dPt>
          <c:val>
            <c:numRef>
              <c:f>'user analysis'!$D$100:$D$123</c:f>
              <c:numCache>
                <c:formatCode>General</c:formatCode>
                <c:ptCount val="24"/>
                <c:pt idx="0">
                  <c:v>1306</c:v>
                </c:pt>
                <c:pt idx="1">
                  <c:v>1022</c:v>
                </c:pt>
                <c:pt idx="2">
                  <c:v>969</c:v>
                </c:pt>
                <c:pt idx="3">
                  <c:v>1020</c:v>
                </c:pt>
                <c:pt idx="4">
                  <c:v>1037</c:v>
                </c:pt>
                <c:pt idx="5">
                  <c:v>1047</c:v>
                </c:pt>
                <c:pt idx="6">
                  <c:v>1339</c:v>
                </c:pt>
                <c:pt idx="7">
                  <c:v>1029</c:v>
                </c:pt>
                <c:pt idx="8">
                  <c:v>1054</c:v>
                </c:pt>
                <c:pt idx="9">
                  <c:v>1055</c:v>
                </c:pt>
                <c:pt idx="10">
                  <c:v>1008</c:v>
                </c:pt>
                <c:pt idx="11">
                  <c:v>1045</c:v>
                </c:pt>
                <c:pt idx="12">
                  <c:v>1183</c:v>
                </c:pt>
                <c:pt idx="13">
                  <c:v>1006</c:v>
                </c:pt>
                <c:pt idx="14">
                  <c:v>995</c:v>
                </c:pt>
                <c:pt idx="15">
                  <c:v>1036</c:v>
                </c:pt>
                <c:pt idx="16">
                  <c:v>1032</c:v>
                </c:pt>
                <c:pt idx="17">
                  <c:v>1006</c:v>
                </c:pt>
                <c:pt idx="18">
                  <c:v>1242</c:v>
                </c:pt>
                <c:pt idx="19">
                  <c:v>1037</c:v>
                </c:pt>
                <c:pt idx="20">
                  <c:v>1013</c:v>
                </c:pt>
                <c:pt idx="21">
                  <c:v>1007</c:v>
                </c:pt>
                <c:pt idx="22">
                  <c:v>1037</c:v>
                </c:pt>
                <c:pt idx="23">
                  <c:v>1028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AF-41F9-84D6-36D171E10595}"/>
            </c:ext>
          </c:extLst>
        </c:ser>
        <c:ser>
          <c:idx val="3"/>
          <c:order val="3"/>
          <c:tx>
            <c:strRef>
              <c:f>'user analysis'!$E$99</c:f>
              <c:strCache>
                <c:ptCount val="1"/>
                <c:pt idx="0">
                  <c:v>Above Average?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'user analysis'!$E$100:$E$123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4AF-41F9-84D6-36D171E10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691640080"/>
        <c:axId val="691640912"/>
      </c:barChart>
      <c:catAx>
        <c:axId val="691640080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9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6916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08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 of Users By Age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analysis'!$C$3</c:f>
              <c:strCache>
                <c:ptCount val="1"/>
                <c:pt idx="0">
                  <c:v>Number of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'user analysis'!$B$4:$B$48</c:f>
              <c:numCache>
                <c:formatCode>General</c:formatCod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numCache>
            </c:numRef>
          </c:cat>
          <c:val>
            <c:numRef>
              <c:f>'user analysis'!$C$4:$C$48</c:f>
              <c:numCache>
                <c:formatCode>General</c:formatCode>
                <c:ptCount val="45"/>
                <c:pt idx="0">
                  <c:v>10</c:v>
                </c:pt>
                <c:pt idx="1">
                  <c:v>9</c:v>
                </c:pt>
                <c:pt idx="2">
                  <c:v>13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13</c:v>
                </c:pt>
                <c:pt idx="7">
                  <c:v>10</c:v>
                </c:pt>
                <c:pt idx="8">
                  <c:v>9</c:v>
                </c:pt>
                <c:pt idx="9">
                  <c:v>11</c:v>
                </c:pt>
                <c:pt idx="10">
                  <c:v>13</c:v>
                </c:pt>
                <c:pt idx="11">
                  <c:v>10</c:v>
                </c:pt>
                <c:pt idx="12">
                  <c:v>5</c:v>
                </c:pt>
                <c:pt idx="13">
                  <c:v>10</c:v>
                </c:pt>
                <c:pt idx="14">
                  <c:v>13</c:v>
                </c:pt>
                <c:pt idx="15">
                  <c:v>13</c:v>
                </c:pt>
                <c:pt idx="16">
                  <c:v>19</c:v>
                </c:pt>
                <c:pt idx="17">
                  <c:v>9</c:v>
                </c:pt>
                <c:pt idx="18">
                  <c:v>7</c:v>
                </c:pt>
                <c:pt idx="19">
                  <c:v>13</c:v>
                </c:pt>
                <c:pt idx="20">
                  <c:v>8</c:v>
                </c:pt>
                <c:pt idx="21">
                  <c:v>9</c:v>
                </c:pt>
                <c:pt idx="22">
                  <c:v>5</c:v>
                </c:pt>
                <c:pt idx="23">
                  <c:v>11</c:v>
                </c:pt>
                <c:pt idx="24">
                  <c:v>10</c:v>
                </c:pt>
                <c:pt idx="25">
                  <c:v>12</c:v>
                </c:pt>
                <c:pt idx="26">
                  <c:v>12</c:v>
                </c:pt>
                <c:pt idx="27">
                  <c:v>10</c:v>
                </c:pt>
                <c:pt idx="28">
                  <c:v>15</c:v>
                </c:pt>
                <c:pt idx="29">
                  <c:v>8</c:v>
                </c:pt>
                <c:pt idx="30">
                  <c:v>13</c:v>
                </c:pt>
                <c:pt idx="31">
                  <c:v>10</c:v>
                </c:pt>
                <c:pt idx="32">
                  <c:v>14</c:v>
                </c:pt>
                <c:pt idx="33">
                  <c:v>9</c:v>
                </c:pt>
                <c:pt idx="34">
                  <c:v>8</c:v>
                </c:pt>
                <c:pt idx="35">
                  <c:v>9</c:v>
                </c:pt>
                <c:pt idx="36">
                  <c:v>16</c:v>
                </c:pt>
                <c:pt idx="37">
                  <c:v>9</c:v>
                </c:pt>
                <c:pt idx="38">
                  <c:v>17</c:v>
                </c:pt>
                <c:pt idx="39">
                  <c:v>15</c:v>
                </c:pt>
                <c:pt idx="40">
                  <c:v>8</c:v>
                </c:pt>
                <c:pt idx="41">
                  <c:v>16</c:v>
                </c:pt>
                <c:pt idx="42">
                  <c:v>15</c:v>
                </c:pt>
                <c:pt idx="43">
                  <c:v>11</c:v>
                </c:pt>
                <c:pt idx="4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8-4698-865C-226435923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332528"/>
        <c:axId val="2028331280"/>
      </c:barChart>
      <c:catAx>
        <c:axId val="202833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331280"/>
        <c:crosses val="autoZero"/>
        <c:auto val="1"/>
        <c:lblAlgn val="ctr"/>
        <c:lblOffset val="100"/>
        <c:noMultiLvlLbl val="0"/>
      </c:catAx>
      <c:valAx>
        <c:axId val="20283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1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33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Number of Users By Age Groups</a:t>
            </a:r>
            <a:endParaRPr lang="en-MY" sz="1400">
              <a:effectLst/>
            </a:endParaRP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6"/>
          <c:w val="0.71241907261592285"/>
          <c:h val="0.71220665200982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'user analysis'!$B$66</c:f>
              <c:strCache>
                <c:ptCount val="1"/>
                <c:pt idx="0">
                  <c:v>0  - 1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'user analysis'!$C$65:$H$65</c:f>
              <c:strCache>
                <c:ptCount val="6"/>
                <c:pt idx="0">
                  <c:v>0 - 1</c:v>
                </c:pt>
                <c:pt idx="1">
                  <c:v>2 - 4</c:v>
                </c:pt>
                <c:pt idx="2">
                  <c:v>5 - 12</c:v>
                </c:pt>
                <c:pt idx="3">
                  <c:v>13 - 19</c:v>
                </c:pt>
                <c:pt idx="4">
                  <c:v>20 - 39</c:v>
                </c:pt>
                <c:pt idx="5">
                  <c:v>40 - 44</c:v>
                </c:pt>
              </c:strCache>
            </c:strRef>
          </c:cat>
          <c:val>
            <c:numRef>
              <c:f>'user analysis'!$C$66:$H$66</c:f>
              <c:numCache>
                <c:formatCode>General</c:formatCode>
                <c:ptCount val="6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3-4CC4-B625-9825775324B7}"/>
            </c:ext>
          </c:extLst>
        </c:ser>
        <c:ser>
          <c:idx val="1"/>
          <c:order val="1"/>
          <c:tx>
            <c:strRef>
              <c:f>'user analysis'!$B$67</c:f>
              <c:strCache>
                <c:ptCount val="1"/>
                <c:pt idx="0">
                  <c:v>2 - 4</c:v>
                </c:pt>
              </c:strCache>
            </c:strRef>
          </c:tx>
          <c:spPr>
            <a:solidFill>
              <a:srgbClr val="C4E2CB"/>
            </a:solidFill>
            <a:ln>
              <a:noFill/>
            </a:ln>
            <a:effectLst/>
          </c:spPr>
          <c:invertIfNegative val="0"/>
          <c:cat>
            <c:strRef>
              <c:f>'user analysis'!$C$65:$H$65</c:f>
              <c:strCache>
                <c:ptCount val="6"/>
                <c:pt idx="0">
                  <c:v>0 - 1</c:v>
                </c:pt>
                <c:pt idx="1">
                  <c:v>2 - 4</c:v>
                </c:pt>
                <c:pt idx="2">
                  <c:v>5 - 12</c:v>
                </c:pt>
                <c:pt idx="3">
                  <c:v>13 - 19</c:v>
                </c:pt>
                <c:pt idx="4">
                  <c:v>20 - 39</c:v>
                </c:pt>
                <c:pt idx="5">
                  <c:v>40 - 44</c:v>
                </c:pt>
              </c:strCache>
            </c:strRef>
          </c:cat>
          <c:val>
            <c:numRef>
              <c:f>'user analysis'!$C$67:$H$67</c:f>
              <c:numCache>
                <c:formatCode>General</c:formatCode>
                <c:ptCount val="6"/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3-4CC4-B625-9825775324B7}"/>
            </c:ext>
          </c:extLst>
        </c:ser>
        <c:ser>
          <c:idx val="2"/>
          <c:order val="2"/>
          <c:tx>
            <c:strRef>
              <c:f>'user analysis'!$B$68</c:f>
              <c:strCache>
                <c:ptCount val="1"/>
                <c:pt idx="0">
                  <c:v>5 - 12</c:v>
                </c:pt>
              </c:strCache>
            </c:strRef>
          </c:tx>
          <c:spPr>
            <a:solidFill>
              <a:srgbClr val="B0D8BA"/>
            </a:solidFill>
            <a:ln>
              <a:noFill/>
            </a:ln>
            <a:effectLst/>
          </c:spPr>
          <c:invertIfNegative val="0"/>
          <c:cat>
            <c:strRef>
              <c:f>'user analysis'!$C$65:$H$65</c:f>
              <c:strCache>
                <c:ptCount val="6"/>
                <c:pt idx="0">
                  <c:v>0 - 1</c:v>
                </c:pt>
                <c:pt idx="1">
                  <c:v>2 - 4</c:v>
                </c:pt>
                <c:pt idx="2">
                  <c:v>5 - 12</c:v>
                </c:pt>
                <c:pt idx="3">
                  <c:v>13 - 19</c:v>
                </c:pt>
                <c:pt idx="4">
                  <c:v>20 - 39</c:v>
                </c:pt>
                <c:pt idx="5">
                  <c:v>40 - 44</c:v>
                </c:pt>
              </c:strCache>
            </c:strRef>
          </c:cat>
          <c:val>
            <c:numRef>
              <c:f>'user analysis'!$C$68:$H$68</c:f>
              <c:numCache>
                <c:formatCode>General</c:formatCode>
                <c:ptCount val="6"/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3-4CC4-B625-9825775324B7}"/>
            </c:ext>
          </c:extLst>
        </c:ser>
        <c:ser>
          <c:idx val="3"/>
          <c:order val="3"/>
          <c:tx>
            <c:strRef>
              <c:f>'user analysis'!$B$69</c:f>
              <c:strCache>
                <c:ptCount val="1"/>
                <c:pt idx="0">
                  <c:v>13 - 19</c:v>
                </c:pt>
              </c:strCache>
            </c:strRef>
          </c:tx>
          <c:spPr>
            <a:solidFill>
              <a:srgbClr val="95CBA2"/>
            </a:solidFill>
            <a:ln>
              <a:noFill/>
            </a:ln>
            <a:effectLst/>
          </c:spPr>
          <c:invertIfNegative val="0"/>
          <c:cat>
            <c:strRef>
              <c:f>'user analysis'!$C$65:$H$65</c:f>
              <c:strCache>
                <c:ptCount val="6"/>
                <c:pt idx="0">
                  <c:v>0 - 1</c:v>
                </c:pt>
                <c:pt idx="1">
                  <c:v>2 - 4</c:v>
                </c:pt>
                <c:pt idx="2">
                  <c:v>5 - 12</c:v>
                </c:pt>
                <c:pt idx="3">
                  <c:v>13 - 19</c:v>
                </c:pt>
                <c:pt idx="4">
                  <c:v>20 - 39</c:v>
                </c:pt>
                <c:pt idx="5">
                  <c:v>40 - 44</c:v>
                </c:pt>
              </c:strCache>
            </c:strRef>
          </c:cat>
          <c:val>
            <c:numRef>
              <c:f>'user analysis'!$C$69:$H$69</c:f>
              <c:numCache>
                <c:formatCode>General</c:formatCode>
                <c:ptCount val="6"/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3-4CC4-B625-9825775324B7}"/>
            </c:ext>
          </c:extLst>
        </c:ser>
        <c:ser>
          <c:idx val="4"/>
          <c:order val="4"/>
          <c:tx>
            <c:strRef>
              <c:f>'user analysis'!$B$70</c:f>
              <c:strCache>
                <c:ptCount val="1"/>
                <c:pt idx="0">
                  <c:v>20 - 39</c:v>
                </c:pt>
              </c:strCache>
            </c:strRef>
          </c:tx>
          <c:spPr>
            <a:solidFill>
              <a:srgbClr val="74BA85"/>
            </a:solidFill>
            <a:ln>
              <a:noFill/>
            </a:ln>
            <a:effectLst/>
          </c:spPr>
          <c:invertIfNegative val="0"/>
          <c:cat>
            <c:strRef>
              <c:f>'user analysis'!$C$65:$H$65</c:f>
              <c:strCache>
                <c:ptCount val="6"/>
                <c:pt idx="0">
                  <c:v>0 - 1</c:v>
                </c:pt>
                <c:pt idx="1">
                  <c:v>2 - 4</c:v>
                </c:pt>
                <c:pt idx="2">
                  <c:v>5 - 12</c:v>
                </c:pt>
                <c:pt idx="3">
                  <c:v>13 - 19</c:v>
                </c:pt>
                <c:pt idx="4">
                  <c:v>20 - 39</c:v>
                </c:pt>
                <c:pt idx="5">
                  <c:v>40 - 44</c:v>
                </c:pt>
              </c:strCache>
            </c:strRef>
          </c:cat>
          <c:val>
            <c:numRef>
              <c:f>'user analysis'!$C$70:$H$70</c:f>
              <c:numCache>
                <c:formatCode>General</c:formatCode>
                <c:ptCount val="6"/>
                <c:pt idx="4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C3-4CC4-B625-9825775324B7}"/>
            </c:ext>
          </c:extLst>
        </c:ser>
        <c:ser>
          <c:idx val="5"/>
          <c:order val="5"/>
          <c:tx>
            <c:strRef>
              <c:f>'user analysis'!$B$71</c:f>
              <c:strCache>
                <c:ptCount val="1"/>
                <c:pt idx="0">
                  <c:v>40 - 44</c:v>
                </c:pt>
              </c:strCache>
            </c:strRef>
          </c:tx>
          <c:spPr>
            <a:solidFill>
              <a:srgbClr val="52A466"/>
            </a:solidFill>
            <a:ln>
              <a:noFill/>
            </a:ln>
            <a:effectLst/>
          </c:spPr>
          <c:invertIfNegative val="0"/>
          <c:cat>
            <c:strRef>
              <c:f>'user analysis'!$C$65:$H$65</c:f>
              <c:strCache>
                <c:ptCount val="6"/>
                <c:pt idx="0">
                  <c:v>0 - 1</c:v>
                </c:pt>
                <c:pt idx="1">
                  <c:v>2 - 4</c:v>
                </c:pt>
                <c:pt idx="2">
                  <c:v>5 - 12</c:v>
                </c:pt>
                <c:pt idx="3">
                  <c:v>13 - 19</c:v>
                </c:pt>
                <c:pt idx="4">
                  <c:v>20 - 39</c:v>
                </c:pt>
                <c:pt idx="5">
                  <c:v>40 - 44</c:v>
                </c:pt>
              </c:strCache>
            </c:strRef>
          </c:cat>
          <c:val>
            <c:numRef>
              <c:f>'user analysis'!$C$71:$H$71</c:f>
              <c:numCache>
                <c:formatCode>General</c:formatCode>
                <c:ptCount val="6"/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C3-4CC4-B625-982577532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98"/>
        <c:axId val="691589760"/>
        <c:axId val="691584768"/>
      </c:barChart>
      <c:catAx>
        <c:axId val="6915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84768"/>
        <c:crosses val="autoZero"/>
        <c:auto val="1"/>
        <c:lblAlgn val="ctr"/>
        <c:lblOffset val="100"/>
        <c:noMultiLvlLbl val="0"/>
      </c:catAx>
      <c:valAx>
        <c:axId val="6915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1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8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316141732283469"/>
          <c:y val="0.17187459850425488"/>
          <c:w val="0.10701027996500438"/>
          <c:h val="0.60127369495479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MY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MY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Top 5 Interests of 20 - 39 Yr Old Users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MY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analysis'!$C$76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504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EAC-4C69-91E2-9A5869E3284D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EAC-4C69-91E2-9A5869E3284D}"/>
              </c:ext>
            </c:extLst>
          </c:dPt>
          <c:dPt>
            <c:idx val="2"/>
            <c:invertIfNegative val="0"/>
            <c:bubble3D val="0"/>
            <c:spPr>
              <a:solidFill>
                <a:srgbClr val="F796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AC-4C69-91E2-9A5869E3284D}"/>
              </c:ext>
            </c:extLst>
          </c:dPt>
          <c:dPt>
            <c:idx val="3"/>
            <c:invertIfNegative val="0"/>
            <c:bubble3D val="0"/>
            <c:spPr>
              <a:solidFill>
                <a:srgbClr val="883C8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EAC-4C69-91E2-9A5869E3284D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EAC-4C69-91E2-9A5869E3284D}"/>
              </c:ext>
            </c:extLst>
          </c:dPt>
          <c:cat>
            <c:strRef>
              <c:f>'user analysis'!$B$77:$B$81</c:f>
              <c:strCache>
                <c:ptCount val="5"/>
                <c:pt idx="0">
                  <c:v>animals</c:v>
                </c:pt>
                <c:pt idx="1">
                  <c:v>soccer</c:v>
                </c:pt>
                <c:pt idx="2">
                  <c:v>food</c:v>
                </c:pt>
                <c:pt idx="3">
                  <c:v>science</c:v>
                </c:pt>
                <c:pt idx="4">
                  <c:v>healthy eating</c:v>
                </c:pt>
              </c:strCache>
            </c:strRef>
          </c:cat>
          <c:val>
            <c:numRef>
              <c:f>'user analysis'!$C$77:$C$81</c:f>
              <c:numCache>
                <c:formatCode>General</c:formatCode>
                <c:ptCount val="5"/>
                <c:pt idx="0">
                  <c:v>49</c:v>
                </c:pt>
                <c:pt idx="1">
                  <c:v>45</c:v>
                </c:pt>
                <c:pt idx="2">
                  <c:v>41</c:v>
                </c:pt>
                <c:pt idx="3">
                  <c:v>39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C-4C69-91E2-9A5869E32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823920"/>
        <c:axId val="1890824752"/>
      </c:barChart>
      <c:catAx>
        <c:axId val="189082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4752"/>
        <c:crosses val="autoZero"/>
        <c:auto val="1"/>
        <c:lblAlgn val="ctr"/>
        <c:lblOffset val="100"/>
        <c:noMultiLvlLbl val="0"/>
      </c:catAx>
      <c:valAx>
        <c:axId val="18908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20 - 39 Yr Olds' Activity By Hour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020027393690695E-2"/>
          <c:y val="0.1689816727049577"/>
          <c:w val="0.86626535968178653"/>
          <c:h val="0.70777621739421193"/>
        </c:manualLayout>
      </c:layout>
      <c:areaChart>
        <c:grouping val="stacked"/>
        <c:varyColors val="0"/>
        <c:ser>
          <c:idx val="1"/>
          <c:order val="1"/>
          <c:tx>
            <c:strRef>
              <c:f>'user analysis'!$C$130</c:f>
              <c:strCache>
                <c:ptCount val="1"/>
                <c:pt idx="0">
                  <c:v>Users (Area)</c:v>
                </c:pt>
              </c:strCache>
            </c:strRef>
          </c:tx>
          <c:spPr>
            <a:solidFill>
              <a:srgbClr val="CACDF2">
                <a:alpha val="74902"/>
              </a:srgbClr>
            </a:solidFill>
            <a:ln>
              <a:noFill/>
            </a:ln>
            <a:effectLst/>
          </c:spPr>
          <c:cat>
            <c:numRef>
              <c:f>'user analysis'!$B$131:$B$154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'user analysis'!$C$131:$C$154</c:f>
              <c:numCache>
                <c:formatCode>General</c:formatCode>
                <c:ptCount val="24"/>
                <c:pt idx="0">
                  <c:v>465</c:v>
                </c:pt>
                <c:pt idx="1">
                  <c:v>381</c:v>
                </c:pt>
                <c:pt idx="2">
                  <c:v>357</c:v>
                </c:pt>
                <c:pt idx="3">
                  <c:v>417</c:v>
                </c:pt>
                <c:pt idx="4">
                  <c:v>390</c:v>
                </c:pt>
                <c:pt idx="5">
                  <c:v>399</c:v>
                </c:pt>
                <c:pt idx="6">
                  <c:v>509</c:v>
                </c:pt>
                <c:pt idx="7">
                  <c:v>389</c:v>
                </c:pt>
                <c:pt idx="8">
                  <c:v>412</c:v>
                </c:pt>
                <c:pt idx="9">
                  <c:v>419</c:v>
                </c:pt>
                <c:pt idx="10">
                  <c:v>415</c:v>
                </c:pt>
                <c:pt idx="11">
                  <c:v>413</c:v>
                </c:pt>
                <c:pt idx="12">
                  <c:v>505</c:v>
                </c:pt>
                <c:pt idx="13">
                  <c:v>400</c:v>
                </c:pt>
                <c:pt idx="14">
                  <c:v>357</c:v>
                </c:pt>
                <c:pt idx="15">
                  <c:v>383</c:v>
                </c:pt>
                <c:pt idx="16">
                  <c:v>399</c:v>
                </c:pt>
                <c:pt idx="17">
                  <c:v>383</c:v>
                </c:pt>
                <c:pt idx="18">
                  <c:v>500</c:v>
                </c:pt>
                <c:pt idx="19">
                  <c:v>416</c:v>
                </c:pt>
                <c:pt idx="20">
                  <c:v>362</c:v>
                </c:pt>
                <c:pt idx="21">
                  <c:v>388</c:v>
                </c:pt>
                <c:pt idx="22">
                  <c:v>418</c:v>
                </c:pt>
                <c:pt idx="23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60-4748-84F0-9467499E8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640080"/>
        <c:axId val="69164091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'user analysis'!$B$99</c15:sqref>
                        </c15:formulaRef>
                      </c:ext>
                    </c:extLst>
                    <c:strCache>
                      <c:ptCount val="1"/>
                      <c:pt idx="0">
                        <c:v>Hour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'user analysis'!$B$131:$B$154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'user analysis'!$B$100:$B$123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0F60-4748-84F0-9467499E8FBD}"/>
                  </c:ext>
                </c:extLst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2"/>
          <c:order val="2"/>
          <c:tx>
            <c:strRef>
              <c:f>'user analysis'!$D$130</c:f>
              <c:strCache>
                <c:ptCount val="1"/>
                <c:pt idx="0">
                  <c:v>Users (Bar)</c:v>
                </c:pt>
              </c:strCache>
            </c:strRef>
          </c:tx>
          <c:spPr>
            <a:solidFill>
              <a:srgbClr val="2831A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F60-4748-84F0-9467499E8FBD}"/>
              </c:ext>
            </c:extLst>
          </c:dPt>
          <c:dPt>
            <c:idx val="2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F60-4748-84F0-9467499E8FBD}"/>
              </c:ext>
            </c:extLst>
          </c:dPt>
          <c:dPt>
            <c:idx val="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F60-4748-84F0-9467499E8FBD}"/>
              </c:ext>
            </c:extLst>
          </c:dPt>
          <c:dPt>
            <c:idx val="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F60-4748-84F0-9467499E8FBD}"/>
              </c:ext>
            </c:extLst>
          </c:dPt>
          <c:dPt>
            <c:idx val="5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F60-4748-84F0-9467499E8FBD}"/>
              </c:ext>
            </c:extLst>
          </c:dPt>
          <c:dPt>
            <c:idx val="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F60-4748-84F0-9467499E8FBD}"/>
              </c:ext>
            </c:extLst>
          </c:dPt>
          <c:dPt>
            <c:idx val="8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F60-4748-84F0-9467499E8FBD}"/>
              </c:ext>
            </c:extLst>
          </c:dPt>
          <c:dPt>
            <c:idx val="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F60-4748-84F0-9467499E8FBD}"/>
              </c:ext>
            </c:extLst>
          </c:dPt>
          <c:dPt>
            <c:idx val="10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F60-4748-84F0-9467499E8FBD}"/>
              </c:ext>
            </c:extLst>
          </c:dPt>
          <c:dPt>
            <c:idx val="1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0F60-4748-84F0-9467499E8FBD}"/>
              </c:ext>
            </c:extLst>
          </c:dPt>
          <c:dPt>
            <c:idx val="1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0F60-4748-84F0-9467499E8FBD}"/>
              </c:ext>
            </c:extLst>
          </c:dPt>
          <c:dPt>
            <c:idx val="1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0F60-4748-84F0-9467499E8FBD}"/>
              </c:ext>
            </c:extLst>
          </c:dPt>
          <c:dPt>
            <c:idx val="15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0F60-4748-84F0-9467499E8FBD}"/>
              </c:ext>
            </c:extLst>
          </c:dPt>
          <c:dPt>
            <c:idx val="1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0F60-4748-84F0-9467499E8FBD}"/>
              </c:ext>
            </c:extLst>
          </c:dPt>
          <c:dPt>
            <c:idx val="1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0-4748-84F0-9467499E8FBD}"/>
              </c:ext>
            </c:extLst>
          </c:dPt>
          <c:dPt>
            <c:idx val="1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0F60-4748-84F0-9467499E8FBD}"/>
              </c:ext>
            </c:extLst>
          </c:dPt>
          <c:dPt>
            <c:idx val="2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0F60-4748-84F0-9467499E8FBD}"/>
              </c:ext>
            </c:extLst>
          </c:dPt>
          <c:dPt>
            <c:idx val="2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0F60-4748-84F0-9467499E8FBD}"/>
              </c:ext>
            </c:extLst>
          </c:dPt>
          <c:dPt>
            <c:idx val="2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0F60-4748-84F0-9467499E8FBD}"/>
              </c:ext>
            </c:extLst>
          </c:dPt>
          <c:dPt>
            <c:idx val="2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0F60-4748-84F0-9467499E8FBD}"/>
              </c:ext>
            </c:extLst>
          </c:dPt>
          <c:cat>
            <c:numRef>
              <c:f>'user analysis'!$B$131:$B$154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'user analysis'!$D$131:$D$154</c:f>
              <c:numCache>
                <c:formatCode>General</c:formatCode>
                <c:ptCount val="24"/>
                <c:pt idx="0">
                  <c:v>465</c:v>
                </c:pt>
                <c:pt idx="1">
                  <c:v>381</c:v>
                </c:pt>
                <c:pt idx="2">
                  <c:v>357</c:v>
                </c:pt>
                <c:pt idx="3">
                  <c:v>417</c:v>
                </c:pt>
                <c:pt idx="4">
                  <c:v>390</c:v>
                </c:pt>
                <c:pt idx="5">
                  <c:v>399</c:v>
                </c:pt>
                <c:pt idx="6">
                  <c:v>509</c:v>
                </c:pt>
                <c:pt idx="7">
                  <c:v>389</c:v>
                </c:pt>
                <c:pt idx="8">
                  <c:v>412</c:v>
                </c:pt>
                <c:pt idx="9">
                  <c:v>419</c:v>
                </c:pt>
                <c:pt idx="10">
                  <c:v>415</c:v>
                </c:pt>
                <c:pt idx="11">
                  <c:v>413</c:v>
                </c:pt>
                <c:pt idx="12">
                  <c:v>505</c:v>
                </c:pt>
                <c:pt idx="13">
                  <c:v>400</c:v>
                </c:pt>
                <c:pt idx="14">
                  <c:v>357</c:v>
                </c:pt>
                <c:pt idx="15">
                  <c:v>383</c:v>
                </c:pt>
                <c:pt idx="16">
                  <c:v>399</c:v>
                </c:pt>
                <c:pt idx="17">
                  <c:v>383</c:v>
                </c:pt>
                <c:pt idx="18">
                  <c:v>500</c:v>
                </c:pt>
                <c:pt idx="19">
                  <c:v>416</c:v>
                </c:pt>
                <c:pt idx="20">
                  <c:v>362</c:v>
                </c:pt>
                <c:pt idx="21">
                  <c:v>388</c:v>
                </c:pt>
                <c:pt idx="22">
                  <c:v>418</c:v>
                </c:pt>
                <c:pt idx="23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F60-4748-84F0-9467499E8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691640080"/>
        <c:axId val="69164091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'user analysis'!$E$99</c15:sqref>
                        </c15:formulaRef>
                      </c:ext>
                    </c:extLst>
                    <c:strCache>
                      <c:ptCount val="1"/>
                      <c:pt idx="0">
                        <c:v>Above Average?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'user analysis'!$B$131:$B$154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'user analysis'!$E$100:$E$123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A-0F60-4748-84F0-9467499E8FBD}"/>
                  </c:ext>
                </c:extLst>
              </c15:ser>
            </c15:filteredBarSeries>
          </c:ext>
        </c:extLst>
      </c:barChart>
      <c:catAx>
        <c:axId val="691640080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9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6916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08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20 - 39 Yr Olds' Activity By Day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020027393690695E-2"/>
          <c:y val="0.1689816727049577"/>
          <c:w val="0.84122144295580681"/>
          <c:h val="0.61806347703849174"/>
        </c:manualLayout>
      </c:layout>
      <c:areaChart>
        <c:grouping val="stacked"/>
        <c:varyColors val="0"/>
        <c:ser>
          <c:idx val="1"/>
          <c:order val="1"/>
          <c:tx>
            <c:strRef>
              <c:f>'user analysis'!$C$161</c:f>
              <c:strCache>
                <c:ptCount val="1"/>
                <c:pt idx="0">
                  <c:v>Users (Area)</c:v>
                </c:pt>
              </c:strCache>
            </c:strRef>
          </c:tx>
          <c:spPr>
            <a:solidFill>
              <a:srgbClr val="CACDF2">
                <a:alpha val="74902"/>
              </a:srgbClr>
            </a:solidFill>
            <a:ln>
              <a:noFill/>
            </a:ln>
            <a:effectLst/>
          </c:spPr>
          <c:cat>
            <c:strRef>
              <c:f>'user analysis'!$B$162:$B$168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'user analysis'!$C$162:$C$168</c:f>
              <c:numCache>
                <c:formatCode>General</c:formatCode>
                <c:ptCount val="7"/>
                <c:pt idx="0">
                  <c:v>1450</c:v>
                </c:pt>
                <c:pt idx="1">
                  <c:v>1423</c:v>
                </c:pt>
                <c:pt idx="2">
                  <c:v>1408</c:v>
                </c:pt>
                <c:pt idx="3">
                  <c:v>1411</c:v>
                </c:pt>
                <c:pt idx="4">
                  <c:v>1396</c:v>
                </c:pt>
                <c:pt idx="5">
                  <c:v>1375</c:v>
                </c:pt>
                <c:pt idx="6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F-4C02-8AB7-41A0A95A9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640080"/>
        <c:axId val="69164091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'user analysis'!$B$99</c15:sqref>
                        </c15:formulaRef>
                      </c:ext>
                    </c:extLst>
                    <c:strCache>
                      <c:ptCount val="1"/>
                      <c:pt idx="0">
                        <c:v>Hour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'user analysis'!$B$162:$B$168</c15:sqref>
                        </c15:formulaRef>
                      </c:ext>
                    </c:extLst>
                    <c:strCache>
                      <c:ptCount val="7"/>
                      <c:pt idx="0">
                        <c:v>Mon</c:v>
                      </c:pt>
                      <c:pt idx="1">
                        <c:v>Tue</c:v>
                      </c:pt>
                      <c:pt idx="2">
                        <c:v>Wed</c:v>
                      </c:pt>
                      <c:pt idx="3">
                        <c:v>Thu</c:v>
                      </c:pt>
                      <c:pt idx="4">
                        <c:v>Fri</c:v>
                      </c:pt>
                      <c:pt idx="5">
                        <c:v>Sat</c:v>
                      </c:pt>
                      <c:pt idx="6">
                        <c:v>Sun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'user analysis'!$B$100:$B$123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A-14EF-4C02-8AB7-41A0A95A99D4}"/>
                  </c:ext>
                </c:extLst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2"/>
          <c:order val="2"/>
          <c:tx>
            <c:strRef>
              <c:f>'user analysis'!$D$161</c:f>
              <c:strCache>
                <c:ptCount val="1"/>
                <c:pt idx="0">
                  <c:v>Users (Bar)</c:v>
                </c:pt>
              </c:strCache>
            </c:strRef>
          </c:tx>
          <c:spPr>
            <a:solidFill>
              <a:srgbClr val="2831A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4EF-4C02-8AB7-41A0A95A99D4}"/>
              </c:ext>
            </c:extLst>
          </c:dPt>
          <c:dPt>
            <c:idx val="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4EF-4C02-8AB7-41A0A95A99D4}"/>
              </c:ext>
            </c:extLst>
          </c:dPt>
          <c:dPt>
            <c:idx val="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4EF-4C02-8AB7-41A0A95A99D4}"/>
              </c:ext>
            </c:extLst>
          </c:dPt>
          <c:dPt>
            <c:idx val="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4EF-4C02-8AB7-41A0A95A99D4}"/>
              </c:ext>
            </c:extLst>
          </c:dPt>
          <c:dPt>
            <c:idx val="5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4EF-4C02-8AB7-41A0A95A99D4}"/>
              </c:ext>
            </c:extLst>
          </c:dPt>
          <c:dPt>
            <c:idx val="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14EF-4C02-8AB7-41A0A95A99D4}"/>
              </c:ext>
            </c:extLst>
          </c:dPt>
          <c:dPt>
            <c:idx val="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4EF-4C02-8AB7-41A0A95A99D4}"/>
              </c:ext>
            </c:extLst>
          </c:dPt>
          <c:dPt>
            <c:idx val="8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4EF-4C02-8AB7-41A0A95A99D4}"/>
              </c:ext>
            </c:extLst>
          </c:dPt>
          <c:dPt>
            <c:idx val="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4EF-4C02-8AB7-41A0A95A99D4}"/>
              </c:ext>
            </c:extLst>
          </c:dPt>
          <c:dPt>
            <c:idx val="10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4EF-4C02-8AB7-41A0A95A99D4}"/>
              </c:ext>
            </c:extLst>
          </c:dPt>
          <c:dPt>
            <c:idx val="1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4EF-4C02-8AB7-41A0A95A99D4}"/>
              </c:ext>
            </c:extLst>
          </c:dPt>
          <c:dPt>
            <c:idx val="1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14EF-4C02-8AB7-41A0A95A99D4}"/>
              </c:ext>
            </c:extLst>
          </c:dPt>
          <c:dPt>
            <c:idx val="1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14EF-4C02-8AB7-41A0A95A99D4}"/>
              </c:ext>
            </c:extLst>
          </c:dPt>
          <c:dPt>
            <c:idx val="15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14EF-4C02-8AB7-41A0A95A99D4}"/>
              </c:ext>
            </c:extLst>
          </c:dPt>
          <c:dPt>
            <c:idx val="1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14EF-4C02-8AB7-41A0A95A99D4}"/>
              </c:ext>
            </c:extLst>
          </c:dPt>
          <c:dPt>
            <c:idx val="1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14EF-4C02-8AB7-41A0A95A99D4}"/>
              </c:ext>
            </c:extLst>
          </c:dPt>
          <c:dPt>
            <c:idx val="1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14EF-4C02-8AB7-41A0A95A99D4}"/>
              </c:ext>
            </c:extLst>
          </c:dPt>
          <c:dPt>
            <c:idx val="2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14EF-4C02-8AB7-41A0A95A99D4}"/>
              </c:ext>
            </c:extLst>
          </c:dPt>
          <c:dPt>
            <c:idx val="2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14EF-4C02-8AB7-41A0A95A99D4}"/>
              </c:ext>
            </c:extLst>
          </c:dPt>
          <c:dPt>
            <c:idx val="2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14EF-4C02-8AB7-41A0A95A99D4}"/>
              </c:ext>
            </c:extLst>
          </c:dPt>
          <c:dPt>
            <c:idx val="2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14EF-4C02-8AB7-41A0A95A99D4}"/>
              </c:ext>
            </c:extLst>
          </c:dPt>
          <c:cat>
            <c:strRef>
              <c:f>'user analysis'!$B$162:$B$168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'user analysis'!$D$162:$D$168</c:f>
              <c:numCache>
                <c:formatCode>General</c:formatCode>
                <c:ptCount val="7"/>
                <c:pt idx="0">
                  <c:v>1450</c:v>
                </c:pt>
                <c:pt idx="1">
                  <c:v>1423</c:v>
                </c:pt>
                <c:pt idx="2">
                  <c:v>1408</c:v>
                </c:pt>
                <c:pt idx="3">
                  <c:v>1411</c:v>
                </c:pt>
                <c:pt idx="4">
                  <c:v>1396</c:v>
                </c:pt>
                <c:pt idx="5">
                  <c:v>1375</c:v>
                </c:pt>
                <c:pt idx="6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4EF-4C02-8AB7-41A0A95A9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691640080"/>
        <c:axId val="69164091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'user analysis'!$E$99</c15:sqref>
                        </c15:formulaRef>
                      </c:ext>
                    </c:extLst>
                    <c:strCache>
                      <c:ptCount val="1"/>
                      <c:pt idx="0">
                        <c:v>Above Average?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'user analysis'!$B$162:$B$168</c15:sqref>
                        </c15:formulaRef>
                      </c:ext>
                    </c:extLst>
                    <c:strCache>
                      <c:ptCount val="7"/>
                      <c:pt idx="0">
                        <c:v>Mon</c:v>
                      </c:pt>
                      <c:pt idx="1">
                        <c:v>Tue</c:v>
                      </c:pt>
                      <c:pt idx="2">
                        <c:v>Wed</c:v>
                      </c:pt>
                      <c:pt idx="3">
                        <c:v>Thu</c:v>
                      </c:pt>
                      <c:pt idx="4">
                        <c:v>Fri</c:v>
                      </c:pt>
                      <c:pt idx="5">
                        <c:v>Sat</c:v>
                      </c:pt>
                      <c:pt idx="6">
                        <c:v>Sun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'user analysis'!$E$100:$E$123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14EF-4C02-8AB7-41A0A95A99D4}"/>
                  </c:ext>
                </c:extLst>
              </c15:ser>
            </c15:filteredBarSeries>
          </c:ext>
        </c:extLst>
      </c:barChart>
      <c:catAx>
        <c:axId val="691640080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912"/>
        <c:crosses val="autoZero"/>
        <c:auto val="1"/>
        <c:lblAlgn val="ctr"/>
        <c:lblOffset val="100"/>
        <c:tickLblSkip val="1"/>
        <c:tickMarkSkip val="2"/>
        <c:noMultiLvlLbl val="0"/>
      </c:catAx>
      <c:valAx>
        <c:axId val="6916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08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User Activity By Hour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020027393690695E-2"/>
          <c:y val="0.1689816727049577"/>
          <c:w val="0.86626535968178653"/>
          <c:h val="0.70777621739421193"/>
        </c:manualLayout>
      </c:layout>
      <c:areaChart>
        <c:grouping val="stacked"/>
        <c:varyColors val="0"/>
        <c:ser>
          <c:idx val="1"/>
          <c:order val="1"/>
          <c:tx>
            <c:strRef>
              <c:f>'content analysis'!$C$134</c:f>
              <c:strCache>
                <c:ptCount val="1"/>
                <c:pt idx="0">
                  <c:v>Users (Area)</c:v>
                </c:pt>
              </c:strCache>
            </c:strRef>
          </c:tx>
          <c:spPr>
            <a:solidFill>
              <a:srgbClr val="CACDF2">
                <a:alpha val="74902"/>
              </a:srgbClr>
            </a:solidFill>
            <a:ln>
              <a:noFill/>
            </a:ln>
            <a:effectLst/>
          </c:spPr>
          <c:cat>
            <c:numRef>
              <c:f>'content analysis'!$B$135:$B$158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'content analysis'!$C$135:$C$158</c:f>
              <c:numCache>
                <c:formatCode>General</c:formatCode>
                <c:ptCount val="24"/>
                <c:pt idx="0">
                  <c:v>1306</c:v>
                </c:pt>
                <c:pt idx="1">
                  <c:v>1022</c:v>
                </c:pt>
                <c:pt idx="2">
                  <c:v>969</c:v>
                </c:pt>
                <c:pt idx="3">
                  <c:v>1020</c:v>
                </c:pt>
                <c:pt idx="4">
                  <c:v>1037</c:v>
                </c:pt>
                <c:pt idx="5">
                  <c:v>1047</c:v>
                </c:pt>
                <c:pt idx="6">
                  <c:v>1339</c:v>
                </c:pt>
                <c:pt idx="7">
                  <c:v>1029</c:v>
                </c:pt>
                <c:pt idx="8">
                  <c:v>1054</c:v>
                </c:pt>
                <c:pt idx="9">
                  <c:v>1055</c:v>
                </c:pt>
                <c:pt idx="10">
                  <c:v>1008</c:v>
                </c:pt>
                <c:pt idx="11">
                  <c:v>1045</c:v>
                </c:pt>
                <c:pt idx="12">
                  <c:v>1183</c:v>
                </c:pt>
                <c:pt idx="13">
                  <c:v>1006</c:v>
                </c:pt>
                <c:pt idx="14">
                  <c:v>995</c:v>
                </c:pt>
                <c:pt idx="15">
                  <c:v>1036</c:v>
                </c:pt>
                <c:pt idx="16">
                  <c:v>1032</c:v>
                </c:pt>
                <c:pt idx="17">
                  <c:v>1006</c:v>
                </c:pt>
                <c:pt idx="18">
                  <c:v>1242</c:v>
                </c:pt>
                <c:pt idx="19">
                  <c:v>1037</c:v>
                </c:pt>
                <c:pt idx="20">
                  <c:v>1013</c:v>
                </c:pt>
                <c:pt idx="21">
                  <c:v>1007</c:v>
                </c:pt>
                <c:pt idx="22">
                  <c:v>1037</c:v>
                </c:pt>
                <c:pt idx="23">
                  <c:v>1028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9-4C0A-876A-5AC871845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640080"/>
        <c:axId val="69164091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'content analysis'!$B$134</c15:sqref>
                        </c15:formulaRef>
                      </c:ext>
                    </c:extLst>
                    <c:strCache>
                      <c:ptCount val="1"/>
                      <c:pt idx="0">
                        <c:v>Hour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'content analysis'!$B$135:$B$158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'content analysis'!$B$135:$B$158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FAB9-4C0A-876A-5AC871845B02}"/>
                  </c:ext>
                </c:extLst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2"/>
          <c:order val="2"/>
          <c:tx>
            <c:strRef>
              <c:f>'content analysis'!$D$134</c:f>
              <c:strCache>
                <c:ptCount val="1"/>
                <c:pt idx="0">
                  <c:v>Users (Bar)</c:v>
                </c:pt>
              </c:strCache>
            </c:strRef>
          </c:tx>
          <c:spPr>
            <a:solidFill>
              <a:srgbClr val="2831A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AB9-4C0A-876A-5AC871845B02}"/>
              </c:ext>
            </c:extLst>
          </c:dPt>
          <c:dPt>
            <c:idx val="2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AB9-4C0A-876A-5AC871845B02}"/>
              </c:ext>
            </c:extLst>
          </c:dPt>
          <c:dPt>
            <c:idx val="3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AB9-4C0A-876A-5AC871845B02}"/>
              </c:ext>
            </c:extLst>
          </c:dPt>
          <c:dPt>
            <c:idx val="4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AB9-4C0A-876A-5AC871845B02}"/>
              </c:ext>
            </c:extLst>
          </c:dPt>
          <c:dPt>
            <c:idx val="5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AB9-4C0A-876A-5AC871845B02}"/>
              </c:ext>
            </c:extLst>
          </c:dPt>
          <c:dPt>
            <c:idx val="7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AB9-4C0A-876A-5AC871845B02}"/>
              </c:ext>
            </c:extLst>
          </c:dPt>
          <c:dPt>
            <c:idx val="8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AB9-4C0A-876A-5AC871845B02}"/>
              </c:ext>
            </c:extLst>
          </c:dPt>
          <c:dPt>
            <c:idx val="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AB9-4C0A-876A-5AC871845B02}"/>
              </c:ext>
            </c:extLst>
          </c:dPt>
          <c:dPt>
            <c:idx val="1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AB9-4C0A-876A-5AC871845B02}"/>
              </c:ext>
            </c:extLst>
          </c:dPt>
          <c:dPt>
            <c:idx val="1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AB9-4C0A-876A-5AC871845B02}"/>
              </c:ext>
            </c:extLst>
          </c:dPt>
          <c:dPt>
            <c:idx val="13"/>
            <c:invertIfNegative val="0"/>
            <c:bubble3D val="0"/>
            <c:spPr>
              <a:solidFill>
                <a:srgbClr val="9A9F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FAB9-4C0A-876A-5AC871845B02}"/>
              </c:ext>
            </c:extLst>
          </c:dPt>
          <c:dPt>
            <c:idx val="1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AB9-4C0A-876A-5AC871845B02}"/>
              </c:ext>
            </c:extLst>
          </c:dPt>
          <c:dPt>
            <c:idx val="15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FAB9-4C0A-876A-5AC871845B02}"/>
              </c:ext>
            </c:extLst>
          </c:dPt>
          <c:dPt>
            <c:idx val="1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FAB9-4C0A-876A-5AC871845B02}"/>
              </c:ext>
            </c:extLst>
          </c:dPt>
          <c:dPt>
            <c:idx val="1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FAB9-4C0A-876A-5AC871845B02}"/>
              </c:ext>
            </c:extLst>
          </c:dPt>
          <c:dPt>
            <c:idx val="1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FAB9-4C0A-876A-5AC871845B02}"/>
              </c:ext>
            </c:extLst>
          </c:dPt>
          <c:dPt>
            <c:idx val="2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FAB9-4C0A-876A-5AC871845B02}"/>
              </c:ext>
            </c:extLst>
          </c:dPt>
          <c:dPt>
            <c:idx val="2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FAB9-4C0A-876A-5AC871845B02}"/>
              </c:ext>
            </c:extLst>
          </c:dPt>
          <c:dPt>
            <c:idx val="2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FAB9-4C0A-876A-5AC871845B02}"/>
              </c:ext>
            </c:extLst>
          </c:dPt>
          <c:dPt>
            <c:idx val="2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FAB9-4C0A-876A-5AC871845B02}"/>
              </c:ext>
            </c:extLst>
          </c:dPt>
          <c:val>
            <c:numRef>
              <c:f>'content analysis'!$D$135:$D$158</c:f>
              <c:numCache>
                <c:formatCode>General</c:formatCode>
                <c:ptCount val="24"/>
                <c:pt idx="0">
                  <c:v>1306</c:v>
                </c:pt>
                <c:pt idx="1">
                  <c:v>1022</c:v>
                </c:pt>
                <c:pt idx="2">
                  <c:v>969</c:v>
                </c:pt>
                <c:pt idx="3">
                  <c:v>1020</c:v>
                </c:pt>
                <c:pt idx="4">
                  <c:v>1037</c:v>
                </c:pt>
                <c:pt idx="5">
                  <c:v>1047</c:v>
                </c:pt>
                <c:pt idx="6">
                  <c:v>1339</c:v>
                </c:pt>
                <c:pt idx="7">
                  <c:v>1029</c:v>
                </c:pt>
                <c:pt idx="8">
                  <c:v>1054</c:v>
                </c:pt>
                <c:pt idx="9">
                  <c:v>1055</c:v>
                </c:pt>
                <c:pt idx="10">
                  <c:v>1008</c:v>
                </c:pt>
                <c:pt idx="11">
                  <c:v>1045</c:v>
                </c:pt>
                <c:pt idx="12">
                  <c:v>1183</c:v>
                </c:pt>
                <c:pt idx="13">
                  <c:v>1006</c:v>
                </c:pt>
                <c:pt idx="14">
                  <c:v>995</c:v>
                </c:pt>
                <c:pt idx="15">
                  <c:v>1036</c:v>
                </c:pt>
                <c:pt idx="16">
                  <c:v>1032</c:v>
                </c:pt>
                <c:pt idx="17">
                  <c:v>1006</c:v>
                </c:pt>
                <c:pt idx="18">
                  <c:v>1242</c:v>
                </c:pt>
                <c:pt idx="19">
                  <c:v>1037</c:v>
                </c:pt>
                <c:pt idx="20">
                  <c:v>1013</c:v>
                </c:pt>
                <c:pt idx="21">
                  <c:v>1007</c:v>
                </c:pt>
                <c:pt idx="22">
                  <c:v>1037</c:v>
                </c:pt>
                <c:pt idx="23">
                  <c:v>1028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AB9-4C0A-876A-5AC871845B02}"/>
            </c:ext>
          </c:extLst>
        </c:ser>
        <c:ser>
          <c:idx val="3"/>
          <c:order val="3"/>
          <c:tx>
            <c:strRef>
              <c:f>'content analysis'!$E$134</c:f>
              <c:strCache>
                <c:ptCount val="1"/>
                <c:pt idx="0">
                  <c:v>Above Average?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'content analysis'!$E$135:$E$158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AB9-4C0A-876A-5AC871845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691640080"/>
        <c:axId val="691640912"/>
      </c:barChart>
      <c:catAx>
        <c:axId val="691640080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9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6916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08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20 - 39 Yr Olds' Activity By Hour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020027393690695E-2"/>
          <c:y val="0.1689816727049577"/>
          <c:w val="0.86626535968178653"/>
          <c:h val="0.70777621739421193"/>
        </c:manualLayout>
      </c:layout>
      <c:areaChart>
        <c:grouping val="stacked"/>
        <c:varyColors val="0"/>
        <c:ser>
          <c:idx val="1"/>
          <c:order val="1"/>
          <c:tx>
            <c:strRef>
              <c:f>'content analysis'!$C$165</c:f>
              <c:strCache>
                <c:ptCount val="1"/>
                <c:pt idx="0">
                  <c:v>Users (Area)</c:v>
                </c:pt>
              </c:strCache>
            </c:strRef>
          </c:tx>
          <c:spPr>
            <a:solidFill>
              <a:srgbClr val="CACDF2">
                <a:alpha val="74902"/>
              </a:srgbClr>
            </a:solidFill>
            <a:ln>
              <a:noFill/>
            </a:ln>
            <a:effectLst/>
          </c:spPr>
          <c:cat>
            <c:numRef>
              <c:f>'content analysis'!$B$166:$B$189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'content analysis'!$C$166:$C$189</c:f>
              <c:numCache>
                <c:formatCode>General</c:formatCode>
                <c:ptCount val="24"/>
                <c:pt idx="0">
                  <c:v>465</c:v>
                </c:pt>
                <c:pt idx="1">
                  <c:v>381</c:v>
                </c:pt>
                <c:pt idx="2">
                  <c:v>357</c:v>
                </c:pt>
                <c:pt idx="3">
                  <c:v>417</c:v>
                </c:pt>
                <c:pt idx="4">
                  <c:v>390</c:v>
                </c:pt>
                <c:pt idx="5">
                  <c:v>399</c:v>
                </c:pt>
                <c:pt idx="6">
                  <c:v>509</c:v>
                </c:pt>
                <c:pt idx="7">
                  <c:v>389</c:v>
                </c:pt>
                <c:pt idx="8">
                  <c:v>412</c:v>
                </c:pt>
                <c:pt idx="9">
                  <c:v>419</c:v>
                </c:pt>
                <c:pt idx="10">
                  <c:v>415</c:v>
                </c:pt>
                <c:pt idx="11">
                  <c:v>413</c:v>
                </c:pt>
                <c:pt idx="12">
                  <c:v>505</c:v>
                </c:pt>
                <c:pt idx="13">
                  <c:v>400</c:v>
                </c:pt>
                <c:pt idx="14">
                  <c:v>357</c:v>
                </c:pt>
                <c:pt idx="15">
                  <c:v>383</c:v>
                </c:pt>
                <c:pt idx="16">
                  <c:v>399</c:v>
                </c:pt>
                <c:pt idx="17">
                  <c:v>383</c:v>
                </c:pt>
                <c:pt idx="18">
                  <c:v>500</c:v>
                </c:pt>
                <c:pt idx="19">
                  <c:v>416</c:v>
                </c:pt>
                <c:pt idx="20">
                  <c:v>362</c:v>
                </c:pt>
                <c:pt idx="21">
                  <c:v>388</c:v>
                </c:pt>
                <c:pt idx="22">
                  <c:v>418</c:v>
                </c:pt>
                <c:pt idx="23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3-4B49-AFF6-A2C7F4A41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640080"/>
        <c:axId val="69164091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'content analysis'!$B$134</c15:sqref>
                        </c15:formulaRef>
                      </c:ext>
                    </c:extLst>
                    <c:strCache>
                      <c:ptCount val="1"/>
                      <c:pt idx="0">
                        <c:v>Hour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'content analysis'!$B$166:$B$189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'content analysis'!$B$135:$B$158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A-BA53-4B49-AFF6-A2C7F4A415E5}"/>
                  </c:ext>
                </c:extLst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2"/>
          <c:order val="2"/>
          <c:tx>
            <c:strRef>
              <c:f>'content analysis'!$D$165</c:f>
              <c:strCache>
                <c:ptCount val="1"/>
                <c:pt idx="0">
                  <c:v>Users (Bar)</c:v>
                </c:pt>
              </c:strCache>
            </c:strRef>
          </c:tx>
          <c:spPr>
            <a:solidFill>
              <a:srgbClr val="2831A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A53-4B49-AFF6-A2C7F4A415E5}"/>
              </c:ext>
            </c:extLst>
          </c:dPt>
          <c:dPt>
            <c:idx val="2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A53-4B49-AFF6-A2C7F4A415E5}"/>
              </c:ext>
            </c:extLst>
          </c:dPt>
          <c:dPt>
            <c:idx val="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A53-4B49-AFF6-A2C7F4A415E5}"/>
              </c:ext>
            </c:extLst>
          </c:dPt>
          <c:dPt>
            <c:idx val="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A53-4B49-AFF6-A2C7F4A415E5}"/>
              </c:ext>
            </c:extLst>
          </c:dPt>
          <c:dPt>
            <c:idx val="5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A53-4B49-AFF6-A2C7F4A415E5}"/>
              </c:ext>
            </c:extLst>
          </c:dPt>
          <c:dPt>
            <c:idx val="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A53-4B49-AFF6-A2C7F4A415E5}"/>
              </c:ext>
            </c:extLst>
          </c:dPt>
          <c:dPt>
            <c:idx val="8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A53-4B49-AFF6-A2C7F4A415E5}"/>
              </c:ext>
            </c:extLst>
          </c:dPt>
          <c:dPt>
            <c:idx val="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A53-4B49-AFF6-A2C7F4A415E5}"/>
              </c:ext>
            </c:extLst>
          </c:dPt>
          <c:dPt>
            <c:idx val="10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A53-4B49-AFF6-A2C7F4A415E5}"/>
              </c:ext>
            </c:extLst>
          </c:dPt>
          <c:dPt>
            <c:idx val="1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BA53-4B49-AFF6-A2C7F4A415E5}"/>
              </c:ext>
            </c:extLst>
          </c:dPt>
          <c:dPt>
            <c:idx val="1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A53-4B49-AFF6-A2C7F4A415E5}"/>
              </c:ext>
            </c:extLst>
          </c:dPt>
          <c:dPt>
            <c:idx val="1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BA53-4B49-AFF6-A2C7F4A415E5}"/>
              </c:ext>
            </c:extLst>
          </c:dPt>
          <c:dPt>
            <c:idx val="15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BA53-4B49-AFF6-A2C7F4A415E5}"/>
              </c:ext>
            </c:extLst>
          </c:dPt>
          <c:dPt>
            <c:idx val="1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BA53-4B49-AFF6-A2C7F4A415E5}"/>
              </c:ext>
            </c:extLst>
          </c:dPt>
          <c:dPt>
            <c:idx val="1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BA53-4B49-AFF6-A2C7F4A415E5}"/>
              </c:ext>
            </c:extLst>
          </c:dPt>
          <c:dPt>
            <c:idx val="1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BA53-4B49-AFF6-A2C7F4A415E5}"/>
              </c:ext>
            </c:extLst>
          </c:dPt>
          <c:dPt>
            <c:idx val="2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BA53-4B49-AFF6-A2C7F4A415E5}"/>
              </c:ext>
            </c:extLst>
          </c:dPt>
          <c:dPt>
            <c:idx val="2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BA53-4B49-AFF6-A2C7F4A415E5}"/>
              </c:ext>
            </c:extLst>
          </c:dPt>
          <c:dPt>
            <c:idx val="2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BA53-4B49-AFF6-A2C7F4A415E5}"/>
              </c:ext>
            </c:extLst>
          </c:dPt>
          <c:dPt>
            <c:idx val="2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BA53-4B49-AFF6-A2C7F4A415E5}"/>
              </c:ext>
            </c:extLst>
          </c:dPt>
          <c:cat>
            <c:numRef>
              <c:f>'content analysis'!$B$166:$B$189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'content analysis'!$D$166:$D$189</c:f>
              <c:numCache>
                <c:formatCode>General</c:formatCode>
                <c:ptCount val="24"/>
                <c:pt idx="0">
                  <c:v>465</c:v>
                </c:pt>
                <c:pt idx="1">
                  <c:v>381</c:v>
                </c:pt>
                <c:pt idx="2">
                  <c:v>357</c:v>
                </c:pt>
                <c:pt idx="3">
                  <c:v>417</c:v>
                </c:pt>
                <c:pt idx="4">
                  <c:v>390</c:v>
                </c:pt>
                <c:pt idx="5">
                  <c:v>399</c:v>
                </c:pt>
                <c:pt idx="6">
                  <c:v>509</c:v>
                </c:pt>
                <c:pt idx="7">
                  <c:v>389</c:v>
                </c:pt>
                <c:pt idx="8">
                  <c:v>412</c:v>
                </c:pt>
                <c:pt idx="9">
                  <c:v>419</c:v>
                </c:pt>
                <c:pt idx="10">
                  <c:v>415</c:v>
                </c:pt>
                <c:pt idx="11">
                  <c:v>413</c:v>
                </c:pt>
                <c:pt idx="12">
                  <c:v>505</c:v>
                </c:pt>
                <c:pt idx="13">
                  <c:v>400</c:v>
                </c:pt>
                <c:pt idx="14">
                  <c:v>357</c:v>
                </c:pt>
                <c:pt idx="15">
                  <c:v>383</c:v>
                </c:pt>
                <c:pt idx="16">
                  <c:v>399</c:v>
                </c:pt>
                <c:pt idx="17">
                  <c:v>383</c:v>
                </c:pt>
                <c:pt idx="18">
                  <c:v>500</c:v>
                </c:pt>
                <c:pt idx="19">
                  <c:v>416</c:v>
                </c:pt>
                <c:pt idx="20">
                  <c:v>362</c:v>
                </c:pt>
                <c:pt idx="21">
                  <c:v>388</c:v>
                </c:pt>
                <c:pt idx="22">
                  <c:v>418</c:v>
                </c:pt>
                <c:pt idx="23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A53-4B49-AFF6-A2C7F4A41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691640080"/>
        <c:axId val="69164091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'content analysis'!$E$134</c15:sqref>
                        </c15:formulaRef>
                      </c:ext>
                    </c:extLst>
                    <c:strCache>
                      <c:ptCount val="1"/>
                      <c:pt idx="0">
                        <c:v>Above Average?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'content analysis'!$B$166:$B$189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'content analysis'!$E$135:$E$158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BA53-4B49-AFF6-A2C7F4A415E5}"/>
                  </c:ext>
                </c:extLst>
              </c15:ser>
            </c15:filteredBarSeries>
          </c:ext>
        </c:extLst>
      </c:barChart>
      <c:catAx>
        <c:axId val="691640080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9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6916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08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20 - 39 Yr Olds' Activity By Day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020027393690695E-2"/>
          <c:y val="0.1689816727049577"/>
          <c:w val="0.84122144295580681"/>
          <c:h val="0.61806347703849174"/>
        </c:manualLayout>
      </c:layout>
      <c:areaChart>
        <c:grouping val="stacked"/>
        <c:varyColors val="0"/>
        <c:ser>
          <c:idx val="1"/>
          <c:order val="1"/>
          <c:tx>
            <c:strRef>
              <c:f>'content analysis'!$C$196</c:f>
              <c:strCache>
                <c:ptCount val="1"/>
                <c:pt idx="0">
                  <c:v>Users (Area)</c:v>
                </c:pt>
              </c:strCache>
            </c:strRef>
          </c:tx>
          <c:spPr>
            <a:solidFill>
              <a:srgbClr val="CACDF2">
                <a:alpha val="74902"/>
              </a:srgbClr>
            </a:solidFill>
            <a:ln>
              <a:noFill/>
            </a:ln>
            <a:effectLst/>
          </c:spPr>
          <c:cat>
            <c:strRef>
              <c:f>'content analysis'!$B$197:$B$203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'content analysis'!$C$197:$C$203</c:f>
              <c:numCache>
                <c:formatCode>General</c:formatCode>
                <c:ptCount val="7"/>
                <c:pt idx="0">
                  <c:v>1450</c:v>
                </c:pt>
                <c:pt idx="1">
                  <c:v>1423</c:v>
                </c:pt>
                <c:pt idx="2">
                  <c:v>1408</c:v>
                </c:pt>
                <c:pt idx="3">
                  <c:v>1411</c:v>
                </c:pt>
                <c:pt idx="4">
                  <c:v>1396</c:v>
                </c:pt>
                <c:pt idx="5">
                  <c:v>1375</c:v>
                </c:pt>
                <c:pt idx="6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3F-47FA-9DC1-225687019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640080"/>
        <c:axId val="69164091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'content analysis'!$B$134</c15:sqref>
                        </c15:formulaRef>
                      </c:ext>
                    </c:extLst>
                    <c:strCache>
                      <c:ptCount val="1"/>
                      <c:pt idx="0">
                        <c:v>Hour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'content analysis'!$B$197:$B$203</c15:sqref>
                        </c15:formulaRef>
                      </c:ext>
                    </c:extLst>
                    <c:strCache>
                      <c:ptCount val="7"/>
                      <c:pt idx="0">
                        <c:v>Mon</c:v>
                      </c:pt>
                      <c:pt idx="1">
                        <c:v>Tue</c:v>
                      </c:pt>
                      <c:pt idx="2">
                        <c:v>Wed</c:v>
                      </c:pt>
                      <c:pt idx="3">
                        <c:v>Thu</c:v>
                      </c:pt>
                      <c:pt idx="4">
                        <c:v>Fri</c:v>
                      </c:pt>
                      <c:pt idx="5">
                        <c:v>Sat</c:v>
                      </c:pt>
                      <c:pt idx="6">
                        <c:v>Sun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'content analysis'!$B$135:$B$158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C-3D3F-47FA-9DC1-2256870195A7}"/>
                  </c:ext>
                </c:extLst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2"/>
          <c:order val="2"/>
          <c:tx>
            <c:strRef>
              <c:f>'content analysis'!$D$196</c:f>
              <c:strCache>
                <c:ptCount val="1"/>
                <c:pt idx="0">
                  <c:v>Users (Bar)</c:v>
                </c:pt>
              </c:strCache>
            </c:strRef>
          </c:tx>
          <c:spPr>
            <a:solidFill>
              <a:srgbClr val="2831A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D3F-47FA-9DC1-2256870195A7}"/>
              </c:ext>
            </c:extLst>
          </c:dPt>
          <c:dPt>
            <c:idx val="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D3F-47FA-9DC1-2256870195A7}"/>
              </c:ext>
            </c:extLst>
          </c:dPt>
          <c:dPt>
            <c:idx val="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D3F-47FA-9DC1-2256870195A7}"/>
              </c:ext>
            </c:extLst>
          </c:dPt>
          <c:dPt>
            <c:idx val="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D3F-47FA-9DC1-2256870195A7}"/>
              </c:ext>
            </c:extLst>
          </c:dPt>
          <c:dPt>
            <c:idx val="5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D3F-47FA-9DC1-2256870195A7}"/>
              </c:ext>
            </c:extLst>
          </c:dPt>
          <c:dPt>
            <c:idx val="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3D3F-47FA-9DC1-2256870195A7}"/>
              </c:ext>
            </c:extLst>
          </c:dPt>
          <c:dPt>
            <c:idx val="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D3F-47FA-9DC1-2256870195A7}"/>
              </c:ext>
            </c:extLst>
          </c:dPt>
          <c:dPt>
            <c:idx val="8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3F-47FA-9DC1-2256870195A7}"/>
              </c:ext>
            </c:extLst>
          </c:dPt>
          <c:dPt>
            <c:idx val="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D3F-47FA-9DC1-2256870195A7}"/>
              </c:ext>
            </c:extLst>
          </c:dPt>
          <c:dPt>
            <c:idx val="10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3D3F-47FA-9DC1-2256870195A7}"/>
              </c:ext>
            </c:extLst>
          </c:dPt>
          <c:dPt>
            <c:idx val="1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D3F-47FA-9DC1-2256870195A7}"/>
              </c:ext>
            </c:extLst>
          </c:dPt>
          <c:dPt>
            <c:idx val="1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3D3F-47FA-9DC1-2256870195A7}"/>
              </c:ext>
            </c:extLst>
          </c:dPt>
          <c:dPt>
            <c:idx val="1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3D3F-47FA-9DC1-2256870195A7}"/>
              </c:ext>
            </c:extLst>
          </c:dPt>
          <c:dPt>
            <c:idx val="15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3D3F-47FA-9DC1-2256870195A7}"/>
              </c:ext>
            </c:extLst>
          </c:dPt>
          <c:dPt>
            <c:idx val="1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3D3F-47FA-9DC1-2256870195A7}"/>
              </c:ext>
            </c:extLst>
          </c:dPt>
          <c:dPt>
            <c:idx val="1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3D3F-47FA-9DC1-2256870195A7}"/>
              </c:ext>
            </c:extLst>
          </c:dPt>
          <c:dPt>
            <c:idx val="1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3D3F-47FA-9DC1-2256870195A7}"/>
              </c:ext>
            </c:extLst>
          </c:dPt>
          <c:dPt>
            <c:idx val="2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3D3F-47FA-9DC1-2256870195A7}"/>
              </c:ext>
            </c:extLst>
          </c:dPt>
          <c:dPt>
            <c:idx val="2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3D3F-47FA-9DC1-2256870195A7}"/>
              </c:ext>
            </c:extLst>
          </c:dPt>
          <c:dPt>
            <c:idx val="2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3D3F-47FA-9DC1-2256870195A7}"/>
              </c:ext>
            </c:extLst>
          </c:dPt>
          <c:dPt>
            <c:idx val="2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3D3F-47FA-9DC1-2256870195A7}"/>
              </c:ext>
            </c:extLst>
          </c:dPt>
          <c:cat>
            <c:strRef>
              <c:f>'content analysis'!$B$197:$B$203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'content analysis'!$D$197:$D$203</c:f>
              <c:numCache>
                <c:formatCode>General</c:formatCode>
                <c:ptCount val="7"/>
                <c:pt idx="0">
                  <c:v>1450</c:v>
                </c:pt>
                <c:pt idx="1">
                  <c:v>1423</c:v>
                </c:pt>
                <c:pt idx="2">
                  <c:v>1408</c:v>
                </c:pt>
                <c:pt idx="3">
                  <c:v>1411</c:v>
                </c:pt>
                <c:pt idx="4">
                  <c:v>1396</c:v>
                </c:pt>
                <c:pt idx="5">
                  <c:v>1375</c:v>
                </c:pt>
                <c:pt idx="6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D3F-47FA-9DC1-225687019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691640080"/>
        <c:axId val="69164091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'content analysis'!$E$134</c15:sqref>
                        </c15:formulaRef>
                      </c:ext>
                    </c:extLst>
                    <c:strCache>
                      <c:ptCount val="1"/>
                      <c:pt idx="0">
                        <c:v>Above Average?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'content analysis'!$B$197:$B$203</c15:sqref>
                        </c15:formulaRef>
                      </c:ext>
                    </c:extLst>
                    <c:strCache>
                      <c:ptCount val="7"/>
                      <c:pt idx="0">
                        <c:v>Mon</c:v>
                      </c:pt>
                      <c:pt idx="1">
                        <c:v>Tue</c:v>
                      </c:pt>
                      <c:pt idx="2">
                        <c:v>Wed</c:v>
                      </c:pt>
                      <c:pt idx="3">
                        <c:v>Thu</c:v>
                      </c:pt>
                      <c:pt idx="4">
                        <c:v>Fri</c:v>
                      </c:pt>
                      <c:pt idx="5">
                        <c:v>Sat</c:v>
                      </c:pt>
                      <c:pt idx="6">
                        <c:v>Sun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'content analysis'!$E$135:$E$158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3D3F-47FA-9DC1-2256870195A7}"/>
                  </c:ext>
                </c:extLst>
              </c15:ser>
            </c15:filteredBarSeries>
          </c:ext>
        </c:extLst>
      </c:barChart>
      <c:catAx>
        <c:axId val="691640080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912"/>
        <c:crosses val="autoZero"/>
        <c:auto val="1"/>
        <c:lblAlgn val="ctr"/>
        <c:lblOffset val="100"/>
        <c:tickLblSkip val="1"/>
        <c:tickMarkSkip val="2"/>
        <c:noMultiLvlLbl val="0"/>
      </c:catAx>
      <c:valAx>
        <c:axId val="6916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08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Post Created By Content Type</a:t>
            </a:r>
            <a:endParaRPr lang="en-MY" sz="1100">
              <a:effectLst/>
            </a:endParaRP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5870516185477"/>
          <c:y val="0.17171296296296296"/>
          <c:w val="0.7096412948381452"/>
          <c:h val="0.712206547098279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'content analysis'!$B$10</c:f>
              <c:strCache>
                <c:ptCount val="1"/>
                <c:pt idx="0">
                  <c:v>photo</c:v>
                </c:pt>
              </c:strCache>
            </c:strRef>
          </c:tx>
          <c:spPr>
            <a:solidFill>
              <a:srgbClr val="CC6600"/>
            </a:solidFill>
            <a:ln>
              <a:noFill/>
            </a:ln>
            <a:effectLst/>
          </c:spPr>
          <c:invertIfNegative val="0"/>
          <c:cat>
            <c:strRef>
              <c:f>'content analysis'!$B$10:$B$13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'content analysis'!$C$10:$F$10</c:f>
              <c:numCache>
                <c:formatCode>General</c:formatCode>
                <c:ptCount val="4"/>
                <c:pt idx="0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1-4C80-98BF-28023F7C4C2E}"/>
            </c:ext>
          </c:extLst>
        </c:ser>
        <c:ser>
          <c:idx val="1"/>
          <c:order val="1"/>
          <c:tx>
            <c:strRef>
              <c:f>'content analysis'!$B$11</c:f>
              <c:strCache>
                <c:ptCount val="1"/>
                <c:pt idx="0">
                  <c:v>video</c:v>
                </c:pt>
              </c:strCache>
            </c:strRef>
          </c:tx>
          <c:spPr>
            <a:solidFill>
              <a:srgbClr val="FF962D"/>
            </a:solidFill>
            <a:ln>
              <a:noFill/>
            </a:ln>
            <a:effectLst/>
          </c:spPr>
          <c:invertIfNegative val="0"/>
          <c:cat>
            <c:strRef>
              <c:f>'content analysis'!$B$10:$B$13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'content analysis'!$C$11:$F$11</c:f>
              <c:numCache>
                <c:formatCode>General</c:formatCode>
                <c:ptCount val="4"/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81-4C80-98BF-28023F7C4C2E}"/>
            </c:ext>
          </c:extLst>
        </c:ser>
        <c:ser>
          <c:idx val="2"/>
          <c:order val="2"/>
          <c:tx>
            <c:strRef>
              <c:f>'content analysis'!$B$12</c:f>
              <c:strCache>
                <c:ptCount val="1"/>
                <c:pt idx="0">
                  <c:v>GIF</c:v>
                </c:pt>
              </c:strCache>
            </c:strRef>
          </c:tx>
          <c:spPr>
            <a:solidFill>
              <a:srgbClr val="FFAE5D"/>
            </a:solidFill>
            <a:ln>
              <a:noFill/>
            </a:ln>
            <a:effectLst/>
          </c:spPr>
          <c:invertIfNegative val="0"/>
          <c:cat>
            <c:strRef>
              <c:f>'content analysis'!$B$10:$B$13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'content analysis'!$C$12:$F$12</c:f>
              <c:numCache>
                <c:formatCode>General</c:formatCode>
                <c:ptCount val="4"/>
                <c:pt idx="2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81-4C80-98BF-28023F7C4C2E}"/>
            </c:ext>
          </c:extLst>
        </c:ser>
        <c:ser>
          <c:idx val="3"/>
          <c:order val="3"/>
          <c:tx>
            <c:strRef>
              <c:f>'content analysis'!$B$13</c:f>
              <c:strCache>
                <c:ptCount val="1"/>
                <c:pt idx="0">
                  <c:v>audio</c:v>
                </c:pt>
              </c:strCache>
            </c:strRef>
          </c:tx>
          <c:spPr>
            <a:solidFill>
              <a:srgbClr val="FFCD9B"/>
            </a:solidFill>
            <a:ln>
              <a:noFill/>
            </a:ln>
            <a:effectLst/>
          </c:spPr>
          <c:invertIfNegative val="0"/>
          <c:cat>
            <c:strRef>
              <c:f>'content analysis'!$B$10:$B$13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'content analysis'!$C$13:$F$13</c:f>
              <c:numCache>
                <c:formatCode>General</c:formatCode>
                <c:ptCount val="4"/>
                <c:pt idx="3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81-4C80-98BF-28023F7C4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98"/>
        <c:axId val="17390623"/>
        <c:axId val="17391039"/>
      </c:barChart>
      <c:catAx>
        <c:axId val="1739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1039"/>
        <c:crosses val="autoZero"/>
        <c:auto val="1"/>
        <c:lblAlgn val="ctr"/>
        <c:lblOffset val="100"/>
        <c:noMultiLvlLbl val="0"/>
      </c:catAx>
      <c:valAx>
        <c:axId val="1739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0623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600328083989496"/>
          <c:y val="0.25520772718474294"/>
          <c:w val="0.12621894138232717"/>
          <c:h val="0.44849591717701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Post Engagement By Content Type</a:t>
            </a:r>
            <a:endParaRPr lang="en-MY" sz="1100">
              <a:effectLst/>
            </a:endParaRP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5870516185477"/>
          <c:y val="0.17171296296296296"/>
          <c:w val="0.7096412948381452"/>
          <c:h val="0.712206547098279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'content analysis'!$B$39</c:f>
              <c:strCache>
                <c:ptCount val="1"/>
                <c:pt idx="0">
                  <c:v>photo</c:v>
                </c:pt>
              </c:strCache>
            </c:strRef>
          </c:tx>
          <c:spPr>
            <a:solidFill>
              <a:srgbClr val="CC6600"/>
            </a:solidFill>
            <a:ln>
              <a:noFill/>
            </a:ln>
            <a:effectLst/>
          </c:spPr>
          <c:invertIfNegative val="0"/>
          <c:cat>
            <c:strRef>
              <c:f>'content analysis'!$B$39:$B$42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'content analysis'!$C$39:$F$39</c:f>
              <c:numCache>
                <c:formatCode>General</c:formatCode>
                <c:ptCount val="4"/>
                <c:pt idx="0" formatCode="#,##0">
                  <c:v>6847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0-47DE-BB6F-94FFF4DD796A}"/>
            </c:ext>
          </c:extLst>
        </c:ser>
        <c:ser>
          <c:idx val="1"/>
          <c:order val="1"/>
          <c:tx>
            <c:strRef>
              <c:f>'content analysis'!$B$40</c:f>
              <c:strCache>
                <c:ptCount val="1"/>
                <c:pt idx="0">
                  <c:v>video</c:v>
                </c:pt>
              </c:strCache>
            </c:strRef>
          </c:tx>
          <c:spPr>
            <a:solidFill>
              <a:srgbClr val="FF962D"/>
            </a:solidFill>
            <a:ln>
              <a:noFill/>
            </a:ln>
            <a:effectLst/>
          </c:spPr>
          <c:invertIfNegative val="0"/>
          <c:cat>
            <c:strRef>
              <c:f>'content analysis'!$B$39:$B$42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'content analysis'!$C$40:$F$40</c:f>
              <c:numCache>
                <c:formatCode>#,##0</c:formatCode>
                <c:ptCount val="4"/>
                <c:pt idx="1">
                  <c:v>6499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0-47DE-BB6F-94FFF4DD796A}"/>
            </c:ext>
          </c:extLst>
        </c:ser>
        <c:ser>
          <c:idx val="2"/>
          <c:order val="2"/>
          <c:tx>
            <c:strRef>
              <c:f>'content analysis'!$B$41</c:f>
              <c:strCache>
                <c:ptCount val="1"/>
                <c:pt idx="0">
                  <c:v>GIF</c:v>
                </c:pt>
              </c:strCache>
            </c:strRef>
          </c:tx>
          <c:spPr>
            <a:solidFill>
              <a:srgbClr val="FFAE5D"/>
            </a:solidFill>
            <a:ln>
              <a:noFill/>
            </a:ln>
            <a:effectLst/>
          </c:spPr>
          <c:invertIfNegative val="0"/>
          <c:cat>
            <c:strRef>
              <c:f>'content analysis'!$B$39:$B$42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'content analysis'!$C$41:$F$41</c:f>
              <c:numCache>
                <c:formatCode>General</c:formatCode>
                <c:ptCount val="4"/>
                <c:pt idx="2" formatCode="#,##0">
                  <c:v>6313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90-47DE-BB6F-94FFF4DD796A}"/>
            </c:ext>
          </c:extLst>
        </c:ser>
        <c:ser>
          <c:idx val="3"/>
          <c:order val="3"/>
          <c:tx>
            <c:strRef>
              <c:f>'content analysis'!$B$42</c:f>
              <c:strCache>
                <c:ptCount val="1"/>
                <c:pt idx="0">
                  <c:v>audio</c:v>
                </c:pt>
              </c:strCache>
            </c:strRef>
          </c:tx>
          <c:spPr>
            <a:solidFill>
              <a:srgbClr val="FFCD9B"/>
            </a:solidFill>
            <a:ln>
              <a:noFill/>
            </a:ln>
            <a:effectLst/>
          </c:spPr>
          <c:invertIfNegative val="0"/>
          <c:cat>
            <c:strRef>
              <c:f>'content analysis'!$B$39:$B$42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'content analysis'!$C$42:$F$42</c:f>
              <c:numCache>
                <c:formatCode>General</c:formatCode>
                <c:ptCount val="4"/>
                <c:pt idx="3" formatCode="#,##0">
                  <c:v>5894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90-47DE-BB6F-94FFF4DD7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98"/>
        <c:axId val="17390623"/>
        <c:axId val="17391039"/>
      </c:barChart>
      <c:catAx>
        <c:axId val="1739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1039"/>
        <c:crosses val="autoZero"/>
        <c:auto val="1"/>
        <c:lblAlgn val="ctr"/>
        <c:lblOffset val="100"/>
        <c:noMultiLvlLbl val="0"/>
      </c:catAx>
      <c:valAx>
        <c:axId val="1739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2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0623"/>
        <c:crosses val="autoZero"/>
        <c:crossBetween val="between"/>
        <c:majorUnit val="500"/>
        <c:min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600328083989496"/>
          <c:y val="0.25520772718474294"/>
          <c:w val="0.12621894138232717"/>
          <c:h val="0.44849591717701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MY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MY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Most Popular Engagements By Type &amp; Category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MY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992220617682075E-2"/>
          <c:y val="0.13336083354520009"/>
          <c:w val="0.77031725588932587"/>
          <c:h val="0.669581557002729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'content analysis'!$D$79:$D$94</c:f>
              <c:strCache>
                <c:ptCount val="16"/>
                <c:pt idx="0">
                  <c:v>577</c:v>
                </c:pt>
                <c:pt idx="1">
                  <c:v>522</c:v>
                </c:pt>
                <c:pt idx="2">
                  <c:v>399</c:v>
                </c:pt>
                <c:pt idx="3">
                  <c:v>551</c:v>
                </c:pt>
                <c:pt idx="4">
                  <c:v>529</c:v>
                </c:pt>
                <c:pt idx="5">
                  <c:v>510</c:v>
                </c:pt>
                <c:pt idx="6">
                  <c:v>460</c:v>
                </c:pt>
                <c:pt idx="7">
                  <c:v>697</c:v>
                </c:pt>
                <c:pt idx="8">
                  <c:v>568</c:v>
                </c:pt>
                <c:pt idx="9">
                  <c:v>531</c:v>
                </c:pt>
                <c:pt idx="10">
                  <c:v>599</c:v>
                </c:pt>
                <c:pt idx="11">
                  <c:v>564</c:v>
                </c:pt>
                <c:pt idx="12">
                  <c:v>531</c:v>
                </c:pt>
                <c:pt idx="13">
                  <c:v>523</c:v>
                </c:pt>
                <c:pt idx="14">
                  <c:v>506</c:v>
                </c:pt>
                <c:pt idx="15">
                  <c:v>445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D3-4581-B105-7C76299E8F7A}"/>
              </c:ext>
            </c:extLst>
          </c:dPt>
          <c:dPt>
            <c:idx val="1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D3-4581-B105-7C76299E8F7A}"/>
              </c:ext>
            </c:extLst>
          </c:dPt>
          <c:dPt>
            <c:idx val="2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FD3-4581-B105-7C76299E8F7A}"/>
              </c:ext>
            </c:extLst>
          </c:dPt>
          <c:dPt>
            <c:idx val="3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FD3-4581-B105-7C76299E8F7A}"/>
              </c:ext>
            </c:extLst>
          </c:dPt>
          <c:dPt>
            <c:idx val="4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FD3-4581-B105-7C76299E8F7A}"/>
              </c:ext>
            </c:extLst>
          </c:dPt>
          <c:dPt>
            <c:idx val="5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FD3-4581-B105-7C76299E8F7A}"/>
              </c:ext>
            </c:extLst>
          </c:dPt>
          <c:dPt>
            <c:idx val="6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2FD3-4581-B105-7C76299E8F7A}"/>
              </c:ext>
            </c:extLst>
          </c:dPt>
          <c:dPt>
            <c:idx val="7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FD3-4581-B105-7C76299E8F7A}"/>
              </c:ext>
            </c:extLst>
          </c:dPt>
          <c:dPt>
            <c:idx val="8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FD3-4581-B105-7C76299E8F7A}"/>
              </c:ext>
            </c:extLst>
          </c:dPt>
          <c:dPt>
            <c:idx val="9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FD3-4581-B105-7C76299E8F7A}"/>
              </c:ext>
            </c:extLst>
          </c:dPt>
          <c:dPt>
            <c:idx val="10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FD3-4581-B105-7C76299E8F7A}"/>
              </c:ext>
            </c:extLst>
          </c:dPt>
          <c:dPt>
            <c:idx val="11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FD3-4581-B105-7C76299E8F7A}"/>
              </c:ext>
            </c:extLst>
          </c:dPt>
          <c:dPt>
            <c:idx val="12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FD3-4581-B105-7C76299E8F7A}"/>
              </c:ext>
            </c:extLst>
          </c:dPt>
          <c:dPt>
            <c:idx val="13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FD3-4581-B105-7C76299E8F7A}"/>
              </c:ext>
            </c:extLst>
          </c:dPt>
          <c:dPt>
            <c:idx val="14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FD3-4581-B105-7C76299E8F7A}"/>
              </c:ext>
            </c:extLst>
          </c:dPt>
          <c:dPt>
            <c:idx val="15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FD3-4581-B105-7C76299E8F7A}"/>
              </c:ext>
            </c:extLst>
          </c:dPt>
          <c:cat>
            <c:strRef>
              <c:f>'content analysis'!$B$79:$B$94</c:f>
              <c:strCache>
                <c:ptCount val="16"/>
                <c:pt idx="0">
                  <c:v>technology</c:v>
                </c:pt>
                <c:pt idx="1">
                  <c:v>healthy eating</c:v>
                </c:pt>
                <c:pt idx="2">
                  <c:v>veganism</c:v>
                </c:pt>
                <c:pt idx="3">
                  <c:v>soccer</c:v>
                </c:pt>
                <c:pt idx="4">
                  <c:v>cooking</c:v>
                </c:pt>
                <c:pt idx="5">
                  <c:v>culture</c:v>
                </c:pt>
                <c:pt idx="6">
                  <c:v>tennis</c:v>
                </c:pt>
                <c:pt idx="7">
                  <c:v>animals</c:v>
                </c:pt>
                <c:pt idx="8">
                  <c:v>education</c:v>
                </c:pt>
                <c:pt idx="9">
                  <c:v>studying</c:v>
                </c:pt>
                <c:pt idx="10">
                  <c:v>dogs</c:v>
                </c:pt>
                <c:pt idx="11">
                  <c:v>science</c:v>
                </c:pt>
                <c:pt idx="12">
                  <c:v>travel</c:v>
                </c:pt>
                <c:pt idx="13">
                  <c:v>public speaking</c:v>
                </c:pt>
                <c:pt idx="14">
                  <c:v>food</c:v>
                </c:pt>
                <c:pt idx="15">
                  <c:v>fitness</c:v>
                </c:pt>
              </c:strCache>
            </c:strRef>
          </c:cat>
          <c:val>
            <c:numRef>
              <c:f>'content analysis'!$D$79:$D$94</c:f>
              <c:numCache>
                <c:formatCode>General</c:formatCode>
                <c:ptCount val="16"/>
                <c:pt idx="0">
                  <c:v>577</c:v>
                </c:pt>
                <c:pt idx="1">
                  <c:v>522</c:v>
                </c:pt>
                <c:pt idx="2">
                  <c:v>399</c:v>
                </c:pt>
                <c:pt idx="3">
                  <c:v>551</c:v>
                </c:pt>
                <c:pt idx="4">
                  <c:v>529</c:v>
                </c:pt>
                <c:pt idx="5">
                  <c:v>510</c:v>
                </c:pt>
                <c:pt idx="6">
                  <c:v>460</c:v>
                </c:pt>
                <c:pt idx="7">
                  <c:v>697</c:v>
                </c:pt>
                <c:pt idx="8">
                  <c:v>568</c:v>
                </c:pt>
                <c:pt idx="9">
                  <c:v>531</c:v>
                </c:pt>
                <c:pt idx="10">
                  <c:v>599</c:v>
                </c:pt>
                <c:pt idx="11">
                  <c:v>564</c:v>
                </c:pt>
                <c:pt idx="12">
                  <c:v>531</c:v>
                </c:pt>
                <c:pt idx="13">
                  <c:v>523</c:v>
                </c:pt>
                <c:pt idx="14">
                  <c:v>506</c:v>
                </c:pt>
                <c:pt idx="15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D3-4581-B105-7C76299E8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823920"/>
        <c:axId val="1890824752"/>
      </c:barChart>
      <c:catAx>
        <c:axId val="189082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4752"/>
        <c:crosses val="autoZero"/>
        <c:auto val="1"/>
        <c:lblAlgn val="ctr"/>
        <c:lblOffset val="100"/>
        <c:noMultiLvlLbl val="0"/>
      </c:catAx>
      <c:valAx>
        <c:axId val="18908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MY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Comparison of All Engagements vs Photo Engagements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MY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992220617682075E-2"/>
          <c:y val="0.13336083354520009"/>
          <c:w val="0.77031725588932587"/>
          <c:h val="0.669581557002729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'content analysis'!$D$79:$D$94</c:f>
              <c:strCache>
                <c:ptCount val="16"/>
                <c:pt idx="0">
                  <c:v>577</c:v>
                </c:pt>
                <c:pt idx="1">
                  <c:v>522</c:v>
                </c:pt>
                <c:pt idx="2">
                  <c:v>399</c:v>
                </c:pt>
                <c:pt idx="3">
                  <c:v>551</c:v>
                </c:pt>
                <c:pt idx="4">
                  <c:v>529</c:v>
                </c:pt>
                <c:pt idx="5">
                  <c:v>510</c:v>
                </c:pt>
                <c:pt idx="6">
                  <c:v>460</c:v>
                </c:pt>
                <c:pt idx="7">
                  <c:v>697</c:v>
                </c:pt>
                <c:pt idx="8">
                  <c:v>568</c:v>
                </c:pt>
                <c:pt idx="9">
                  <c:v>531</c:v>
                </c:pt>
                <c:pt idx="10">
                  <c:v>599</c:v>
                </c:pt>
                <c:pt idx="11">
                  <c:v>564</c:v>
                </c:pt>
                <c:pt idx="12">
                  <c:v>531</c:v>
                </c:pt>
                <c:pt idx="13">
                  <c:v>523</c:v>
                </c:pt>
                <c:pt idx="14">
                  <c:v>506</c:v>
                </c:pt>
                <c:pt idx="15">
                  <c:v>445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A74-4438-9783-CC6162E6D5C0}"/>
              </c:ext>
            </c:extLst>
          </c:dPt>
          <c:dPt>
            <c:idx val="1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A74-4438-9783-CC6162E6D5C0}"/>
              </c:ext>
            </c:extLst>
          </c:dPt>
          <c:dPt>
            <c:idx val="2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A74-4438-9783-CC6162E6D5C0}"/>
              </c:ext>
            </c:extLst>
          </c:dPt>
          <c:dPt>
            <c:idx val="3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A74-4438-9783-CC6162E6D5C0}"/>
              </c:ext>
            </c:extLst>
          </c:dPt>
          <c:dPt>
            <c:idx val="4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A74-4438-9783-CC6162E6D5C0}"/>
              </c:ext>
            </c:extLst>
          </c:dPt>
          <c:dPt>
            <c:idx val="5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A74-4438-9783-CC6162E6D5C0}"/>
              </c:ext>
            </c:extLst>
          </c:dPt>
          <c:dPt>
            <c:idx val="6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A74-4438-9783-CC6162E6D5C0}"/>
              </c:ext>
            </c:extLst>
          </c:dPt>
          <c:dPt>
            <c:idx val="7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A74-4438-9783-CC6162E6D5C0}"/>
              </c:ext>
            </c:extLst>
          </c:dPt>
          <c:dPt>
            <c:idx val="8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A74-4438-9783-CC6162E6D5C0}"/>
              </c:ext>
            </c:extLst>
          </c:dPt>
          <c:dPt>
            <c:idx val="9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A74-4438-9783-CC6162E6D5C0}"/>
              </c:ext>
            </c:extLst>
          </c:dPt>
          <c:dPt>
            <c:idx val="10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A74-4438-9783-CC6162E6D5C0}"/>
              </c:ext>
            </c:extLst>
          </c:dPt>
          <c:dPt>
            <c:idx val="11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A74-4438-9783-CC6162E6D5C0}"/>
              </c:ext>
            </c:extLst>
          </c:dPt>
          <c:dPt>
            <c:idx val="12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A74-4438-9783-CC6162E6D5C0}"/>
              </c:ext>
            </c:extLst>
          </c:dPt>
          <c:dPt>
            <c:idx val="13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A74-4438-9783-CC6162E6D5C0}"/>
              </c:ext>
            </c:extLst>
          </c:dPt>
          <c:dPt>
            <c:idx val="14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A74-4438-9783-CC6162E6D5C0}"/>
              </c:ext>
            </c:extLst>
          </c:dPt>
          <c:dPt>
            <c:idx val="15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A74-4438-9783-CC6162E6D5C0}"/>
              </c:ext>
            </c:extLst>
          </c:dPt>
          <c:cat>
            <c:strRef>
              <c:f>'content analysis'!$B$79:$B$94</c:f>
              <c:strCache>
                <c:ptCount val="16"/>
                <c:pt idx="0">
                  <c:v>technology</c:v>
                </c:pt>
                <c:pt idx="1">
                  <c:v>healthy eating</c:v>
                </c:pt>
                <c:pt idx="2">
                  <c:v>veganism</c:v>
                </c:pt>
                <c:pt idx="3">
                  <c:v>soccer</c:v>
                </c:pt>
                <c:pt idx="4">
                  <c:v>cooking</c:v>
                </c:pt>
                <c:pt idx="5">
                  <c:v>culture</c:v>
                </c:pt>
                <c:pt idx="6">
                  <c:v>tennis</c:v>
                </c:pt>
                <c:pt idx="7">
                  <c:v>animals</c:v>
                </c:pt>
                <c:pt idx="8">
                  <c:v>education</c:v>
                </c:pt>
                <c:pt idx="9">
                  <c:v>studying</c:v>
                </c:pt>
                <c:pt idx="10">
                  <c:v>dogs</c:v>
                </c:pt>
                <c:pt idx="11">
                  <c:v>science</c:v>
                </c:pt>
                <c:pt idx="12">
                  <c:v>travel</c:v>
                </c:pt>
                <c:pt idx="13">
                  <c:v>public speaking</c:v>
                </c:pt>
                <c:pt idx="14">
                  <c:v>food</c:v>
                </c:pt>
                <c:pt idx="15">
                  <c:v>fitness</c:v>
                </c:pt>
              </c:strCache>
            </c:strRef>
          </c:cat>
          <c:val>
            <c:numRef>
              <c:f>'content analysis'!$D$79:$D$94</c:f>
              <c:numCache>
                <c:formatCode>General</c:formatCode>
                <c:ptCount val="16"/>
                <c:pt idx="0">
                  <c:v>577</c:v>
                </c:pt>
                <c:pt idx="1">
                  <c:v>522</c:v>
                </c:pt>
                <c:pt idx="2">
                  <c:v>399</c:v>
                </c:pt>
                <c:pt idx="3">
                  <c:v>551</c:v>
                </c:pt>
                <c:pt idx="4">
                  <c:v>529</c:v>
                </c:pt>
                <c:pt idx="5">
                  <c:v>510</c:v>
                </c:pt>
                <c:pt idx="6">
                  <c:v>460</c:v>
                </c:pt>
                <c:pt idx="7">
                  <c:v>697</c:v>
                </c:pt>
                <c:pt idx="8">
                  <c:v>568</c:v>
                </c:pt>
                <c:pt idx="9">
                  <c:v>531</c:v>
                </c:pt>
                <c:pt idx="10">
                  <c:v>599</c:v>
                </c:pt>
                <c:pt idx="11">
                  <c:v>564</c:v>
                </c:pt>
                <c:pt idx="12">
                  <c:v>531</c:v>
                </c:pt>
                <c:pt idx="13">
                  <c:v>523</c:v>
                </c:pt>
                <c:pt idx="14">
                  <c:v>506</c:v>
                </c:pt>
                <c:pt idx="15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A74-4438-9783-CC6162E6D5C0}"/>
            </c:ext>
          </c:extLst>
        </c:ser>
        <c:ser>
          <c:idx val="1"/>
          <c:order val="1"/>
          <c:tx>
            <c:strRef>
              <c:f>'content analysis'!$E$106</c:f>
              <c:strCache>
                <c:ptCount val="1"/>
                <c:pt idx="0">
                  <c:v>Photo Count</c:v>
                </c:pt>
              </c:strCache>
            </c:strRef>
          </c:tx>
          <c:spPr>
            <a:solidFill>
              <a:srgbClr val="CC6600"/>
            </a:solidFill>
            <a:ln>
              <a:noFill/>
            </a:ln>
            <a:effectLst/>
          </c:spPr>
          <c:invertIfNegative val="0"/>
          <c:val>
            <c:numRef>
              <c:f>'content analysis'!$E$107:$E$122</c:f>
              <c:numCache>
                <c:formatCode>General</c:formatCode>
                <c:ptCount val="16"/>
                <c:pt idx="0">
                  <c:v>433</c:v>
                </c:pt>
                <c:pt idx="1">
                  <c:v>344</c:v>
                </c:pt>
                <c:pt idx="2">
                  <c:v>389</c:v>
                </c:pt>
                <c:pt idx="3">
                  <c:v>313</c:v>
                </c:pt>
                <c:pt idx="4">
                  <c:v>467</c:v>
                </c:pt>
                <c:pt idx="5">
                  <c:v>447</c:v>
                </c:pt>
                <c:pt idx="6">
                  <c:v>219</c:v>
                </c:pt>
                <c:pt idx="7">
                  <c:v>697</c:v>
                </c:pt>
                <c:pt idx="8">
                  <c:v>568</c:v>
                </c:pt>
                <c:pt idx="9">
                  <c:v>531</c:v>
                </c:pt>
                <c:pt idx="10">
                  <c:v>348</c:v>
                </c:pt>
                <c:pt idx="11">
                  <c:v>534</c:v>
                </c:pt>
                <c:pt idx="12">
                  <c:v>503</c:v>
                </c:pt>
                <c:pt idx="13">
                  <c:v>331</c:v>
                </c:pt>
                <c:pt idx="14">
                  <c:v>381</c:v>
                </c:pt>
                <c:pt idx="15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A74-4438-9783-CC6162E6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823920"/>
        <c:axId val="1890824752"/>
      </c:barChart>
      <c:catAx>
        <c:axId val="189082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4752"/>
        <c:crosses val="autoZero"/>
        <c:auto val="1"/>
        <c:lblAlgn val="ctr"/>
        <c:lblOffset val="100"/>
        <c:noMultiLvlLbl val="0"/>
      </c:catAx>
      <c:valAx>
        <c:axId val="18908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MY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Most Popular Engagements By Type &amp; Category (20 - 39 Yrs)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MY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992220617682075E-2"/>
          <c:y val="0.13336083354520009"/>
          <c:w val="0.77031725588932587"/>
          <c:h val="0.669581557002729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'content analysis'!$D$48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1D-4F43-B06C-0BCB66325A68}"/>
              </c:ext>
            </c:extLst>
          </c:dPt>
          <c:dPt>
            <c:idx val="1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1D-4F43-B06C-0BCB66325A68}"/>
              </c:ext>
            </c:extLst>
          </c:dPt>
          <c:dPt>
            <c:idx val="2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1D-4F43-B06C-0BCB66325A68}"/>
              </c:ext>
            </c:extLst>
          </c:dPt>
          <c:dPt>
            <c:idx val="3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01D-4F43-B06C-0BCB66325A68}"/>
              </c:ext>
            </c:extLst>
          </c:dPt>
          <c:dPt>
            <c:idx val="4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01D-4F43-B06C-0BCB66325A68}"/>
              </c:ext>
            </c:extLst>
          </c:dPt>
          <c:dPt>
            <c:idx val="5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01D-4F43-B06C-0BCB66325A68}"/>
              </c:ext>
            </c:extLst>
          </c:dPt>
          <c:dPt>
            <c:idx val="6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01D-4F43-B06C-0BCB66325A68}"/>
              </c:ext>
            </c:extLst>
          </c:dPt>
          <c:dPt>
            <c:idx val="7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01D-4F43-B06C-0BCB66325A68}"/>
              </c:ext>
            </c:extLst>
          </c:dPt>
          <c:dPt>
            <c:idx val="8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01D-4F43-B06C-0BCB66325A68}"/>
              </c:ext>
            </c:extLst>
          </c:dPt>
          <c:dPt>
            <c:idx val="9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01D-4F43-B06C-0BCB66325A68}"/>
              </c:ext>
            </c:extLst>
          </c:dPt>
          <c:dPt>
            <c:idx val="10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01D-4F43-B06C-0BCB66325A68}"/>
              </c:ext>
            </c:extLst>
          </c:dPt>
          <c:dPt>
            <c:idx val="11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01D-4F43-B06C-0BCB66325A68}"/>
              </c:ext>
            </c:extLst>
          </c:dPt>
          <c:dPt>
            <c:idx val="12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01D-4F43-B06C-0BCB66325A68}"/>
              </c:ext>
            </c:extLst>
          </c:dPt>
          <c:dPt>
            <c:idx val="13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01D-4F43-B06C-0BCB66325A68}"/>
              </c:ext>
            </c:extLst>
          </c:dPt>
          <c:dPt>
            <c:idx val="14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01D-4F43-B06C-0BCB66325A68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01D-4F43-B06C-0BCB66325A68}"/>
              </c:ext>
            </c:extLst>
          </c:dPt>
          <c:cat>
            <c:strRef>
              <c:f>'content analysis'!$B$49:$B$64</c:f>
              <c:strCache>
                <c:ptCount val="16"/>
                <c:pt idx="0">
                  <c:v>animals</c:v>
                </c:pt>
                <c:pt idx="1">
                  <c:v>technology</c:v>
                </c:pt>
                <c:pt idx="2">
                  <c:v>education</c:v>
                </c:pt>
                <c:pt idx="3">
                  <c:v>dogs</c:v>
                </c:pt>
                <c:pt idx="4">
                  <c:v>travel</c:v>
                </c:pt>
                <c:pt idx="5">
                  <c:v>public speaking</c:v>
                </c:pt>
                <c:pt idx="6">
                  <c:v>science</c:v>
                </c:pt>
                <c:pt idx="7">
                  <c:v>studying</c:v>
                </c:pt>
                <c:pt idx="8">
                  <c:v>healthy eating</c:v>
                </c:pt>
                <c:pt idx="9">
                  <c:v>cooking</c:v>
                </c:pt>
                <c:pt idx="10">
                  <c:v>food</c:v>
                </c:pt>
                <c:pt idx="11">
                  <c:v>soccer</c:v>
                </c:pt>
                <c:pt idx="12">
                  <c:v>tennis</c:v>
                </c:pt>
                <c:pt idx="13">
                  <c:v>culture</c:v>
                </c:pt>
                <c:pt idx="14">
                  <c:v>fitness</c:v>
                </c:pt>
                <c:pt idx="15">
                  <c:v>veganism</c:v>
                </c:pt>
              </c:strCache>
            </c:strRef>
          </c:cat>
          <c:val>
            <c:numRef>
              <c:f>'content analysis'!$D$49:$D$64</c:f>
              <c:numCache>
                <c:formatCode>General</c:formatCode>
                <c:ptCount val="16"/>
                <c:pt idx="0">
                  <c:v>275</c:v>
                </c:pt>
                <c:pt idx="1">
                  <c:v>244</c:v>
                </c:pt>
                <c:pt idx="2">
                  <c:v>241</c:v>
                </c:pt>
                <c:pt idx="3">
                  <c:v>219</c:v>
                </c:pt>
                <c:pt idx="4">
                  <c:v>213</c:v>
                </c:pt>
                <c:pt idx="5">
                  <c:v>209</c:v>
                </c:pt>
                <c:pt idx="6">
                  <c:v>207</c:v>
                </c:pt>
                <c:pt idx="7">
                  <c:v>204</c:v>
                </c:pt>
                <c:pt idx="8">
                  <c:v>201</c:v>
                </c:pt>
                <c:pt idx="9">
                  <c:v>198</c:v>
                </c:pt>
                <c:pt idx="10">
                  <c:v>198</c:v>
                </c:pt>
                <c:pt idx="11">
                  <c:v>192</c:v>
                </c:pt>
                <c:pt idx="12">
                  <c:v>187</c:v>
                </c:pt>
                <c:pt idx="13">
                  <c:v>183</c:v>
                </c:pt>
                <c:pt idx="14">
                  <c:v>177</c:v>
                </c:pt>
                <c:pt idx="15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01D-4F43-B06C-0BCB66325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823920"/>
        <c:axId val="1890824752"/>
      </c:barChart>
      <c:catAx>
        <c:axId val="189082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4752"/>
        <c:crosses val="autoZero"/>
        <c:auto val="1"/>
        <c:lblAlgn val="ctr"/>
        <c:lblOffset val="100"/>
        <c:noMultiLvlLbl val="0"/>
      </c:catAx>
      <c:valAx>
        <c:axId val="18908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User Activity By Hour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020027393690695E-2"/>
          <c:y val="0.1689816727049577"/>
          <c:w val="0.86626535968178653"/>
          <c:h val="0.70777621739421193"/>
        </c:manualLayout>
      </c:layout>
      <c:areaChart>
        <c:grouping val="stacked"/>
        <c:varyColors val="0"/>
        <c:ser>
          <c:idx val="1"/>
          <c:order val="1"/>
          <c:tx>
            <c:strRef>
              <c:f>'reaction &amp; sentiment analysis'!$C$162</c:f>
              <c:strCache>
                <c:ptCount val="1"/>
                <c:pt idx="0">
                  <c:v>Users (Area)</c:v>
                </c:pt>
              </c:strCache>
            </c:strRef>
          </c:tx>
          <c:spPr>
            <a:solidFill>
              <a:srgbClr val="CACDF2">
                <a:alpha val="74902"/>
              </a:srgbClr>
            </a:solidFill>
            <a:ln>
              <a:noFill/>
            </a:ln>
            <a:effectLst/>
          </c:spPr>
          <c:cat>
            <c:numRef>
              <c:f>'reaction &amp; sentiment analysis'!$B$163:$B$186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'reaction &amp; sentiment analysis'!$C$163:$C$186</c:f>
              <c:numCache>
                <c:formatCode>General</c:formatCode>
                <c:ptCount val="24"/>
                <c:pt idx="0">
                  <c:v>1306</c:v>
                </c:pt>
                <c:pt idx="1">
                  <c:v>1022</c:v>
                </c:pt>
                <c:pt idx="2">
                  <c:v>969</c:v>
                </c:pt>
                <c:pt idx="3">
                  <c:v>1020</c:v>
                </c:pt>
                <c:pt idx="4">
                  <c:v>1037</c:v>
                </c:pt>
                <c:pt idx="5">
                  <c:v>1047</c:v>
                </c:pt>
                <c:pt idx="6">
                  <c:v>1339</c:v>
                </c:pt>
                <c:pt idx="7">
                  <c:v>1029</c:v>
                </c:pt>
                <c:pt idx="8">
                  <c:v>1054</c:v>
                </c:pt>
                <c:pt idx="9">
                  <c:v>1055</c:v>
                </c:pt>
                <c:pt idx="10">
                  <c:v>1008</c:v>
                </c:pt>
                <c:pt idx="11">
                  <c:v>1045</c:v>
                </c:pt>
                <c:pt idx="12">
                  <c:v>1183</c:v>
                </c:pt>
                <c:pt idx="13">
                  <c:v>1006</c:v>
                </c:pt>
                <c:pt idx="14">
                  <c:v>995</c:v>
                </c:pt>
                <c:pt idx="15">
                  <c:v>1036</c:v>
                </c:pt>
                <c:pt idx="16">
                  <c:v>1032</c:v>
                </c:pt>
                <c:pt idx="17">
                  <c:v>1006</c:v>
                </c:pt>
                <c:pt idx="18">
                  <c:v>1242</c:v>
                </c:pt>
                <c:pt idx="19">
                  <c:v>1037</c:v>
                </c:pt>
                <c:pt idx="20">
                  <c:v>1013</c:v>
                </c:pt>
                <c:pt idx="21">
                  <c:v>1007</c:v>
                </c:pt>
                <c:pt idx="22">
                  <c:v>1037</c:v>
                </c:pt>
                <c:pt idx="23">
                  <c:v>1028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D-4A56-A50F-F717A400D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640080"/>
        <c:axId val="69164091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'reaction &amp; sentiment analysis'!$B$162</c15:sqref>
                        </c15:formulaRef>
                      </c:ext>
                    </c:extLst>
                    <c:strCache>
                      <c:ptCount val="1"/>
                      <c:pt idx="0">
                        <c:v>Hour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'reaction &amp; sentiment analysis'!$B$163:$B$186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'reaction &amp; sentiment analysis'!$B$163:$B$186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874D-4A56-A50F-F717A400D01C}"/>
                  </c:ext>
                </c:extLst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2"/>
          <c:order val="2"/>
          <c:tx>
            <c:strRef>
              <c:f>'reaction &amp; sentiment analysis'!$D$162</c:f>
              <c:strCache>
                <c:ptCount val="1"/>
                <c:pt idx="0">
                  <c:v>Users (Bar)</c:v>
                </c:pt>
              </c:strCache>
            </c:strRef>
          </c:tx>
          <c:spPr>
            <a:solidFill>
              <a:srgbClr val="2831A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74D-4A56-A50F-F717A400D01C}"/>
              </c:ext>
            </c:extLst>
          </c:dPt>
          <c:dPt>
            <c:idx val="2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74D-4A56-A50F-F717A400D01C}"/>
              </c:ext>
            </c:extLst>
          </c:dPt>
          <c:dPt>
            <c:idx val="3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74D-4A56-A50F-F717A400D01C}"/>
              </c:ext>
            </c:extLst>
          </c:dPt>
          <c:dPt>
            <c:idx val="4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74D-4A56-A50F-F717A400D01C}"/>
              </c:ext>
            </c:extLst>
          </c:dPt>
          <c:dPt>
            <c:idx val="5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74D-4A56-A50F-F717A400D01C}"/>
              </c:ext>
            </c:extLst>
          </c:dPt>
          <c:dPt>
            <c:idx val="7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74D-4A56-A50F-F717A400D01C}"/>
              </c:ext>
            </c:extLst>
          </c:dPt>
          <c:dPt>
            <c:idx val="8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74D-4A56-A50F-F717A400D01C}"/>
              </c:ext>
            </c:extLst>
          </c:dPt>
          <c:dPt>
            <c:idx val="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74D-4A56-A50F-F717A400D01C}"/>
              </c:ext>
            </c:extLst>
          </c:dPt>
          <c:dPt>
            <c:idx val="1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74D-4A56-A50F-F717A400D01C}"/>
              </c:ext>
            </c:extLst>
          </c:dPt>
          <c:dPt>
            <c:idx val="1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74D-4A56-A50F-F717A400D01C}"/>
              </c:ext>
            </c:extLst>
          </c:dPt>
          <c:dPt>
            <c:idx val="13"/>
            <c:invertIfNegative val="0"/>
            <c:bubble3D val="0"/>
            <c:spPr>
              <a:solidFill>
                <a:srgbClr val="9A9F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74D-4A56-A50F-F717A400D01C}"/>
              </c:ext>
            </c:extLst>
          </c:dPt>
          <c:dPt>
            <c:idx val="1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74D-4A56-A50F-F717A400D01C}"/>
              </c:ext>
            </c:extLst>
          </c:dPt>
          <c:dPt>
            <c:idx val="15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874D-4A56-A50F-F717A400D01C}"/>
              </c:ext>
            </c:extLst>
          </c:dPt>
          <c:dPt>
            <c:idx val="1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874D-4A56-A50F-F717A400D01C}"/>
              </c:ext>
            </c:extLst>
          </c:dPt>
          <c:dPt>
            <c:idx val="1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874D-4A56-A50F-F717A400D01C}"/>
              </c:ext>
            </c:extLst>
          </c:dPt>
          <c:dPt>
            <c:idx val="1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874D-4A56-A50F-F717A400D01C}"/>
              </c:ext>
            </c:extLst>
          </c:dPt>
          <c:dPt>
            <c:idx val="2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874D-4A56-A50F-F717A400D01C}"/>
              </c:ext>
            </c:extLst>
          </c:dPt>
          <c:dPt>
            <c:idx val="2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874D-4A56-A50F-F717A400D01C}"/>
              </c:ext>
            </c:extLst>
          </c:dPt>
          <c:dPt>
            <c:idx val="2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874D-4A56-A50F-F717A400D01C}"/>
              </c:ext>
            </c:extLst>
          </c:dPt>
          <c:dPt>
            <c:idx val="2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874D-4A56-A50F-F717A400D01C}"/>
              </c:ext>
            </c:extLst>
          </c:dPt>
          <c:val>
            <c:numRef>
              <c:f>'reaction &amp; sentiment analysis'!$D$163:$D$186</c:f>
              <c:numCache>
                <c:formatCode>General</c:formatCode>
                <c:ptCount val="24"/>
                <c:pt idx="0">
                  <c:v>1306</c:v>
                </c:pt>
                <c:pt idx="1">
                  <c:v>1022</c:v>
                </c:pt>
                <c:pt idx="2">
                  <c:v>969</c:v>
                </c:pt>
                <c:pt idx="3">
                  <c:v>1020</c:v>
                </c:pt>
                <c:pt idx="4">
                  <c:v>1037</c:v>
                </c:pt>
                <c:pt idx="5">
                  <c:v>1047</c:v>
                </c:pt>
                <c:pt idx="6">
                  <c:v>1339</c:v>
                </c:pt>
                <c:pt idx="7">
                  <c:v>1029</c:v>
                </c:pt>
                <c:pt idx="8">
                  <c:v>1054</c:v>
                </c:pt>
                <c:pt idx="9">
                  <c:v>1055</c:v>
                </c:pt>
                <c:pt idx="10">
                  <c:v>1008</c:v>
                </c:pt>
                <c:pt idx="11">
                  <c:v>1045</c:v>
                </c:pt>
                <c:pt idx="12">
                  <c:v>1183</c:v>
                </c:pt>
                <c:pt idx="13">
                  <c:v>1006</c:v>
                </c:pt>
                <c:pt idx="14">
                  <c:v>995</c:v>
                </c:pt>
                <c:pt idx="15">
                  <c:v>1036</c:v>
                </c:pt>
                <c:pt idx="16">
                  <c:v>1032</c:v>
                </c:pt>
                <c:pt idx="17">
                  <c:v>1006</c:v>
                </c:pt>
                <c:pt idx="18">
                  <c:v>1242</c:v>
                </c:pt>
                <c:pt idx="19">
                  <c:v>1037</c:v>
                </c:pt>
                <c:pt idx="20">
                  <c:v>1013</c:v>
                </c:pt>
                <c:pt idx="21">
                  <c:v>1007</c:v>
                </c:pt>
                <c:pt idx="22">
                  <c:v>1037</c:v>
                </c:pt>
                <c:pt idx="23">
                  <c:v>1028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74D-4A56-A50F-F717A400D01C}"/>
            </c:ext>
          </c:extLst>
        </c:ser>
        <c:ser>
          <c:idx val="3"/>
          <c:order val="3"/>
          <c:tx>
            <c:strRef>
              <c:f>'reaction &amp; sentiment analysis'!$E$162</c:f>
              <c:strCache>
                <c:ptCount val="1"/>
                <c:pt idx="0">
                  <c:v>Above Average?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'reaction &amp; sentiment analysis'!$E$163:$E$186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874D-4A56-A50F-F717A400D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691640080"/>
        <c:axId val="691640912"/>
      </c:barChart>
      <c:catAx>
        <c:axId val="691640080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9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6916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08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20 - 39 Yr Olds' Activity By Hour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020027393690695E-2"/>
          <c:y val="0.1689816727049577"/>
          <c:w val="0.86626535968178653"/>
          <c:h val="0.70777621739421193"/>
        </c:manualLayout>
      </c:layout>
      <c:areaChart>
        <c:grouping val="stacked"/>
        <c:varyColors val="0"/>
        <c:ser>
          <c:idx val="1"/>
          <c:order val="1"/>
          <c:tx>
            <c:strRef>
              <c:f>'reaction &amp; sentiment analysis'!$C$193</c:f>
              <c:strCache>
                <c:ptCount val="1"/>
                <c:pt idx="0">
                  <c:v>Users (Area)</c:v>
                </c:pt>
              </c:strCache>
            </c:strRef>
          </c:tx>
          <c:spPr>
            <a:solidFill>
              <a:srgbClr val="CACDF2">
                <a:alpha val="74902"/>
              </a:srgbClr>
            </a:solidFill>
            <a:ln>
              <a:noFill/>
            </a:ln>
            <a:effectLst/>
          </c:spPr>
          <c:cat>
            <c:numRef>
              <c:f>'reaction &amp; sentiment analysis'!$B$194:$B$217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'reaction &amp; sentiment analysis'!$C$194:$C$217</c:f>
              <c:numCache>
                <c:formatCode>General</c:formatCode>
                <c:ptCount val="24"/>
                <c:pt idx="0">
                  <c:v>465</c:v>
                </c:pt>
                <c:pt idx="1">
                  <c:v>381</c:v>
                </c:pt>
                <c:pt idx="2">
                  <c:v>357</c:v>
                </c:pt>
                <c:pt idx="3">
                  <c:v>417</c:v>
                </c:pt>
                <c:pt idx="4">
                  <c:v>390</c:v>
                </c:pt>
                <c:pt idx="5">
                  <c:v>399</c:v>
                </c:pt>
                <c:pt idx="6">
                  <c:v>509</c:v>
                </c:pt>
                <c:pt idx="7">
                  <c:v>389</c:v>
                </c:pt>
                <c:pt idx="8">
                  <c:v>412</c:v>
                </c:pt>
                <c:pt idx="9">
                  <c:v>419</c:v>
                </c:pt>
                <c:pt idx="10">
                  <c:v>415</c:v>
                </c:pt>
                <c:pt idx="11">
                  <c:v>413</c:v>
                </c:pt>
                <c:pt idx="12">
                  <c:v>505</c:v>
                </c:pt>
                <c:pt idx="13">
                  <c:v>400</c:v>
                </c:pt>
                <c:pt idx="14">
                  <c:v>357</c:v>
                </c:pt>
                <c:pt idx="15">
                  <c:v>383</c:v>
                </c:pt>
                <c:pt idx="16">
                  <c:v>399</c:v>
                </c:pt>
                <c:pt idx="17">
                  <c:v>383</c:v>
                </c:pt>
                <c:pt idx="18">
                  <c:v>500</c:v>
                </c:pt>
                <c:pt idx="19">
                  <c:v>416</c:v>
                </c:pt>
                <c:pt idx="20">
                  <c:v>362</c:v>
                </c:pt>
                <c:pt idx="21">
                  <c:v>388</c:v>
                </c:pt>
                <c:pt idx="22">
                  <c:v>418</c:v>
                </c:pt>
                <c:pt idx="23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F-439E-B43B-60537B742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640080"/>
        <c:axId val="69164091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'reaction &amp; sentiment analysis'!$B$162</c15:sqref>
                        </c15:formulaRef>
                      </c:ext>
                    </c:extLst>
                    <c:strCache>
                      <c:ptCount val="1"/>
                      <c:pt idx="0">
                        <c:v>Hour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'reaction &amp; sentiment analysis'!$B$194:$B$217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'reaction &amp; sentiment analysis'!$B$163:$B$186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A-E78F-439E-B43B-60537B74283E}"/>
                  </c:ext>
                </c:extLst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2"/>
          <c:order val="2"/>
          <c:tx>
            <c:strRef>
              <c:f>'reaction &amp; sentiment analysis'!$D$193</c:f>
              <c:strCache>
                <c:ptCount val="1"/>
                <c:pt idx="0">
                  <c:v>Users (Bar)</c:v>
                </c:pt>
              </c:strCache>
            </c:strRef>
          </c:tx>
          <c:spPr>
            <a:solidFill>
              <a:srgbClr val="2831A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78F-439E-B43B-60537B74283E}"/>
              </c:ext>
            </c:extLst>
          </c:dPt>
          <c:dPt>
            <c:idx val="2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78F-439E-B43B-60537B74283E}"/>
              </c:ext>
            </c:extLst>
          </c:dPt>
          <c:dPt>
            <c:idx val="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78F-439E-B43B-60537B74283E}"/>
              </c:ext>
            </c:extLst>
          </c:dPt>
          <c:dPt>
            <c:idx val="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78F-439E-B43B-60537B74283E}"/>
              </c:ext>
            </c:extLst>
          </c:dPt>
          <c:dPt>
            <c:idx val="5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78F-439E-B43B-60537B74283E}"/>
              </c:ext>
            </c:extLst>
          </c:dPt>
          <c:dPt>
            <c:idx val="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78F-439E-B43B-60537B74283E}"/>
              </c:ext>
            </c:extLst>
          </c:dPt>
          <c:dPt>
            <c:idx val="8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78F-439E-B43B-60537B74283E}"/>
              </c:ext>
            </c:extLst>
          </c:dPt>
          <c:dPt>
            <c:idx val="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78F-439E-B43B-60537B74283E}"/>
              </c:ext>
            </c:extLst>
          </c:dPt>
          <c:dPt>
            <c:idx val="10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78F-439E-B43B-60537B74283E}"/>
              </c:ext>
            </c:extLst>
          </c:dPt>
          <c:dPt>
            <c:idx val="1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E78F-439E-B43B-60537B74283E}"/>
              </c:ext>
            </c:extLst>
          </c:dPt>
          <c:dPt>
            <c:idx val="1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E78F-439E-B43B-60537B74283E}"/>
              </c:ext>
            </c:extLst>
          </c:dPt>
          <c:dPt>
            <c:idx val="1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E78F-439E-B43B-60537B74283E}"/>
              </c:ext>
            </c:extLst>
          </c:dPt>
          <c:dPt>
            <c:idx val="15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E78F-439E-B43B-60537B74283E}"/>
              </c:ext>
            </c:extLst>
          </c:dPt>
          <c:dPt>
            <c:idx val="1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E78F-439E-B43B-60537B74283E}"/>
              </c:ext>
            </c:extLst>
          </c:dPt>
          <c:dPt>
            <c:idx val="1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E78F-439E-B43B-60537B74283E}"/>
              </c:ext>
            </c:extLst>
          </c:dPt>
          <c:dPt>
            <c:idx val="1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E78F-439E-B43B-60537B74283E}"/>
              </c:ext>
            </c:extLst>
          </c:dPt>
          <c:dPt>
            <c:idx val="2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E78F-439E-B43B-60537B74283E}"/>
              </c:ext>
            </c:extLst>
          </c:dPt>
          <c:dPt>
            <c:idx val="2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E78F-439E-B43B-60537B74283E}"/>
              </c:ext>
            </c:extLst>
          </c:dPt>
          <c:dPt>
            <c:idx val="2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E78F-439E-B43B-60537B74283E}"/>
              </c:ext>
            </c:extLst>
          </c:dPt>
          <c:dPt>
            <c:idx val="2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E78F-439E-B43B-60537B74283E}"/>
              </c:ext>
            </c:extLst>
          </c:dPt>
          <c:cat>
            <c:numRef>
              <c:f>'reaction &amp; sentiment analysis'!$B$194:$B$217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'reaction &amp; sentiment analysis'!$D$194:$D$217</c:f>
              <c:numCache>
                <c:formatCode>General</c:formatCode>
                <c:ptCount val="24"/>
                <c:pt idx="0">
                  <c:v>465</c:v>
                </c:pt>
                <c:pt idx="1">
                  <c:v>381</c:v>
                </c:pt>
                <c:pt idx="2">
                  <c:v>357</c:v>
                </c:pt>
                <c:pt idx="3">
                  <c:v>417</c:v>
                </c:pt>
                <c:pt idx="4">
                  <c:v>390</c:v>
                </c:pt>
                <c:pt idx="5">
                  <c:v>399</c:v>
                </c:pt>
                <c:pt idx="6">
                  <c:v>509</c:v>
                </c:pt>
                <c:pt idx="7">
                  <c:v>389</c:v>
                </c:pt>
                <c:pt idx="8">
                  <c:v>412</c:v>
                </c:pt>
                <c:pt idx="9">
                  <c:v>419</c:v>
                </c:pt>
                <c:pt idx="10">
                  <c:v>415</c:v>
                </c:pt>
                <c:pt idx="11">
                  <c:v>413</c:v>
                </c:pt>
                <c:pt idx="12">
                  <c:v>505</c:v>
                </c:pt>
                <c:pt idx="13">
                  <c:v>400</c:v>
                </c:pt>
                <c:pt idx="14">
                  <c:v>357</c:v>
                </c:pt>
                <c:pt idx="15">
                  <c:v>383</c:v>
                </c:pt>
                <c:pt idx="16">
                  <c:v>399</c:v>
                </c:pt>
                <c:pt idx="17">
                  <c:v>383</c:v>
                </c:pt>
                <c:pt idx="18">
                  <c:v>500</c:v>
                </c:pt>
                <c:pt idx="19">
                  <c:v>416</c:v>
                </c:pt>
                <c:pt idx="20">
                  <c:v>362</c:v>
                </c:pt>
                <c:pt idx="21">
                  <c:v>388</c:v>
                </c:pt>
                <c:pt idx="22">
                  <c:v>418</c:v>
                </c:pt>
                <c:pt idx="23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78F-439E-B43B-60537B742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691640080"/>
        <c:axId val="69164091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'reaction &amp; sentiment analysis'!$E$162</c15:sqref>
                        </c15:formulaRef>
                      </c:ext>
                    </c:extLst>
                    <c:strCache>
                      <c:ptCount val="1"/>
                      <c:pt idx="0">
                        <c:v>Above Average?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'reaction &amp; sentiment analysis'!$B$194:$B$217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'reaction &amp; sentiment analysis'!$E$163:$E$186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E78F-439E-B43B-60537B74283E}"/>
                  </c:ext>
                </c:extLst>
              </c15:ser>
            </c15:filteredBarSeries>
          </c:ext>
        </c:extLst>
      </c:barChart>
      <c:catAx>
        <c:axId val="691640080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9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6916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08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20 - 39 Yr Olds' Activity By Day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020027393690695E-2"/>
          <c:y val="0.1689816727049577"/>
          <c:w val="0.84122144295580681"/>
          <c:h val="0.61806347703849174"/>
        </c:manualLayout>
      </c:layout>
      <c:areaChart>
        <c:grouping val="stacked"/>
        <c:varyColors val="0"/>
        <c:ser>
          <c:idx val="1"/>
          <c:order val="1"/>
          <c:tx>
            <c:strRef>
              <c:f>'reaction &amp; sentiment analysis'!$C$224</c:f>
              <c:strCache>
                <c:ptCount val="1"/>
                <c:pt idx="0">
                  <c:v>Users (Area)</c:v>
                </c:pt>
              </c:strCache>
            </c:strRef>
          </c:tx>
          <c:spPr>
            <a:solidFill>
              <a:srgbClr val="CACDF2">
                <a:alpha val="74902"/>
              </a:srgbClr>
            </a:solidFill>
            <a:ln>
              <a:noFill/>
            </a:ln>
            <a:effectLst/>
          </c:spPr>
          <c:cat>
            <c:strRef>
              <c:f>'reaction &amp; sentiment analysis'!$B$225:$B$231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'reaction &amp; sentiment analysis'!$C$225:$C$231</c:f>
              <c:numCache>
                <c:formatCode>General</c:formatCode>
                <c:ptCount val="7"/>
                <c:pt idx="0">
                  <c:v>1450</c:v>
                </c:pt>
                <c:pt idx="1">
                  <c:v>1423</c:v>
                </c:pt>
                <c:pt idx="2">
                  <c:v>1408</c:v>
                </c:pt>
                <c:pt idx="3">
                  <c:v>1411</c:v>
                </c:pt>
                <c:pt idx="4">
                  <c:v>1396</c:v>
                </c:pt>
                <c:pt idx="5">
                  <c:v>1375</c:v>
                </c:pt>
                <c:pt idx="6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F-4A62-A4B8-0B2456B12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640080"/>
        <c:axId val="69164091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'reaction &amp; sentiment analysis'!$B$162</c15:sqref>
                        </c15:formulaRef>
                      </c:ext>
                    </c:extLst>
                    <c:strCache>
                      <c:ptCount val="1"/>
                      <c:pt idx="0">
                        <c:v>Hour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'reaction &amp; sentiment analysis'!$B$225:$B$231</c15:sqref>
                        </c15:formulaRef>
                      </c:ext>
                    </c:extLst>
                    <c:strCache>
                      <c:ptCount val="7"/>
                      <c:pt idx="0">
                        <c:v>Mon</c:v>
                      </c:pt>
                      <c:pt idx="1">
                        <c:v>Tue</c:v>
                      </c:pt>
                      <c:pt idx="2">
                        <c:v>Wed</c:v>
                      </c:pt>
                      <c:pt idx="3">
                        <c:v>Thu</c:v>
                      </c:pt>
                      <c:pt idx="4">
                        <c:v>Fri</c:v>
                      </c:pt>
                      <c:pt idx="5">
                        <c:v>Sat</c:v>
                      </c:pt>
                      <c:pt idx="6">
                        <c:v>Sun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'reaction &amp; sentiment analysis'!$B$163:$B$186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C-C1FF-4A62-A4B8-0B2456B12FC5}"/>
                  </c:ext>
                </c:extLst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2"/>
          <c:order val="2"/>
          <c:tx>
            <c:strRef>
              <c:f>'reaction &amp; sentiment analysis'!$D$224</c:f>
              <c:strCache>
                <c:ptCount val="1"/>
                <c:pt idx="0">
                  <c:v>Users (Bar)</c:v>
                </c:pt>
              </c:strCache>
            </c:strRef>
          </c:tx>
          <c:spPr>
            <a:solidFill>
              <a:srgbClr val="2831A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FF-4A62-A4B8-0B2456B12FC5}"/>
              </c:ext>
            </c:extLst>
          </c:dPt>
          <c:dPt>
            <c:idx val="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1FF-4A62-A4B8-0B2456B12FC5}"/>
              </c:ext>
            </c:extLst>
          </c:dPt>
          <c:dPt>
            <c:idx val="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1FF-4A62-A4B8-0B2456B12FC5}"/>
              </c:ext>
            </c:extLst>
          </c:dPt>
          <c:dPt>
            <c:idx val="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1FF-4A62-A4B8-0B2456B12FC5}"/>
              </c:ext>
            </c:extLst>
          </c:dPt>
          <c:dPt>
            <c:idx val="5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1FF-4A62-A4B8-0B2456B12FC5}"/>
              </c:ext>
            </c:extLst>
          </c:dPt>
          <c:dPt>
            <c:idx val="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1FF-4A62-A4B8-0B2456B12FC5}"/>
              </c:ext>
            </c:extLst>
          </c:dPt>
          <c:dPt>
            <c:idx val="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1FF-4A62-A4B8-0B2456B12FC5}"/>
              </c:ext>
            </c:extLst>
          </c:dPt>
          <c:dPt>
            <c:idx val="8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1FF-4A62-A4B8-0B2456B12FC5}"/>
              </c:ext>
            </c:extLst>
          </c:dPt>
          <c:dPt>
            <c:idx val="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C1FF-4A62-A4B8-0B2456B12FC5}"/>
              </c:ext>
            </c:extLst>
          </c:dPt>
          <c:dPt>
            <c:idx val="10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1FF-4A62-A4B8-0B2456B12FC5}"/>
              </c:ext>
            </c:extLst>
          </c:dPt>
          <c:dPt>
            <c:idx val="11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1FF-4A62-A4B8-0B2456B12FC5}"/>
              </c:ext>
            </c:extLst>
          </c:dPt>
          <c:dPt>
            <c:idx val="1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1FF-4A62-A4B8-0B2456B12FC5}"/>
              </c:ext>
            </c:extLst>
          </c:dPt>
          <c:dPt>
            <c:idx val="14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1FF-4A62-A4B8-0B2456B12FC5}"/>
              </c:ext>
            </c:extLst>
          </c:dPt>
          <c:dPt>
            <c:idx val="15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C1FF-4A62-A4B8-0B2456B12FC5}"/>
              </c:ext>
            </c:extLst>
          </c:dPt>
          <c:dPt>
            <c:idx val="16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C1FF-4A62-A4B8-0B2456B12FC5}"/>
              </c:ext>
            </c:extLst>
          </c:dPt>
          <c:dPt>
            <c:idx val="17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C1FF-4A62-A4B8-0B2456B12FC5}"/>
              </c:ext>
            </c:extLst>
          </c:dPt>
          <c:dPt>
            <c:idx val="19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C1FF-4A62-A4B8-0B2456B12FC5}"/>
              </c:ext>
            </c:extLst>
          </c:dPt>
          <c:dPt>
            <c:idx val="20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C1FF-4A62-A4B8-0B2456B12FC5}"/>
              </c:ext>
            </c:extLst>
          </c:dPt>
          <c:dPt>
            <c:idx val="21"/>
            <c:invertIfNegative val="0"/>
            <c:bubble3D val="0"/>
            <c:spPr>
              <a:solidFill>
                <a:srgbClr val="969C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C1FF-4A62-A4B8-0B2456B12FC5}"/>
              </c:ext>
            </c:extLst>
          </c:dPt>
          <c:dPt>
            <c:idx val="22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C1FF-4A62-A4B8-0B2456B12FC5}"/>
              </c:ext>
            </c:extLst>
          </c:dPt>
          <c:dPt>
            <c:idx val="23"/>
            <c:invertIfNegative val="0"/>
            <c:bubble3D val="0"/>
            <c:spPr>
              <a:solidFill>
                <a:srgbClr val="4953D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C1FF-4A62-A4B8-0B2456B12FC5}"/>
              </c:ext>
            </c:extLst>
          </c:dPt>
          <c:cat>
            <c:strRef>
              <c:f>'reaction &amp; sentiment analysis'!$B$225:$B$231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'reaction &amp; sentiment analysis'!$D$225:$D$231</c:f>
              <c:numCache>
                <c:formatCode>General</c:formatCode>
                <c:ptCount val="7"/>
                <c:pt idx="0">
                  <c:v>1450</c:v>
                </c:pt>
                <c:pt idx="1">
                  <c:v>1423</c:v>
                </c:pt>
                <c:pt idx="2">
                  <c:v>1408</c:v>
                </c:pt>
                <c:pt idx="3">
                  <c:v>1411</c:v>
                </c:pt>
                <c:pt idx="4">
                  <c:v>1396</c:v>
                </c:pt>
                <c:pt idx="5">
                  <c:v>1375</c:v>
                </c:pt>
                <c:pt idx="6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1FF-4A62-A4B8-0B2456B12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691640080"/>
        <c:axId val="69164091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'reaction &amp; sentiment analysis'!$E$162</c15:sqref>
                        </c15:formulaRef>
                      </c:ext>
                    </c:extLst>
                    <c:strCache>
                      <c:ptCount val="1"/>
                      <c:pt idx="0">
                        <c:v>Above Average?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'reaction &amp; sentiment analysis'!$B$225:$B$231</c15:sqref>
                        </c15:formulaRef>
                      </c:ext>
                    </c:extLst>
                    <c:strCache>
                      <c:ptCount val="7"/>
                      <c:pt idx="0">
                        <c:v>Mon</c:v>
                      </c:pt>
                      <c:pt idx="1">
                        <c:v>Tue</c:v>
                      </c:pt>
                      <c:pt idx="2">
                        <c:v>Wed</c:v>
                      </c:pt>
                      <c:pt idx="3">
                        <c:v>Thu</c:v>
                      </c:pt>
                      <c:pt idx="4">
                        <c:v>Fri</c:v>
                      </c:pt>
                      <c:pt idx="5">
                        <c:v>Sat</c:v>
                      </c:pt>
                      <c:pt idx="6">
                        <c:v>Sun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'reaction &amp; sentiment analysis'!$E$163:$E$186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C1FF-4A62-A4B8-0B2456B12FC5}"/>
                  </c:ext>
                </c:extLst>
              </c15:ser>
            </c15:filteredBarSeries>
          </c:ext>
        </c:extLst>
      </c:barChart>
      <c:catAx>
        <c:axId val="691640080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912"/>
        <c:crosses val="autoZero"/>
        <c:auto val="1"/>
        <c:lblAlgn val="ctr"/>
        <c:lblOffset val="100"/>
        <c:tickLblSkip val="1"/>
        <c:tickMarkSkip val="2"/>
        <c:noMultiLvlLbl val="0"/>
      </c:catAx>
      <c:valAx>
        <c:axId val="6916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4008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Overall Sentiment By Category</a:t>
            </a:r>
            <a:endParaRPr lang="en-MY" sz="1100">
              <a:effectLst/>
            </a:endParaRP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41468308095913E-2"/>
          <c:y val="0.17171296296296296"/>
          <c:w val="0.84578052734848841"/>
          <c:h val="0.60535892064400154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'reaction &amp; sentiment analysis'!$D$3</c:f>
              <c:strCache>
                <c:ptCount val="1"/>
                <c:pt idx="0">
                  <c:v>Sentiment Count</c:v>
                </c:pt>
              </c:strCache>
            </c:strRef>
          </c:tx>
          <c:spPr>
            <a:solidFill>
              <a:srgbClr val="27C72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E961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22B-47F9-8A54-100C1F187923}"/>
              </c:ext>
            </c:extLst>
          </c:dPt>
          <c:dPt>
            <c:idx val="1"/>
            <c:invertIfNegative val="0"/>
            <c:bubble3D val="0"/>
            <c:spPr>
              <a:solidFill>
                <a:srgbClr val="3EDA3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22B-47F9-8A54-100C1F187923}"/>
              </c:ext>
            </c:extLst>
          </c:dPt>
          <c:dPt>
            <c:idx val="2"/>
            <c:invertIfNegative val="0"/>
            <c:bubble3D val="0"/>
            <c:spPr>
              <a:solidFill>
                <a:srgbClr val="3EDA3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2B-47F9-8A54-100C1F187923}"/>
              </c:ext>
            </c:extLst>
          </c:dPt>
          <c:dPt>
            <c:idx val="3"/>
            <c:invertIfNegative val="0"/>
            <c:bubble3D val="0"/>
            <c:spPr>
              <a:solidFill>
                <a:srgbClr val="3EDA3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22B-47F9-8A54-100C1F187923}"/>
              </c:ext>
            </c:extLst>
          </c:dPt>
          <c:dPt>
            <c:idx val="4"/>
            <c:invertIfNegative val="0"/>
            <c:bubble3D val="0"/>
            <c:spPr>
              <a:solidFill>
                <a:srgbClr val="82E6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22B-47F9-8A54-100C1F187923}"/>
              </c:ext>
            </c:extLst>
          </c:dPt>
          <c:dPt>
            <c:idx val="5"/>
            <c:invertIfNegative val="0"/>
            <c:bubble3D val="0"/>
            <c:spPr>
              <a:solidFill>
                <a:srgbClr val="8FE98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22B-47F9-8A54-100C1F187923}"/>
              </c:ext>
            </c:extLst>
          </c:dPt>
          <c:dPt>
            <c:idx val="6"/>
            <c:invertIfNegative val="0"/>
            <c:bubble3D val="0"/>
            <c:spPr>
              <a:solidFill>
                <a:srgbClr val="8FE98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B-47F9-8A54-100C1F187923}"/>
              </c:ext>
            </c:extLst>
          </c:dPt>
          <c:dPt>
            <c:idx val="7"/>
            <c:invertIfNegative val="0"/>
            <c:bubble3D val="0"/>
            <c:spPr>
              <a:solidFill>
                <a:srgbClr val="8FE98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22B-47F9-8A54-100C1F187923}"/>
              </c:ext>
            </c:extLst>
          </c:dPt>
          <c:dPt>
            <c:idx val="8"/>
            <c:invertIfNegative val="0"/>
            <c:bubble3D val="0"/>
            <c:spPr>
              <a:solidFill>
                <a:srgbClr val="BBF0A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22B-47F9-8A54-100C1F187923}"/>
              </c:ext>
            </c:extLst>
          </c:dPt>
          <c:dPt>
            <c:idx val="9"/>
            <c:invertIfNegative val="0"/>
            <c:bubble3D val="0"/>
            <c:spPr>
              <a:solidFill>
                <a:srgbClr val="BBF0A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22B-47F9-8A54-100C1F187923}"/>
              </c:ext>
            </c:extLst>
          </c:dPt>
          <c:dPt>
            <c:idx val="10"/>
            <c:invertIfNegative val="0"/>
            <c:bubble3D val="0"/>
            <c:spPr>
              <a:solidFill>
                <a:srgbClr val="BBF0A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22B-47F9-8A54-100C1F187923}"/>
              </c:ext>
            </c:extLst>
          </c:dPt>
          <c:dPt>
            <c:idx val="11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22B-47F9-8A54-100C1F187923}"/>
              </c:ext>
            </c:extLst>
          </c:dPt>
          <c:dPt>
            <c:idx val="12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22B-47F9-8A54-100C1F187923}"/>
              </c:ext>
            </c:extLst>
          </c:dPt>
          <c:dPt>
            <c:idx val="13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22B-47F9-8A54-100C1F187923}"/>
              </c:ext>
            </c:extLst>
          </c:dPt>
          <c:dPt>
            <c:idx val="14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22B-47F9-8A54-100C1F187923}"/>
              </c:ext>
            </c:extLst>
          </c:dPt>
          <c:dPt>
            <c:idx val="15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22B-47F9-8A54-100C1F187923}"/>
              </c:ext>
            </c:extLst>
          </c:dPt>
          <c:cat>
            <c:strRef>
              <c:f>'reaction &amp; sentiment analysis'!$B$4:$B$19</c:f>
              <c:strCache>
                <c:ptCount val="16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  <c:pt idx="5">
                  <c:v>culture</c:v>
                </c:pt>
                <c:pt idx="6">
                  <c:v>cooking</c:v>
                </c:pt>
                <c:pt idx="7">
                  <c:v>travel</c:v>
                </c:pt>
                <c:pt idx="8">
                  <c:v>soccer</c:v>
                </c:pt>
                <c:pt idx="9">
                  <c:v>education</c:v>
                </c:pt>
                <c:pt idx="10">
                  <c:v>fitness</c:v>
                </c:pt>
                <c:pt idx="11">
                  <c:v>studying</c:v>
                </c:pt>
                <c:pt idx="12">
                  <c:v>dogs</c:v>
                </c:pt>
                <c:pt idx="13">
                  <c:v>tennis</c:v>
                </c:pt>
                <c:pt idx="14">
                  <c:v>public speaking</c:v>
                </c:pt>
                <c:pt idx="15">
                  <c:v>veganism</c:v>
                </c:pt>
              </c:strCache>
            </c:strRef>
          </c:cat>
          <c:val>
            <c:numRef>
              <c:f>'reaction &amp; sentiment analysis'!$D$4:$D$19</c:f>
              <c:numCache>
                <c:formatCode>General</c:formatCode>
                <c:ptCount val="16"/>
                <c:pt idx="0">
                  <c:v>1050</c:v>
                </c:pt>
                <c:pt idx="1">
                  <c:v>1015</c:v>
                </c:pt>
                <c:pt idx="2">
                  <c:v>985</c:v>
                </c:pt>
                <c:pt idx="3">
                  <c:v>974</c:v>
                </c:pt>
                <c:pt idx="4">
                  <c:v>943</c:v>
                </c:pt>
                <c:pt idx="5">
                  <c:v>943</c:v>
                </c:pt>
                <c:pt idx="6">
                  <c:v>932</c:v>
                </c:pt>
                <c:pt idx="7">
                  <c:v>918</c:v>
                </c:pt>
                <c:pt idx="8">
                  <c:v>817</c:v>
                </c:pt>
                <c:pt idx="9">
                  <c:v>815</c:v>
                </c:pt>
                <c:pt idx="10">
                  <c:v>786</c:v>
                </c:pt>
                <c:pt idx="11">
                  <c:v>768</c:v>
                </c:pt>
                <c:pt idx="12">
                  <c:v>744</c:v>
                </c:pt>
                <c:pt idx="13">
                  <c:v>716</c:v>
                </c:pt>
                <c:pt idx="14">
                  <c:v>712</c:v>
                </c:pt>
                <c:pt idx="15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2B-47F9-8A54-100C1F187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98"/>
        <c:axId val="17390623"/>
        <c:axId val="173910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'reaction &amp; sentiment analysis'!$B$3</c15:sqref>
                        </c15:formulaRef>
                      </c:ext>
                    </c:extLst>
                    <c:strCache>
                      <c:ptCount val="1"/>
                      <c:pt idx="0">
                        <c:v>Category</c:v>
                      </c:pt>
                    </c:strCache>
                  </c:strRef>
                </c:tx>
                <c:spPr>
                  <a:solidFill>
                    <a:srgbClr val="CC66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'reaction &amp; sentiment analysis'!$B$4:$B$19</c15:sqref>
                        </c15:formulaRef>
                      </c:ext>
                    </c:extLst>
                    <c:strCache>
                      <c:ptCount val="16"/>
                      <c:pt idx="0">
                        <c:v>animals</c:v>
                      </c:pt>
                      <c:pt idx="1">
                        <c:v>science</c:v>
                      </c:pt>
                      <c:pt idx="2">
                        <c:v>healthy eating</c:v>
                      </c:pt>
                      <c:pt idx="3">
                        <c:v>technology</c:v>
                      </c:pt>
                      <c:pt idx="4">
                        <c:v>food</c:v>
                      </c:pt>
                      <c:pt idx="5">
                        <c:v>culture</c:v>
                      </c:pt>
                      <c:pt idx="6">
                        <c:v>cooking</c:v>
                      </c:pt>
                      <c:pt idx="7">
                        <c:v>travel</c:v>
                      </c:pt>
                      <c:pt idx="8">
                        <c:v>soccer</c:v>
                      </c:pt>
                      <c:pt idx="9">
                        <c:v>education</c:v>
                      </c:pt>
                      <c:pt idx="10">
                        <c:v>fitness</c:v>
                      </c:pt>
                      <c:pt idx="11">
                        <c:v>studying</c:v>
                      </c:pt>
                      <c:pt idx="12">
                        <c:v>dogs</c:v>
                      </c:pt>
                      <c:pt idx="13">
                        <c:v>tennis</c:v>
                      </c:pt>
                      <c:pt idx="14">
                        <c:v>public speaking</c:v>
                      </c:pt>
                      <c:pt idx="15">
                        <c:v>veganism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'reaction &amp; sentiment analysis'!$B$4:$B$19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22B-47F9-8A54-100C1F18792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analysis'!$C$3</c15:sqref>
                        </c15:formulaRef>
                      </c:ext>
                    </c:extLst>
                    <c:strCache>
                      <c:ptCount val="1"/>
                      <c:pt idx="0">
                        <c:v>Sentiment</c:v>
                      </c:pt>
                    </c:strCache>
                  </c:strRef>
                </c:tx>
                <c:spPr>
                  <a:solidFill>
                    <a:srgbClr val="FF962D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analysis'!$B$4:$B$19</c15:sqref>
                        </c15:formulaRef>
                      </c:ext>
                    </c:extLst>
                    <c:strCache>
                      <c:ptCount val="16"/>
                      <c:pt idx="0">
                        <c:v>animals</c:v>
                      </c:pt>
                      <c:pt idx="1">
                        <c:v>science</c:v>
                      </c:pt>
                      <c:pt idx="2">
                        <c:v>healthy eating</c:v>
                      </c:pt>
                      <c:pt idx="3">
                        <c:v>technology</c:v>
                      </c:pt>
                      <c:pt idx="4">
                        <c:v>food</c:v>
                      </c:pt>
                      <c:pt idx="5">
                        <c:v>culture</c:v>
                      </c:pt>
                      <c:pt idx="6">
                        <c:v>cooking</c:v>
                      </c:pt>
                      <c:pt idx="7">
                        <c:v>travel</c:v>
                      </c:pt>
                      <c:pt idx="8">
                        <c:v>soccer</c:v>
                      </c:pt>
                      <c:pt idx="9">
                        <c:v>education</c:v>
                      </c:pt>
                      <c:pt idx="10">
                        <c:v>fitness</c:v>
                      </c:pt>
                      <c:pt idx="11">
                        <c:v>studying</c:v>
                      </c:pt>
                      <c:pt idx="12">
                        <c:v>dogs</c:v>
                      </c:pt>
                      <c:pt idx="13">
                        <c:v>tennis</c:v>
                      </c:pt>
                      <c:pt idx="14">
                        <c:v>public speaking</c:v>
                      </c:pt>
                      <c:pt idx="15">
                        <c:v>veganism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analysis'!$C$4:$C$19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22B-47F9-8A54-100C1F18792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analysis'!$B$14</c15:sqref>
                        </c15:formulaRef>
                      </c:ext>
                    </c:extLst>
                    <c:strCache>
                      <c:ptCount val="1"/>
                      <c:pt idx="0">
                        <c:v>fitness</c:v>
                      </c:pt>
                    </c:strCache>
                  </c:strRef>
                </c:tx>
                <c:spPr>
                  <a:solidFill>
                    <a:srgbClr val="FFCD9B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analysis'!$B$4:$B$19</c15:sqref>
                        </c15:formulaRef>
                      </c:ext>
                    </c:extLst>
                    <c:strCache>
                      <c:ptCount val="16"/>
                      <c:pt idx="0">
                        <c:v>animals</c:v>
                      </c:pt>
                      <c:pt idx="1">
                        <c:v>science</c:v>
                      </c:pt>
                      <c:pt idx="2">
                        <c:v>healthy eating</c:v>
                      </c:pt>
                      <c:pt idx="3">
                        <c:v>technology</c:v>
                      </c:pt>
                      <c:pt idx="4">
                        <c:v>food</c:v>
                      </c:pt>
                      <c:pt idx="5">
                        <c:v>culture</c:v>
                      </c:pt>
                      <c:pt idx="6">
                        <c:v>cooking</c:v>
                      </c:pt>
                      <c:pt idx="7">
                        <c:v>travel</c:v>
                      </c:pt>
                      <c:pt idx="8">
                        <c:v>soccer</c:v>
                      </c:pt>
                      <c:pt idx="9">
                        <c:v>education</c:v>
                      </c:pt>
                      <c:pt idx="10">
                        <c:v>fitness</c:v>
                      </c:pt>
                      <c:pt idx="11">
                        <c:v>studying</c:v>
                      </c:pt>
                      <c:pt idx="12">
                        <c:v>dogs</c:v>
                      </c:pt>
                      <c:pt idx="13">
                        <c:v>tennis</c:v>
                      </c:pt>
                      <c:pt idx="14">
                        <c:v>public speaking</c:v>
                      </c:pt>
                      <c:pt idx="15">
                        <c:v>veganism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analysis'!$C$13:$F$13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815</c:v>
                      </c:pt>
                      <c:pt idx="2" formatCode="0%">
                        <c:v>0</c:v>
                      </c:pt>
                      <c:pt idx="3" formatCode="0.00%">
                        <c:v>0.34903047091412742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22B-47F9-8A54-100C1F187923}"/>
                  </c:ext>
                </c:extLst>
              </c15:ser>
            </c15:filteredBarSeries>
          </c:ext>
        </c:extLst>
      </c:barChart>
      <c:catAx>
        <c:axId val="1739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1039"/>
        <c:crosses val="autoZero"/>
        <c:auto val="1"/>
        <c:lblAlgn val="ctr"/>
        <c:lblOffset val="100"/>
        <c:noMultiLvlLbl val="0"/>
      </c:catAx>
      <c:valAx>
        <c:axId val="17391039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0623"/>
        <c:crosses val="autoZero"/>
        <c:crossBetween val="between"/>
        <c:majorUnit val="100"/>
        <c:min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MY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MY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Most Popular Engagements By Type &amp; Category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MY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992220617682075E-2"/>
          <c:y val="0.13336083354520009"/>
          <c:w val="0.77031725588932587"/>
          <c:h val="0.669581557002729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'reaction &amp; sentiment analysis'!$D$107:$D$122</c:f>
              <c:strCache>
                <c:ptCount val="16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28C-4560-ABF3-2B2C903E83CD}"/>
              </c:ext>
            </c:extLst>
          </c:dPt>
          <c:dPt>
            <c:idx val="1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8C-4560-ABF3-2B2C903E83CD}"/>
              </c:ext>
            </c:extLst>
          </c:dPt>
          <c:dPt>
            <c:idx val="2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8C-4560-ABF3-2B2C903E83CD}"/>
              </c:ext>
            </c:extLst>
          </c:dPt>
          <c:dPt>
            <c:idx val="3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28C-4560-ABF3-2B2C903E83CD}"/>
              </c:ext>
            </c:extLst>
          </c:dPt>
          <c:dPt>
            <c:idx val="4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28C-4560-ABF3-2B2C903E83CD}"/>
              </c:ext>
            </c:extLst>
          </c:dPt>
          <c:dPt>
            <c:idx val="5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28C-4560-ABF3-2B2C903E83CD}"/>
              </c:ext>
            </c:extLst>
          </c:dPt>
          <c:dPt>
            <c:idx val="6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28C-4560-ABF3-2B2C903E83CD}"/>
              </c:ext>
            </c:extLst>
          </c:dPt>
          <c:dPt>
            <c:idx val="7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28C-4560-ABF3-2B2C903E83CD}"/>
              </c:ext>
            </c:extLst>
          </c:dPt>
          <c:dPt>
            <c:idx val="8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28C-4560-ABF3-2B2C903E83CD}"/>
              </c:ext>
            </c:extLst>
          </c:dPt>
          <c:dPt>
            <c:idx val="9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28C-4560-ABF3-2B2C903E83CD}"/>
              </c:ext>
            </c:extLst>
          </c:dPt>
          <c:dPt>
            <c:idx val="10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128C-4560-ABF3-2B2C903E83CD}"/>
              </c:ext>
            </c:extLst>
          </c:dPt>
          <c:dPt>
            <c:idx val="11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128C-4560-ABF3-2B2C903E83CD}"/>
              </c:ext>
            </c:extLst>
          </c:dPt>
          <c:dPt>
            <c:idx val="12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128C-4560-ABF3-2B2C903E83CD}"/>
              </c:ext>
            </c:extLst>
          </c:dPt>
          <c:dPt>
            <c:idx val="13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128C-4560-ABF3-2B2C903E83CD}"/>
              </c:ext>
            </c:extLst>
          </c:dPt>
          <c:dPt>
            <c:idx val="14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128C-4560-ABF3-2B2C903E83CD}"/>
              </c:ext>
            </c:extLst>
          </c:dPt>
          <c:dPt>
            <c:idx val="15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128C-4560-ABF3-2B2C903E83CD}"/>
              </c:ext>
            </c:extLst>
          </c:dPt>
          <c:cat>
            <c:numRef>
              <c:f>'reaction &amp; sentiment analysis'!$B$107:$B$122</c:f>
              <c:numCache>
                <c:formatCode>General</c:formatCode>
                <c:ptCount val="16"/>
              </c:numCache>
            </c:numRef>
          </c:cat>
          <c:val>
            <c:numRef>
              <c:f>'reaction &amp; sentiment analysis'!$D$107:$D$122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20-128C-4560-ABF3-2B2C903E8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823920"/>
        <c:axId val="1890824752"/>
      </c:barChart>
      <c:catAx>
        <c:axId val="189082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4752"/>
        <c:crosses val="autoZero"/>
        <c:auto val="1"/>
        <c:lblAlgn val="ctr"/>
        <c:lblOffset val="100"/>
        <c:noMultiLvlLbl val="0"/>
      </c:catAx>
      <c:valAx>
        <c:axId val="18908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MY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MY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Comparison of All Engagements vs Photo Engagements</a:t>
            </a: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MY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992220617682075E-2"/>
          <c:y val="0.13336083354520009"/>
          <c:w val="0.77031725588932587"/>
          <c:h val="0.669581557002729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'reaction &amp; sentiment analysis'!$D$107:$D$122</c:f>
              <c:strCache>
                <c:ptCount val="16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85-49F1-8E92-53CA85A94751}"/>
              </c:ext>
            </c:extLst>
          </c:dPt>
          <c:dPt>
            <c:idx val="1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85-49F1-8E92-53CA85A94751}"/>
              </c:ext>
            </c:extLst>
          </c:dPt>
          <c:dPt>
            <c:idx val="2"/>
            <c:invertIfNegative val="0"/>
            <c:bubble3D val="0"/>
            <c:spPr>
              <a:solidFill>
                <a:srgbClr val="FFCD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85-49F1-8E92-53CA85A94751}"/>
              </c:ext>
            </c:extLst>
          </c:dPt>
          <c:dPt>
            <c:idx val="3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285-49F1-8E92-53CA85A94751}"/>
              </c:ext>
            </c:extLst>
          </c:dPt>
          <c:dPt>
            <c:idx val="4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285-49F1-8E92-53CA85A94751}"/>
              </c:ext>
            </c:extLst>
          </c:dPt>
          <c:dPt>
            <c:idx val="5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285-49F1-8E92-53CA85A94751}"/>
              </c:ext>
            </c:extLst>
          </c:dPt>
          <c:dPt>
            <c:idx val="6"/>
            <c:invertIfNegative val="0"/>
            <c:bubble3D val="0"/>
            <c:spPr>
              <a:solidFill>
                <a:srgbClr val="FFAE5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285-49F1-8E92-53CA85A94751}"/>
              </c:ext>
            </c:extLst>
          </c:dPt>
          <c:dPt>
            <c:idx val="7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285-49F1-8E92-53CA85A94751}"/>
              </c:ext>
            </c:extLst>
          </c:dPt>
          <c:dPt>
            <c:idx val="8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285-49F1-8E92-53CA85A94751}"/>
              </c:ext>
            </c:extLst>
          </c:dPt>
          <c:dPt>
            <c:idx val="9"/>
            <c:invertIfNegative val="0"/>
            <c:bubble3D val="0"/>
            <c:spPr>
              <a:solidFill>
                <a:srgbClr val="CC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285-49F1-8E92-53CA85A94751}"/>
              </c:ext>
            </c:extLst>
          </c:dPt>
          <c:dPt>
            <c:idx val="10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285-49F1-8E92-53CA85A94751}"/>
              </c:ext>
            </c:extLst>
          </c:dPt>
          <c:dPt>
            <c:idx val="11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285-49F1-8E92-53CA85A94751}"/>
              </c:ext>
            </c:extLst>
          </c:dPt>
          <c:dPt>
            <c:idx val="12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285-49F1-8E92-53CA85A94751}"/>
              </c:ext>
            </c:extLst>
          </c:dPt>
          <c:dPt>
            <c:idx val="13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285-49F1-8E92-53CA85A94751}"/>
              </c:ext>
            </c:extLst>
          </c:dPt>
          <c:dPt>
            <c:idx val="14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285-49F1-8E92-53CA85A94751}"/>
              </c:ext>
            </c:extLst>
          </c:dPt>
          <c:dPt>
            <c:idx val="15"/>
            <c:invertIfNegative val="0"/>
            <c:bubble3D val="0"/>
            <c:spPr>
              <a:solidFill>
                <a:srgbClr val="FF96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285-49F1-8E92-53CA85A94751}"/>
              </c:ext>
            </c:extLst>
          </c:dPt>
          <c:cat>
            <c:numRef>
              <c:f>'reaction &amp; sentiment analysis'!$B$107:$B$122</c:f>
              <c:numCache>
                <c:formatCode>General</c:formatCode>
                <c:ptCount val="16"/>
              </c:numCache>
            </c:numRef>
          </c:cat>
          <c:val>
            <c:numRef>
              <c:f>'reaction &amp; sentiment analysis'!$D$107:$D$122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20-8285-49F1-8E92-53CA85A94751}"/>
            </c:ext>
          </c:extLst>
        </c:ser>
        <c:ser>
          <c:idx val="1"/>
          <c:order val="1"/>
          <c:tx>
            <c:strRef>
              <c:f>'reaction &amp; sentiment analysis'!$E$134</c:f>
              <c:strCache>
                <c:ptCount val="1"/>
                <c:pt idx="0">
                  <c:v>Photo Count</c:v>
                </c:pt>
              </c:strCache>
            </c:strRef>
          </c:tx>
          <c:spPr>
            <a:solidFill>
              <a:srgbClr val="CC6600"/>
            </a:solidFill>
            <a:ln>
              <a:noFill/>
            </a:ln>
            <a:effectLst/>
          </c:spPr>
          <c:invertIfNegative val="0"/>
          <c:val>
            <c:numRef>
              <c:f>'reaction &amp; sentiment analysis'!$E$135:$E$150</c:f>
              <c:numCache>
                <c:formatCode>General</c:formatCode>
                <c:ptCount val="16"/>
                <c:pt idx="0">
                  <c:v>433</c:v>
                </c:pt>
                <c:pt idx="1">
                  <c:v>344</c:v>
                </c:pt>
                <c:pt idx="2">
                  <c:v>389</c:v>
                </c:pt>
                <c:pt idx="3">
                  <c:v>313</c:v>
                </c:pt>
                <c:pt idx="4">
                  <c:v>467</c:v>
                </c:pt>
                <c:pt idx="5">
                  <c:v>447</c:v>
                </c:pt>
                <c:pt idx="6">
                  <c:v>219</c:v>
                </c:pt>
                <c:pt idx="7">
                  <c:v>697</c:v>
                </c:pt>
                <c:pt idx="8">
                  <c:v>568</c:v>
                </c:pt>
                <c:pt idx="9">
                  <c:v>531</c:v>
                </c:pt>
                <c:pt idx="10">
                  <c:v>348</c:v>
                </c:pt>
                <c:pt idx="11">
                  <c:v>534</c:v>
                </c:pt>
                <c:pt idx="12">
                  <c:v>503</c:v>
                </c:pt>
                <c:pt idx="13">
                  <c:v>331</c:v>
                </c:pt>
                <c:pt idx="14">
                  <c:v>381</c:v>
                </c:pt>
                <c:pt idx="15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285-49F1-8E92-53CA85A94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823920"/>
        <c:axId val="1890824752"/>
      </c:barChart>
      <c:catAx>
        <c:axId val="189082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4752"/>
        <c:crosses val="autoZero"/>
        <c:auto val="1"/>
        <c:lblAlgn val="ctr"/>
        <c:lblOffset val="100"/>
        <c:noMultiLvlLbl val="0"/>
      </c:catAx>
      <c:valAx>
        <c:axId val="18908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2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Sentiment &amp; Most Used Reaction By Category</a:t>
            </a:r>
            <a:endParaRPr lang="en-MY" sz="1100">
              <a:effectLst/>
            </a:endParaRP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41468308095913E-2"/>
          <c:y val="0.17171296296296296"/>
          <c:w val="0.72353309092404672"/>
          <c:h val="0.63294660525642965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'reaction &amp; sentiment analysis'!$D$3</c:f>
              <c:strCache>
                <c:ptCount val="1"/>
                <c:pt idx="0">
                  <c:v>Sentiment Count</c:v>
                </c:pt>
              </c:strCache>
            </c:strRef>
          </c:tx>
          <c:spPr>
            <a:solidFill>
              <a:srgbClr val="27C72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E961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2-4512-B913-973429DCC782}"/>
              </c:ext>
            </c:extLst>
          </c:dPt>
          <c:dPt>
            <c:idx val="1"/>
            <c:invertIfNegative val="0"/>
            <c:bubble3D val="0"/>
            <c:spPr>
              <a:solidFill>
                <a:srgbClr val="3EDA3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2-4512-B913-973429DCC782}"/>
              </c:ext>
            </c:extLst>
          </c:dPt>
          <c:dPt>
            <c:idx val="2"/>
            <c:invertIfNegative val="0"/>
            <c:bubble3D val="0"/>
            <c:spPr>
              <a:solidFill>
                <a:srgbClr val="3EDA3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2-4512-B913-973429DCC782}"/>
              </c:ext>
            </c:extLst>
          </c:dPt>
          <c:dPt>
            <c:idx val="3"/>
            <c:invertIfNegative val="0"/>
            <c:bubble3D val="0"/>
            <c:spPr>
              <a:solidFill>
                <a:srgbClr val="3EDA3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3C2-4512-B913-973429DCC782}"/>
              </c:ext>
            </c:extLst>
          </c:dPt>
          <c:dPt>
            <c:idx val="4"/>
            <c:invertIfNegative val="0"/>
            <c:bubble3D val="0"/>
            <c:spPr>
              <a:solidFill>
                <a:srgbClr val="82E6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3C2-4512-B913-973429DCC782}"/>
              </c:ext>
            </c:extLst>
          </c:dPt>
          <c:dPt>
            <c:idx val="5"/>
            <c:invertIfNegative val="0"/>
            <c:bubble3D val="0"/>
            <c:spPr>
              <a:solidFill>
                <a:srgbClr val="8FE98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3C2-4512-B913-973429DCC782}"/>
              </c:ext>
            </c:extLst>
          </c:dPt>
          <c:dPt>
            <c:idx val="6"/>
            <c:invertIfNegative val="0"/>
            <c:bubble3D val="0"/>
            <c:spPr>
              <a:solidFill>
                <a:srgbClr val="8FE98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3C2-4512-B913-973429DCC782}"/>
              </c:ext>
            </c:extLst>
          </c:dPt>
          <c:dPt>
            <c:idx val="7"/>
            <c:invertIfNegative val="0"/>
            <c:bubble3D val="0"/>
            <c:spPr>
              <a:solidFill>
                <a:srgbClr val="8FE98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3C2-4512-B913-973429DCC782}"/>
              </c:ext>
            </c:extLst>
          </c:dPt>
          <c:dPt>
            <c:idx val="8"/>
            <c:invertIfNegative val="0"/>
            <c:bubble3D val="0"/>
            <c:spPr>
              <a:solidFill>
                <a:srgbClr val="BBF0A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3C2-4512-B913-973429DCC782}"/>
              </c:ext>
            </c:extLst>
          </c:dPt>
          <c:dPt>
            <c:idx val="9"/>
            <c:invertIfNegative val="0"/>
            <c:bubble3D val="0"/>
            <c:spPr>
              <a:solidFill>
                <a:srgbClr val="BBF0A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3C2-4512-B913-973429DCC782}"/>
              </c:ext>
            </c:extLst>
          </c:dPt>
          <c:dPt>
            <c:idx val="10"/>
            <c:invertIfNegative val="0"/>
            <c:bubble3D val="0"/>
            <c:spPr>
              <a:solidFill>
                <a:srgbClr val="BBF0A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3C2-4512-B913-973429DCC782}"/>
              </c:ext>
            </c:extLst>
          </c:dPt>
          <c:dPt>
            <c:idx val="11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3C2-4512-B913-973429DCC782}"/>
              </c:ext>
            </c:extLst>
          </c:dPt>
          <c:dPt>
            <c:idx val="12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3C2-4512-B913-973429DCC782}"/>
              </c:ext>
            </c:extLst>
          </c:dPt>
          <c:dPt>
            <c:idx val="13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3C2-4512-B913-973429DCC782}"/>
              </c:ext>
            </c:extLst>
          </c:dPt>
          <c:dPt>
            <c:idx val="14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3C2-4512-B913-973429DCC782}"/>
              </c:ext>
            </c:extLst>
          </c:dPt>
          <c:dPt>
            <c:idx val="15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3C2-4512-B913-973429DCC782}"/>
              </c:ext>
            </c:extLst>
          </c:dPt>
          <c:cat>
            <c:strRef>
              <c:f>'reaction &amp; sentiment analysis'!$B$4:$B$19</c:f>
              <c:strCache>
                <c:ptCount val="16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  <c:pt idx="5">
                  <c:v>culture</c:v>
                </c:pt>
                <c:pt idx="6">
                  <c:v>cooking</c:v>
                </c:pt>
                <c:pt idx="7">
                  <c:v>travel</c:v>
                </c:pt>
                <c:pt idx="8">
                  <c:v>soccer</c:v>
                </c:pt>
                <c:pt idx="9">
                  <c:v>education</c:v>
                </c:pt>
                <c:pt idx="10">
                  <c:v>fitness</c:v>
                </c:pt>
                <c:pt idx="11">
                  <c:v>studying</c:v>
                </c:pt>
                <c:pt idx="12">
                  <c:v>dogs</c:v>
                </c:pt>
                <c:pt idx="13">
                  <c:v>tennis</c:v>
                </c:pt>
                <c:pt idx="14">
                  <c:v>public speaking</c:v>
                </c:pt>
                <c:pt idx="15">
                  <c:v>veganism</c:v>
                </c:pt>
              </c:strCache>
            </c:strRef>
          </c:cat>
          <c:val>
            <c:numRef>
              <c:f>'reaction &amp; sentiment analysis'!$D$4:$D$19</c:f>
              <c:numCache>
                <c:formatCode>General</c:formatCode>
                <c:ptCount val="16"/>
                <c:pt idx="0">
                  <c:v>1050</c:v>
                </c:pt>
                <c:pt idx="1">
                  <c:v>1015</c:v>
                </c:pt>
                <c:pt idx="2">
                  <c:v>985</c:v>
                </c:pt>
                <c:pt idx="3">
                  <c:v>974</c:v>
                </c:pt>
                <c:pt idx="4">
                  <c:v>943</c:v>
                </c:pt>
                <c:pt idx="5">
                  <c:v>943</c:v>
                </c:pt>
                <c:pt idx="6">
                  <c:v>932</c:v>
                </c:pt>
                <c:pt idx="7">
                  <c:v>918</c:v>
                </c:pt>
                <c:pt idx="8">
                  <c:v>817</c:v>
                </c:pt>
                <c:pt idx="9">
                  <c:v>815</c:v>
                </c:pt>
                <c:pt idx="10">
                  <c:v>786</c:v>
                </c:pt>
                <c:pt idx="11">
                  <c:v>768</c:v>
                </c:pt>
                <c:pt idx="12">
                  <c:v>744</c:v>
                </c:pt>
                <c:pt idx="13">
                  <c:v>716</c:v>
                </c:pt>
                <c:pt idx="14">
                  <c:v>712</c:v>
                </c:pt>
                <c:pt idx="15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3C2-4512-B913-973429DCC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98"/>
        <c:axId val="17390623"/>
        <c:axId val="173910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'reaction &amp; sentiment analysis'!$B$3</c15:sqref>
                        </c15:formulaRef>
                      </c:ext>
                    </c:extLst>
                    <c:strCache>
                      <c:ptCount val="1"/>
                      <c:pt idx="0">
                        <c:v>Category</c:v>
                      </c:pt>
                    </c:strCache>
                  </c:strRef>
                </c:tx>
                <c:spPr>
                  <a:solidFill>
                    <a:srgbClr val="CC66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'reaction &amp; sentiment analysis'!$B$4:$B$19</c15:sqref>
                        </c15:formulaRef>
                      </c:ext>
                    </c:extLst>
                    <c:strCache>
                      <c:ptCount val="16"/>
                      <c:pt idx="0">
                        <c:v>animals</c:v>
                      </c:pt>
                      <c:pt idx="1">
                        <c:v>science</c:v>
                      </c:pt>
                      <c:pt idx="2">
                        <c:v>healthy eating</c:v>
                      </c:pt>
                      <c:pt idx="3">
                        <c:v>technology</c:v>
                      </c:pt>
                      <c:pt idx="4">
                        <c:v>food</c:v>
                      </c:pt>
                      <c:pt idx="5">
                        <c:v>culture</c:v>
                      </c:pt>
                      <c:pt idx="6">
                        <c:v>cooking</c:v>
                      </c:pt>
                      <c:pt idx="7">
                        <c:v>travel</c:v>
                      </c:pt>
                      <c:pt idx="8">
                        <c:v>soccer</c:v>
                      </c:pt>
                      <c:pt idx="9">
                        <c:v>education</c:v>
                      </c:pt>
                      <c:pt idx="10">
                        <c:v>fitness</c:v>
                      </c:pt>
                      <c:pt idx="11">
                        <c:v>studying</c:v>
                      </c:pt>
                      <c:pt idx="12">
                        <c:v>dogs</c:v>
                      </c:pt>
                      <c:pt idx="13">
                        <c:v>tennis</c:v>
                      </c:pt>
                      <c:pt idx="14">
                        <c:v>public speaking</c:v>
                      </c:pt>
                      <c:pt idx="15">
                        <c:v>veganism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'reaction &amp; sentiment analysis'!$B$4:$B$19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1-43C2-4512-B913-973429DCC78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analysis'!$C$3</c15:sqref>
                        </c15:formulaRef>
                      </c:ext>
                    </c:extLst>
                    <c:strCache>
                      <c:ptCount val="1"/>
                      <c:pt idx="0">
                        <c:v>Sentiment</c:v>
                      </c:pt>
                    </c:strCache>
                  </c:strRef>
                </c:tx>
                <c:spPr>
                  <a:solidFill>
                    <a:srgbClr val="FF962D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analysis'!$B$4:$B$19</c15:sqref>
                        </c15:formulaRef>
                      </c:ext>
                    </c:extLst>
                    <c:strCache>
                      <c:ptCount val="16"/>
                      <c:pt idx="0">
                        <c:v>animals</c:v>
                      </c:pt>
                      <c:pt idx="1">
                        <c:v>science</c:v>
                      </c:pt>
                      <c:pt idx="2">
                        <c:v>healthy eating</c:v>
                      </c:pt>
                      <c:pt idx="3">
                        <c:v>technology</c:v>
                      </c:pt>
                      <c:pt idx="4">
                        <c:v>food</c:v>
                      </c:pt>
                      <c:pt idx="5">
                        <c:v>culture</c:v>
                      </c:pt>
                      <c:pt idx="6">
                        <c:v>cooking</c:v>
                      </c:pt>
                      <c:pt idx="7">
                        <c:v>travel</c:v>
                      </c:pt>
                      <c:pt idx="8">
                        <c:v>soccer</c:v>
                      </c:pt>
                      <c:pt idx="9">
                        <c:v>education</c:v>
                      </c:pt>
                      <c:pt idx="10">
                        <c:v>fitness</c:v>
                      </c:pt>
                      <c:pt idx="11">
                        <c:v>studying</c:v>
                      </c:pt>
                      <c:pt idx="12">
                        <c:v>dogs</c:v>
                      </c:pt>
                      <c:pt idx="13">
                        <c:v>tennis</c:v>
                      </c:pt>
                      <c:pt idx="14">
                        <c:v>public speaking</c:v>
                      </c:pt>
                      <c:pt idx="15">
                        <c:v>veganism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analysis'!$C$4:$C$19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43C2-4512-B913-973429DCC78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analysis'!$B$14</c15:sqref>
                        </c15:formulaRef>
                      </c:ext>
                    </c:extLst>
                    <c:strCache>
                      <c:ptCount val="1"/>
                      <c:pt idx="0">
                        <c:v>fitness</c:v>
                      </c:pt>
                    </c:strCache>
                  </c:strRef>
                </c:tx>
                <c:spPr>
                  <a:solidFill>
                    <a:srgbClr val="FFCD9B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analysis'!$B$4:$B$19</c15:sqref>
                        </c15:formulaRef>
                      </c:ext>
                    </c:extLst>
                    <c:strCache>
                      <c:ptCount val="16"/>
                      <c:pt idx="0">
                        <c:v>animals</c:v>
                      </c:pt>
                      <c:pt idx="1">
                        <c:v>science</c:v>
                      </c:pt>
                      <c:pt idx="2">
                        <c:v>healthy eating</c:v>
                      </c:pt>
                      <c:pt idx="3">
                        <c:v>technology</c:v>
                      </c:pt>
                      <c:pt idx="4">
                        <c:v>food</c:v>
                      </c:pt>
                      <c:pt idx="5">
                        <c:v>culture</c:v>
                      </c:pt>
                      <c:pt idx="6">
                        <c:v>cooking</c:v>
                      </c:pt>
                      <c:pt idx="7">
                        <c:v>travel</c:v>
                      </c:pt>
                      <c:pt idx="8">
                        <c:v>soccer</c:v>
                      </c:pt>
                      <c:pt idx="9">
                        <c:v>education</c:v>
                      </c:pt>
                      <c:pt idx="10">
                        <c:v>fitness</c:v>
                      </c:pt>
                      <c:pt idx="11">
                        <c:v>studying</c:v>
                      </c:pt>
                      <c:pt idx="12">
                        <c:v>dogs</c:v>
                      </c:pt>
                      <c:pt idx="13">
                        <c:v>tennis</c:v>
                      </c:pt>
                      <c:pt idx="14">
                        <c:v>public speaking</c:v>
                      </c:pt>
                      <c:pt idx="15">
                        <c:v>veganism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analysis'!$C$13:$F$13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815</c:v>
                      </c:pt>
                      <c:pt idx="2" formatCode="0%">
                        <c:v>0</c:v>
                      </c:pt>
                      <c:pt idx="3" formatCode="0.00%">
                        <c:v>0.34903047091412742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43C2-4512-B913-973429DCC782}"/>
                  </c:ext>
                </c:extLst>
              </c15:ser>
            </c15:filteredBarSeries>
          </c:ext>
        </c:extLst>
      </c:barChart>
      <c:catAx>
        <c:axId val="1739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1039"/>
        <c:crosses val="autoZero"/>
        <c:auto val="1"/>
        <c:lblAlgn val="ctr"/>
        <c:lblOffset val="100"/>
        <c:noMultiLvlLbl val="0"/>
      </c:catAx>
      <c:valAx>
        <c:axId val="17391039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0623"/>
        <c:crosses val="autoZero"/>
        <c:crossBetween val="between"/>
        <c:majorUnit val="100"/>
        <c:min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Sentiment &amp; Most Used Reaction By Category</a:t>
            </a:r>
            <a:endParaRPr lang="en-MY" sz="1100">
              <a:effectLst/>
            </a:endParaRPr>
          </a:p>
        </c:rich>
      </c:tx>
      <c:overlay val="0"/>
      <c:spPr>
        <a:solidFill>
          <a:srgbClr val="F0C5A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41468308095913E-2"/>
          <c:y val="0.17171296296296296"/>
          <c:w val="0.84578052734848841"/>
          <c:h val="0.60535892064400154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'reaction &amp; sentiment analysis'!$D$29</c:f>
              <c:strCache>
                <c:ptCount val="1"/>
                <c:pt idx="0">
                  <c:v>Sentiment Count</c:v>
                </c:pt>
              </c:strCache>
            </c:strRef>
          </c:tx>
          <c:spPr>
            <a:solidFill>
              <a:srgbClr val="27C72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EDA3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A7-4942-88DA-4BE2484193C0}"/>
              </c:ext>
            </c:extLst>
          </c:dPt>
          <c:dPt>
            <c:idx val="1"/>
            <c:invertIfNegative val="0"/>
            <c:bubble3D val="0"/>
            <c:spPr>
              <a:solidFill>
                <a:srgbClr val="3EDA3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BA7-4942-88DA-4BE2484193C0}"/>
              </c:ext>
            </c:extLst>
          </c:dPt>
          <c:dPt>
            <c:idx val="2"/>
            <c:invertIfNegative val="0"/>
            <c:bubble3D val="0"/>
            <c:spPr>
              <a:solidFill>
                <a:srgbClr val="82E6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BA7-4942-88DA-4BE2484193C0}"/>
              </c:ext>
            </c:extLst>
          </c:dPt>
          <c:dPt>
            <c:idx val="3"/>
            <c:invertIfNegative val="0"/>
            <c:bubble3D val="0"/>
            <c:spPr>
              <a:solidFill>
                <a:srgbClr val="1E961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BA7-4942-88DA-4BE2484193C0}"/>
              </c:ext>
            </c:extLst>
          </c:dPt>
          <c:dPt>
            <c:idx val="4"/>
            <c:invertIfNegative val="0"/>
            <c:bubble3D val="0"/>
            <c:spPr>
              <a:solidFill>
                <a:srgbClr val="82E6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BA7-4942-88DA-4BE2484193C0}"/>
              </c:ext>
            </c:extLst>
          </c:dPt>
          <c:dPt>
            <c:idx val="5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BA7-4942-88DA-4BE2484193C0}"/>
              </c:ext>
            </c:extLst>
          </c:dPt>
          <c:dPt>
            <c:idx val="6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BA7-4942-88DA-4BE2484193C0}"/>
              </c:ext>
            </c:extLst>
          </c:dPt>
          <c:dPt>
            <c:idx val="7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BA7-4942-88DA-4BE2484193C0}"/>
              </c:ext>
            </c:extLst>
          </c:dPt>
          <c:dPt>
            <c:idx val="8"/>
            <c:invertIfNegative val="0"/>
            <c:bubble3D val="0"/>
            <c:spPr>
              <a:solidFill>
                <a:srgbClr val="82E6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BA7-4942-88DA-4BE2484193C0}"/>
              </c:ext>
            </c:extLst>
          </c:dPt>
          <c:dPt>
            <c:idx val="9"/>
            <c:invertIfNegative val="0"/>
            <c:bubble3D val="0"/>
            <c:spPr>
              <a:solidFill>
                <a:srgbClr val="EFF8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BA7-4942-88DA-4BE2484193C0}"/>
              </c:ext>
            </c:extLst>
          </c:dPt>
          <c:dPt>
            <c:idx val="10"/>
            <c:invertIfNegative val="0"/>
            <c:bubble3D val="0"/>
            <c:spPr>
              <a:solidFill>
                <a:srgbClr val="BBF0A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BA7-4942-88DA-4BE2484193C0}"/>
              </c:ext>
            </c:extLst>
          </c:dPt>
          <c:dPt>
            <c:idx val="11"/>
            <c:invertIfNegative val="0"/>
            <c:bubble3D val="0"/>
            <c:spPr>
              <a:solidFill>
                <a:srgbClr val="82E6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FBA7-4942-88DA-4BE2484193C0}"/>
              </c:ext>
            </c:extLst>
          </c:dPt>
          <c:dPt>
            <c:idx val="12"/>
            <c:invertIfNegative val="0"/>
            <c:bubble3D val="0"/>
            <c:spPr>
              <a:solidFill>
                <a:srgbClr val="BBF0A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FBA7-4942-88DA-4BE2484193C0}"/>
              </c:ext>
            </c:extLst>
          </c:dPt>
          <c:dPt>
            <c:idx val="13"/>
            <c:invertIfNegative val="0"/>
            <c:bubble3D val="0"/>
            <c:spPr>
              <a:solidFill>
                <a:srgbClr val="3EDA3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FBA7-4942-88DA-4BE2484193C0}"/>
              </c:ext>
            </c:extLst>
          </c:dPt>
          <c:dPt>
            <c:idx val="14"/>
            <c:invertIfNegative val="0"/>
            <c:bubble3D val="0"/>
            <c:spPr>
              <a:solidFill>
                <a:srgbClr val="82E6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FBA7-4942-88DA-4BE2484193C0}"/>
              </c:ext>
            </c:extLst>
          </c:dPt>
          <c:dPt>
            <c:idx val="15"/>
            <c:invertIfNegative val="0"/>
            <c:bubble3D val="0"/>
            <c:spPr>
              <a:solidFill>
                <a:srgbClr val="BBF0A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FBA7-4942-88DA-4BE2484193C0}"/>
              </c:ext>
            </c:extLst>
          </c:dPt>
          <c:cat>
            <c:strRef>
              <c:f>'reaction &amp; sentiment analysis'!$B$30:$B$45</c:f>
              <c:strCache>
                <c:ptCount val="16"/>
                <c:pt idx="0">
                  <c:v>healthy eating</c:v>
                </c:pt>
                <c:pt idx="1">
                  <c:v>technology</c:v>
                </c:pt>
                <c:pt idx="2">
                  <c:v>travel</c:v>
                </c:pt>
                <c:pt idx="3">
                  <c:v>animals</c:v>
                </c:pt>
                <c:pt idx="4">
                  <c:v>studying</c:v>
                </c:pt>
                <c:pt idx="5">
                  <c:v>dogs</c:v>
                </c:pt>
                <c:pt idx="6">
                  <c:v>tennis</c:v>
                </c:pt>
                <c:pt idx="7">
                  <c:v>veganism</c:v>
                </c:pt>
                <c:pt idx="8">
                  <c:v>cooking</c:v>
                </c:pt>
                <c:pt idx="9">
                  <c:v>public speaking</c:v>
                </c:pt>
                <c:pt idx="10">
                  <c:v>fitness</c:v>
                </c:pt>
                <c:pt idx="11">
                  <c:v>food</c:v>
                </c:pt>
                <c:pt idx="12">
                  <c:v>education</c:v>
                </c:pt>
                <c:pt idx="13">
                  <c:v>science</c:v>
                </c:pt>
                <c:pt idx="14">
                  <c:v>culture</c:v>
                </c:pt>
                <c:pt idx="15">
                  <c:v>soccer</c:v>
                </c:pt>
              </c:strCache>
            </c:strRef>
          </c:cat>
          <c:val>
            <c:numRef>
              <c:f>'reaction &amp; sentiment analysis'!$D$30:$D$45</c:f>
              <c:numCache>
                <c:formatCode>General</c:formatCode>
                <c:ptCount val="16"/>
                <c:pt idx="0">
                  <c:v>985</c:v>
                </c:pt>
                <c:pt idx="1">
                  <c:v>974</c:v>
                </c:pt>
                <c:pt idx="2">
                  <c:v>918</c:v>
                </c:pt>
                <c:pt idx="3">
                  <c:v>1050</c:v>
                </c:pt>
                <c:pt idx="4">
                  <c:v>768</c:v>
                </c:pt>
                <c:pt idx="5">
                  <c:v>744</c:v>
                </c:pt>
                <c:pt idx="6">
                  <c:v>716</c:v>
                </c:pt>
                <c:pt idx="7">
                  <c:v>689</c:v>
                </c:pt>
                <c:pt idx="8">
                  <c:v>932</c:v>
                </c:pt>
                <c:pt idx="9">
                  <c:v>712</c:v>
                </c:pt>
                <c:pt idx="10">
                  <c:v>786</c:v>
                </c:pt>
                <c:pt idx="11">
                  <c:v>943</c:v>
                </c:pt>
                <c:pt idx="12">
                  <c:v>815</c:v>
                </c:pt>
                <c:pt idx="13">
                  <c:v>1015</c:v>
                </c:pt>
                <c:pt idx="14">
                  <c:v>943</c:v>
                </c:pt>
                <c:pt idx="15">
                  <c:v>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BA7-4942-88DA-4BE248419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98"/>
        <c:axId val="17390623"/>
        <c:axId val="173910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'reaction &amp; sentiment analysis'!$B$3</c15:sqref>
                        </c15:formulaRef>
                      </c:ext>
                    </c:extLst>
                    <c:strCache>
                      <c:ptCount val="1"/>
                      <c:pt idx="0">
                        <c:v>Category</c:v>
                      </c:pt>
                    </c:strCache>
                  </c:strRef>
                </c:tx>
                <c:spPr>
                  <a:solidFill>
                    <a:srgbClr val="CC66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'reaction &amp; sentiment analysis'!$B$30:$B$45</c15:sqref>
                        </c15:formulaRef>
                      </c:ext>
                    </c:extLst>
                    <c:strCache>
                      <c:ptCount val="16"/>
                      <c:pt idx="0">
                        <c:v>healthy eating</c:v>
                      </c:pt>
                      <c:pt idx="1">
                        <c:v>technology</c:v>
                      </c:pt>
                      <c:pt idx="2">
                        <c:v>travel</c:v>
                      </c:pt>
                      <c:pt idx="3">
                        <c:v>animals</c:v>
                      </c:pt>
                      <c:pt idx="4">
                        <c:v>studying</c:v>
                      </c:pt>
                      <c:pt idx="5">
                        <c:v>dogs</c:v>
                      </c:pt>
                      <c:pt idx="6">
                        <c:v>tennis</c:v>
                      </c:pt>
                      <c:pt idx="7">
                        <c:v>veganism</c:v>
                      </c:pt>
                      <c:pt idx="8">
                        <c:v>cooking</c:v>
                      </c:pt>
                      <c:pt idx="9">
                        <c:v>public speaking</c:v>
                      </c:pt>
                      <c:pt idx="10">
                        <c:v>fitness</c:v>
                      </c:pt>
                      <c:pt idx="11">
                        <c:v>food</c:v>
                      </c:pt>
                      <c:pt idx="12">
                        <c:v>education</c:v>
                      </c:pt>
                      <c:pt idx="13">
                        <c:v>science</c:v>
                      </c:pt>
                      <c:pt idx="14">
                        <c:v>culture</c:v>
                      </c:pt>
                      <c:pt idx="15">
                        <c:v>soccer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'reaction &amp; sentiment analysis'!$B$4:$B$19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1-FBA7-4942-88DA-4BE2484193C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analysis'!$C$3</c15:sqref>
                        </c15:formulaRef>
                      </c:ext>
                    </c:extLst>
                    <c:strCache>
                      <c:ptCount val="1"/>
                      <c:pt idx="0">
                        <c:v>Sentiment</c:v>
                      </c:pt>
                    </c:strCache>
                  </c:strRef>
                </c:tx>
                <c:spPr>
                  <a:solidFill>
                    <a:srgbClr val="FF962D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analysis'!$B$30:$B$45</c15:sqref>
                        </c15:formulaRef>
                      </c:ext>
                    </c:extLst>
                    <c:strCache>
                      <c:ptCount val="16"/>
                      <c:pt idx="0">
                        <c:v>healthy eating</c:v>
                      </c:pt>
                      <c:pt idx="1">
                        <c:v>technology</c:v>
                      </c:pt>
                      <c:pt idx="2">
                        <c:v>travel</c:v>
                      </c:pt>
                      <c:pt idx="3">
                        <c:v>animals</c:v>
                      </c:pt>
                      <c:pt idx="4">
                        <c:v>studying</c:v>
                      </c:pt>
                      <c:pt idx="5">
                        <c:v>dogs</c:v>
                      </c:pt>
                      <c:pt idx="6">
                        <c:v>tennis</c:v>
                      </c:pt>
                      <c:pt idx="7">
                        <c:v>veganism</c:v>
                      </c:pt>
                      <c:pt idx="8">
                        <c:v>cooking</c:v>
                      </c:pt>
                      <c:pt idx="9">
                        <c:v>public speaking</c:v>
                      </c:pt>
                      <c:pt idx="10">
                        <c:v>fitness</c:v>
                      </c:pt>
                      <c:pt idx="11">
                        <c:v>food</c:v>
                      </c:pt>
                      <c:pt idx="12">
                        <c:v>education</c:v>
                      </c:pt>
                      <c:pt idx="13">
                        <c:v>science</c:v>
                      </c:pt>
                      <c:pt idx="14">
                        <c:v>culture</c:v>
                      </c:pt>
                      <c:pt idx="15">
                        <c:v>soccer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analysis'!$C$4:$C$19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FBA7-4942-88DA-4BE2484193C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analysis'!$B$14</c15:sqref>
                        </c15:formulaRef>
                      </c:ext>
                    </c:extLst>
                    <c:strCache>
                      <c:ptCount val="1"/>
                      <c:pt idx="0">
                        <c:v>fitness</c:v>
                      </c:pt>
                    </c:strCache>
                  </c:strRef>
                </c:tx>
                <c:spPr>
                  <a:solidFill>
                    <a:srgbClr val="FFCD9B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analysis'!$B$30:$B$45</c15:sqref>
                        </c15:formulaRef>
                      </c:ext>
                    </c:extLst>
                    <c:strCache>
                      <c:ptCount val="16"/>
                      <c:pt idx="0">
                        <c:v>healthy eating</c:v>
                      </c:pt>
                      <c:pt idx="1">
                        <c:v>technology</c:v>
                      </c:pt>
                      <c:pt idx="2">
                        <c:v>travel</c:v>
                      </c:pt>
                      <c:pt idx="3">
                        <c:v>animals</c:v>
                      </c:pt>
                      <c:pt idx="4">
                        <c:v>studying</c:v>
                      </c:pt>
                      <c:pt idx="5">
                        <c:v>dogs</c:v>
                      </c:pt>
                      <c:pt idx="6">
                        <c:v>tennis</c:v>
                      </c:pt>
                      <c:pt idx="7">
                        <c:v>veganism</c:v>
                      </c:pt>
                      <c:pt idx="8">
                        <c:v>cooking</c:v>
                      </c:pt>
                      <c:pt idx="9">
                        <c:v>public speaking</c:v>
                      </c:pt>
                      <c:pt idx="10">
                        <c:v>fitness</c:v>
                      </c:pt>
                      <c:pt idx="11">
                        <c:v>food</c:v>
                      </c:pt>
                      <c:pt idx="12">
                        <c:v>education</c:v>
                      </c:pt>
                      <c:pt idx="13">
                        <c:v>science</c:v>
                      </c:pt>
                      <c:pt idx="14">
                        <c:v>culture</c:v>
                      </c:pt>
                      <c:pt idx="15">
                        <c:v>soccer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'reaction &amp; sentiment analysis'!$C$13:$F$13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815</c:v>
                      </c:pt>
                      <c:pt idx="2" formatCode="0%">
                        <c:v>0</c:v>
                      </c:pt>
                      <c:pt idx="3" formatCode="0.00%">
                        <c:v>0.34903047091412742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FBA7-4942-88DA-4BE2484193C0}"/>
                  </c:ext>
                </c:extLst>
              </c15:ser>
            </c15:filteredBarSeries>
          </c:ext>
        </c:extLst>
      </c:barChart>
      <c:catAx>
        <c:axId val="1739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1039"/>
        <c:crosses val="autoZero"/>
        <c:auto val="1"/>
        <c:lblAlgn val="ctr"/>
        <c:lblOffset val="100"/>
        <c:noMultiLvlLbl val="0"/>
      </c:catAx>
      <c:valAx>
        <c:axId val="17391039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0623"/>
        <c:crosses val="autoZero"/>
        <c:crossBetween val="between"/>
        <c:majorUnit val="100"/>
        <c:min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Top Performing Categories By Year &amp;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0DA-4DB0-AF01-E416F0C6C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4686944"/>
        <c:axId val="2094680704"/>
      </c:barChart>
      <c:catAx>
        <c:axId val="209468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80704"/>
        <c:crosses val="autoZero"/>
        <c:auto val="1"/>
        <c:lblAlgn val="ctr"/>
        <c:lblOffset val="100"/>
        <c:noMultiLvlLbl val="0"/>
      </c:catAx>
      <c:valAx>
        <c:axId val="20946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8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Top Performing Categories (All 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C84-4760-9DE6-8D6822D56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46353392"/>
        <c:axId val="2046342576"/>
      </c:barChart>
      <c:catAx>
        <c:axId val="2046353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342576"/>
        <c:crosses val="autoZero"/>
        <c:auto val="1"/>
        <c:lblAlgn val="ctr"/>
        <c:lblOffset val="100"/>
        <c:noMultiLvlLbl val="0"/>
      </c:catAx>
      <c:valAx>
        <c:axId val="204634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35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481850364730902E-2"/>
          <c:y val="0.16857064017660048"/>
          <c:w val="0.64030696494064054"/>
          <c:h val="0.7042952929724843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Sheet5!$K$48</c:f>
              <c:strCache>
                <c:ptCount val="1"/>
                <c:pt idx="0">
                  <c:v>Animals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numRef>
              <c:f>Sheet5!$I$49:$I$61</c:f>
              <c:numCache>
                <c:formatCode>General</c:formatCode>
                <c:ptCount val="13"/>
                <c:pt idx="0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Sheet5!$K$49:$K$61</c:f>
              <c:numCache>
                <c:formatCode>General</c:formatCode>
                <c:ptCount val="13"/>
                <c:pt idx="0">
                  <c:v>80</c:v>
                </c:pt>
                <c:pt idx="3">
                  <c:v>165</c:v>
                </c:pt>
                <c:pt idx="5">
                  <c:v>177</c:v>
                </c:pt>
                <c:pt idx="6">
                  <c:v>168</c:v>
                </c:pt>
                <c:pt idx="7">
                  <c:v>189</c:v>
                </c:pt>
                <c:pt idx="11">
                  <c:v>178</c:v>
                </c:pt>
                <c:pt idx="1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8-433D-BC52-ED62A6C74346}"/>
            </c:ext>
          </c:extLst>
        </c:ser>
        <c:ser>
          <c:idx val="2"/>
          <c:order val="1"/>
          <c:tx>
            <c:strRef>
              <c:f>Sheet5!$L$48</c:f>
              <c:strCache>
                <c:ptCount val="1"/>
                <c:pt idx="0">
                  <c:v>Science</c:v>
                </c:pt>
              </c:strCache>
            </c:strRef>
          </c:tx>
          <c:spPr>
            <a:solidFill>
              <a:srgbClr val="883C84"/>
            </a:solidFill>
            <a:ln>
              <a:noFill/>
            </a:ln>
            <a:effectLst/>
          </c:spPr>
          <c:invertIfNegative val="0"/>
          <c:cat>
            <c:numRef>
              <c:f>Sheet5!$I$49:$I$61</c:f>
              <c:numCache>
                <c:formatCode>General</c:formatCode>
                <c:ptCount val="13"/>
                <c:pt idx="0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Sheet5!$L$49:$L$61</c:f>
              <c:numCache>
                <c:formatCode>General</c:formatCode>
                <c:ptCount val="13"/>
                <c:pt idx="2">
                  <c:v>185</c:v>
                </c:pt>
                <c:pt idx="4">
                  <c:v>168</c:v>
                </c:pt>
                <c:pt idx="9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28-433D-BC52-ED62A6C74346}"/>
            </c:ext>
          </c:extLst>
        </c:ser>
        <c:ser>
          <c:idx val="3"/>
          <c:order val="2"/>
          <c:tx>
            <c:strRef>
              <c:f>Sheet5!$M$48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rgbClr val="2831A2"/>
            </a:solidFill>
            <a:ln>
              <a:noFill/>
            </a:ln>
            <a:effectLst/>
          </c:spPr>
          <c:invertIfNegative val="0"/>
          <c:cat>
            <c:numRef>
              <c:f>Sheet5!$I$49:$I$61</c:f>
              <c:numCache>
                <c:formatCode>General</c:formatCode>
                <c:ptCount val="13"/>
                <c:pt idx="0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Sheet5!$M$49:$M$61</c:f>
              <c:numCache>
                <c:formatCode>General</c:formatCode>
                <c:ptCount val="13"/>
                <c:pt idx="1">
                  <c:v>175</c:v>
                </c:pt>
                <c:pt idx="8">
                  <c:v>155</c:v>
                </c:pt>
                <c:pt idx="10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28-433D-BC52-ED62A6C74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577824"/>
        <c:axId val="1887579072"/>
      </c:barChart>
      <c:catAx>
        <c:axId val="188757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79072"/>
        <c:crosses val="autoZero"/>
        <c:auto val="1"/>
        <c:lblAlgn val="ctr"/>
        <c:lblOffset val="100"/>
        <c:noMultiLvlLbl val="0"/>
      </c:catAx>
      <c:valAx>
        <c:axId val="188757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7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0981036310858492"/>
          <c:y val="0.32830600303402435"/>
          <c:w val="0.23388844743030973"/>
          <c:h val="0.384718389559103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6"/>
          <c:w val="0.53186351706036739"/>
          <c:h val="0.63813247302420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Sheet5!$H$88</c:f>
              <c:strCache>
                <c:ptCount val="1"/>
                <c:pt idx="0">
                  <c:v>Pho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Sheet5!$G$89:$G$92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Sheet5!$H$89:$H$92</c:f>
              <c:numCache>
                <c:formatCode>General</c:formatCode>
                <c:ptCount val="4"/>
                <c:pt idx="0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4-4985-9E74-9D3318FEEDE2}"/>
            </c:ext>
          </c:extLst>
        </c:ser>
        <c:ser>
          <c:idx val="1"/>
          <c:order val="1"/>
          <c:tx>
            <c:strRef>
              <c:f>Sheet5!$I$88</c:f>
              <c:strCache>
                <c:ptCount val="1"/>
                <c:pt idx="0">
                  <c:v>Vid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Sheet5!$G$89:$G$92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Sheet5!$I$89:$I$92</c:f>
              <c:numCache>
                <c:formatCode>General</c:formatCode>
                <c:ptCount val="4"/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4-4985-9E74-9D3318FEEDE2}"/>
            </c:ext>
          </c:extLst>
        </c:ser>
        <c:ser>
          <c:idx val="2"/>
          <c:order val="2"/>
          <c:tx>
            <c:strRef>
              <c:f>Sheet5!$J$88</c:f>
              <c:strCache>
                <c:ptCount val="1"/>
                <c:pt idx="0">
                  <c:v>Gif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Sheet5!$G$89:$G$92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Sheet5!$J$89:$J$92</c:f>
              <c:numCache>
                <c:formatCode>General</c:formatCode>
                <c:ptCount val="4"/>
                <c:pt idx="2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04-4985-9E74-9D3318FEEDE2}"/>
            </c:ext>
          </c:extLst>
        </c:ser>
        <c:ser>
          <c:idx val="3"/>
          <c:order val="3"/>
          <c:tx>
            <c:strRef>
              <c:f>Sheet5!$K$88</c:f>
              <c:strCache>
                <c:ptCount val="1"/>
                <c:pt idx="0">
                  <c:v>Aud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Sheet5!$G$89:$G$92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GIF</c:v>
                </c:pt>
                <c:pt idx="3">
                  <c:v>audio</c:v>
                </c:pt>
              </c:strCache>
            </c:strRef>
          </c:cat>
          <c:val>
            <c:numRef>
              <c:f>Sheet5!$K$89:$K$92</c:f>
              <c:numCache>
                <c:formatCode>General</c:formatCode>
                <c:ptCount val="4"/>
                <c:pt idx="3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04-4985-9E74-9D3318FEE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766304"/>
        <c:axId val="790780448"/>
      </c:barChart>
      <c:catAx>
        <c:axId val="79076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780448"/>
        <c:crosses val="autoZero"/>
        <c:auto val="1"/>
        <c:lblAlgn val="ctr"/>
        <c:lblOffset val="100"/>
        <c:noMultiLvlLbl val="0"/>
      </c:catAx>
      <c:valAx>
        <c:axId val="79078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76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8.xml"/><Relationship Id="rId7" Type="http://schemas.openxmlformats.org/officeDocument/2006/relationships/image" Target="../media/image2.png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Relationship Id="rId9" Type="http://schemas.openxmlformats.org/officeDocument/2006/relationships/chart" Target="../charts/chart2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svg"/><Relationship Id="rId18" Type="http://schemas.openxmlformats.org/officeDocument/2006/relationships/chart" Target="../charts/chart30.xml"/><Relationship Id="rId26" Type="http://schemas.openxmlformats.org/officeDocument/2006/relationships/image" Target="../media/image20.svg"/><Relationship Id="rId3" Type="http://schemas.openxmlformats.org/officeDocument/2006/relationships/chart" Target="../charts/chart26.xml"/><Relationship Id="rId21" Type="http://schemas.openxmlformats.org/officeDocument/2006/relationships/image" Target="../media/image15.png"/><Relationship Id="rId7" Type="http://schemas.openxmlformats.org/officeDocument/2006/relationships/chart" Target="../charts/chart29.xml"/><Relationship Id="rId12" Type="http://schemas.openxmlformats.org/officeDocument/2006/relationships/image" Target="../media/image7.png"/><Relationship Id="rId17" Type="http://schemas.openxmlformats.org/officeDocument/2006/relationships/image" Target="../media/image12.svg"/><Relationship Id="rId25" Type="http://schemas.openxmlformats.org/officeDocument/2006/relationships/image" Target="../media/image19.png"/><Relationship Id="rId2" Type="http://schemas.openxmlformats.org/officeDocument/2006/relationships/chart" Target="../charts/chart25.xml"/><Relationship Id="rId16" Type="http://schemas.openxmlformats.org/officeDocument/2006/relationships/image" Target="../media/image11.png"/><Relationship Id="rId20" Type="http://schemas.openxmlformats.org/officeDocument/2006/relationships/image" Target="../media/image14.svg"/><Relationship Id="rId1" Type="http://schemas.openxmlformats.org/officeDocument/2006/relationships/chart" Target="../charts/chart24.xml"/><Relationship Id="rId6" Type="http://schemas.openxmlformats.org/officeDocument/2006/relationships/image" Target="../media/image2.png"/><Relationship Id="rId11" Type="http://schemas.openxmlformats.org/officeDocument/2006/relationships/image" Target="../media/image6.svg"/><Relationship Id="rId24" Type="http://schemas.openxmlformats.org/officeDocument/2006/relationships/image" Target="../media/image18.svg"/><Relationship Id="rId5" Type="http://schemas.openxmlformats.org/officeDocument/2006/relationships/chart" Target="../charts/chart28.xml"/><Relationship Id="rId15" Type="http://schemas.openxmlformats.org/officeDocument/2006/relationships/image" Target="../media/image10.svg"/><Relationship Id="rId23" Type="http://schemas.openxmlformats.org/officeDocument/2006/relationships/image" Target="../media/image17.svg"/><Relationship Id="rId28" Type="http://schemas.openxmlformats.org/officeDocument/2006/relationships/chart" Target="../charts/chart31.xml"/><Relationship Id="rId10" Type="http://schemas.openxmlformats.org/officeDocument/2006/relationships/image" Target="../media/image5.png"/><Relationship Id="rId19" Type="http://schemas.openxmlformats.org/officeDocument/2006/relationships/image" Target="../media/image13.svg"/><Relationship Id="rId4" Type="http://schemas.openxmlformats.org/officeDocument/2006/relationships/chart" Target="../charts/chart27.xml"/><Relationship Id="rId9" Type="http://schemas.openxmlformats.org/officeDocument/2006/relationships/image" Target="../media/image4.svg"/><Relationship Id="rId14" Type="http://schemas.openxmlformats.org/officeDocument/2006/relationships/image" Target="../media/image9.png"/><Relationship Id="rId22" Type="http://schemas.openxmlformats.org/officeDocument/2006/relationships/image" Target="../media/image16.svg"/><Relationship Id="rId27" Type="http://schemas.openxmlformats.org/officeDocument/2006/relationships/image" Target="../media/image2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4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65</xdr:row>
      <xdr:rowOff>9144</xdr:rowOff>
    </xdr:from>
    <xdr:to>
      <xdr:col>13</xdr:col>
      <xdr:colOff>381000</xdr:colOff>
      <xdr:row>77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CE01A1-9293-48DD-A323-0F4AE7992E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497699</xdr:colOff>
      <xdr:row>1</xdr:row>
      <xdr:rowOff>122415</xdr:rowOff>
    </xdr:from>
    <xdr:to>
      <xdr:col>20</xdr:col>
      <xdr:colOff>546100</xdr:colOff>
      <xdr:row>18</xdr:row>
      <xdr:rowOff>112889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A5BA0D-4AD3-4499-B2E4-15408C205F21}"/>
            </a:ext>
          </a:extLst>
        </xdr:cNvPr>
        <xdr:cNvSpPr txBox="1"/>
      </xdr:nvSpPr>
      <xdr:spPr>
        <a:xfrm>
          <a:off x="10911699" y="305859"/>
          <a:ext cx="3350401" cy="3109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The chart shows </a:t>
          </a:r>
          <a:r>
            <a:rPr lang="en-MY" sz="1100" b="0" baseline="0"/>
            <a:t>Social Buzz's </a:t>
          </a:r>
          <a:r>
            <a:rPr lang="en-MY" sz="1100" b="1"/>
            <a:t>top 5 most popular categories</a:t>
          </a:r>
          <a:r>
            <a:rPr lang="en-MY" sz="1100" b="1" baseline="0"/>
            <a:t> of content</a:t>
          </a:r>
          <a:r>
            <a:rPr lang="en-MY" sz="1100" b="0" baseline="0"/>
            <a:t> within its entire user base. </a:t>
          </a:r>
        </a:p>
        <a:p>
          <a:endParaRPr lang="en-MY" sz="1100" b="0" baseline="0"/>
        </a:p>
        <a:p>
          <a:r>
            <a:rPr lang="en-MY" sz="1100" b="0" baseline="0"/>
            <a:t>It's popularity is measured by a 'total score' that is based on the type &amp; amount of user interactions it receives.</a:t>
          </a:r>
        </a:p>
        <a:p>
          <a:endParaRPr lang="en-MY" sz="1100" b="0" baseline="0"/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Shown in the 2nd table, are the different scores attached to each type of interaction (or reaction).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Thus, 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higher the score, the better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 is for the content that receives that reaction.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means that as a whole, these 5 categories had a lot of content that 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consistently received interactions with a high score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/>
        </a:p>
      </xdr:txBody>
    </xdr:sp>
    <xdr:clientData/>
  </xdr:twoCellAnchor>
  <xdr:twoCellAnchor>
    <xdr:from>
      <xdr:col>15</xdr:col>
      <xdr:colOff>66675</xdr:colOff>
      <xdr:row>64</xdr:row>
      <xdr:rowOff>167640</xdr:rowOff>
    </xdr:from>
    <xdr:to>
      <xdr:col>20</xdr:col>
      <xdr:colOff>310515</xdr:colOff>
      <xdr:row>74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18AFA4B-6AEE-4F83-9552-1AE0EE538811}"/>
            </a:ext>
          </a:extLst>
        </xdr:cNvPr>
        <xdr:cNvSpPr txBox="1"/>
      </xdr:nvSpPr>
      <xdr:spPr>
        <a:xfrm>
          <a:off x="10448925" y="11797665"/>
          <a:ext cx="3549015" cy="1670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When aggregated however, we can see that the top interests</a:t>
          </a:r>
          <a:r>
            <a:rPr lang="en-MY" sz="1100" b="0" baseline="0"/>
            <a:t> for </a:t>
          </a:r>
          <a:r>
            <a:rPr lang="en-MY" sz="1100" b="0"/>
            <a:t>Social</a:t>
          </a:r>
          <a:r>
            <a:rPr lang="en-MY" sz="1100" b="0" baseline="0"/>
            <a:t> Buzz's user base is animals throughout the entire period.</a:t>
          </a:r>
        </a:p>
        <a:p>
          <a:endParaRPr lang="en-MY" sz="1100" b="0" baseline="0"/>
        </a:p>
        <a:p>
          <a:r>
            <a:rPr lang="en-MY" sz="1100" b="0" baseline="0"/>
            <a:t>The popularity is measured by how many times animals, science &amp; technology appeared in the previous chart. </a:t>
          </a:r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/>
        </a:p>
      </xdr:txBody>
    </xdr:sp>
    <xdr:clientData/>
  </xdr:twoCellAnchor>
  <xdr:twoCellAnchor>
    <xdr:from>
      <xdr:col>7</xdr:col>
      <xdr:colOff>144780</xdr:colOff>
      <xdr:row>189</xdr:row>
      <xdr:rowOff>177800</xdr:rowOff>
    </xdr:from>
    <xdr:to>
      <xdr:col>13</xdr:col>
      <xdr:colOff>304800</xdr:colOff>
      <xdr:row>205</xdr:row>
      <xdr:rowOff>20320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5E25447-1A98-4A94-AB2C-CF5CCF419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161925</xdr:colOff>
      <xdr:row>190</xdr:row>
      <xdr:rowOff>130175</xdr:rowOff>
    </xdr:from>
    <xdr:to>
      <xdr:col>20</xdr:col>
      <xdr:colOff>405765</xdr:colOff>
      <xdr:row>199</xdr:row>
      <xdr:rowOff>27940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F77A8F5-0442-4FFC-8EB4-D62031A109C8}"/>
            </a:ext>
          </a:extLst>
        </xdr:cNvPr>
        <xdr:cNvSpPr txBox="1"/>
      </xdr:nvSpPr>
      <xdr:spPr>
        <a:xfrm>
          <a:off x="10610850" y="34658300"/>
          <a:ext cx="3549015" cy="1545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This </a:t>
          </a:r>
          <a:r>
            <a:rPr lang="en-MY" sz="1100" b="0" baseline="0"/>
            <a:t>chart shows which year &amp; month did animals had the highest amount of posts created. </a:t>
          </a:r>
        </a:p>
        <a:p>
          <a:endParaRPr lang="en-MY" sz="1100" b="0" baseline="0"/>
        </a:p>
        <a:p>
          <a:r>
            <a:rPr lang="en-MY" sz="1100" b="0" baseline="0"/>
            <a:t>Why January?</a:t>
          </a:r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/>
        </a:p>
      </xdr:txBody>
    </xdr:sp>
    <xdr:clientData/>
  </xdr:twoCellAnchor>
  <xdr:twoCellAnchor>
    <xdr:from>
      <xdr:col>7</xdr:col>
      <xdr:colOff>223520</xdr:colOff>
      <xdr:row>104</xdr:row>
      <xdr:rowOff>111760</xdr:rowOff>
    </xdr:from>
    <xdr:to>
      <xdr:col>13</xdr:col>
      <xdr:colOff>388620</xdr:colOff>
      <xdr:row>119</xdr:row>
      <xdr:rowOff>106680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2B5DD66-9E21-4C7E-9CF2-BE016D705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274320</xdr:colOff>
      <xdr:row>104</xdr:row>
      <xdr:rowOff>167640</xdr:rowOff>
    </xdr:from>
    <xdr:to>
      <xdr:col>20</xdr:col>
      <xdr:colOff>518160</xdr:colOff>
      <xdr:row>119</xdr:row>
      <xdr:rowOff>121920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48450C2-CDA5-4A84-9581-32ABEA03E91B}"/>
            </a:ext>
          </a:extLst>
        </xdr:cNvPr>
        <xdr:cNvSpPr txBox="1"/>
      </xdr:nvSpPr>
      <xdr:spPr>
        <a:xfrm>
          <a:off x="10652760" y="11567160"/>
          <a:ext cx="3550920" cy="2712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'Animals</a:t>
          </a:r>
          <a:r>
            <a:rPr lang="en-MY" sz="1100" b="0" baseline="0"/>
            <a:t>' is the most popular because a category's popularity is decided based on the 'total score' of its interaction.   </a:t>
          </a:r>
        </a:p>
        <a:p>
          <a:endParaRPr lang="en-MY" sz="1100" b="0" baseline="0"/>
        </a:p>
        <a:p>
          <a:r>
            <a:rPr lang="en-MY" sz="1100" b="0" baseline="0"/>
            <a:t>In essence, each interaction (or reaction) has a different score attached to it (shown in 2nd table). The higher the score, the more popular a given content is. </a:t>
          </a:r>
        </a:p>
        <a:p>
          <a:endParaRPr lang="en-MY" sz="1100" b="0" baseline="0"/>
        </a:p>
        <a:p>
          <a:r>
            <a:rPr lang="en-MY" sz="1100" b="0" baseline="0"/>
            <a:t>This means that as a whole, content related to 'animals' has the highest interaction score among all other categories, which results in them ranking as the #1 category. </a:t>
          </a:r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/>
        </a:p>
      </xdr:txBody>
    </xdr:sp>
    <xdr:clientData/>
  </xdr:twoCellAnchor>
  <xdr:twoCellAnchor>
    <xdr:from>
      <xdr:col>19</xdr:col>
      <xdr:colOff>453026</xdr:colOff>
      <xdr:row>82</xdr:row>
      <xdr:rowOff>170362</xdr:rowOff>
    </xdr:from>
    <xdr:to>
      <xdr:col>22</xdr:col>
      <xdr:colOff>314325</xdr:colOff>
      <xdr:row>86</xdr:row>
      <xdr:rowOff>169611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6D6F6D94-CAE2-4921-8D0D-19857C298DAE}"/>
            </a:ext>
          </a:extLst>
        </xdr:cNvPr>
        <xdr:cNvGrpSpPr/>
      </xdr:nvGrpSpPr>
      <xdr:grpSpPr>
        <a:xfrm>
          <a:off x="13589906" y="15227482"/>
          <a:ext cx="1690099" cy="730769"/>
          <a:chOff x="14449334" y="1934028"/>
          <a:chExt cx="1924594" cy="1047907"/>
        </a:xfrm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1409BC91-26AC-462A-B656-A51E237DE082}"/>
              </a:ext>
            </a:extLst>
          </xdr:cNvPr>
          <xdr:cNvSpPr txBox="1"/>
        </xdr:nvSpPr>
        <xdr:spPr>
          <a:xfrm>
            <a:off x="14449334" y="1934028"/>
            <a:ext cx="1924594" cy="1047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MY" sz="2200" b="1" u="none">
                <a:solidFill>
                  <a:srgbClr val="FF0000"/>
                </a:solidFill>
              </a:rPr>
              <a:t>Why?</a:t>
            </a:r>
            <a:endParaRPr lang="en-MY" sz="2200" b="0" u="none">
              <a:solidFill>
                <a:srgbClr val="FF0000"/>
              </a:solidFill>
            </a:endParaRPr>
          </a:p>
        </xdr:txBody>
      </xdr:sp>
      <xdr:sp macro="" textlink="">
        <xdr:nvSpPr>
          <xdr:cNvPr id="19" name="Arrow: Down 18">
            <a:extLst>
              <a:ext uri="{FF2B5EF4-FFF2-40B4-BE49-F238E27FC236}">
                <a16:creationId xmlns:a16="http://schemas.microsoft.com/office/drawing/2014/main" id="{6DE49B4F-F905-4968-BBEC-06F95BBB86E2}"/>
              </a:ext>
            </a:extLst>
          </xdr:cNvPr>
          <xdr:cNvSpPr/>
        </xdr:nvSpPr>
        <xdr:spPr>
          <a:xfrm>
            <a:off x="15286482" y="2547358"/>
            <a:ext cx="250041" cy="279109"/>
          </a:xfrm>
          <a:prstGeom prst="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22</xdr:col>
      <xdr:colOff>350156</xdr:colOff>
      <xdr:row>93</xdr:row>
      <xdr:rowOff>12247</xdr:rowOff>
    </xdr:from>
    <xdr:to>
      <xdr:col>25</xdr:col>
      <xdr:colOff>211455</xdr:colOff>
      <xdr:row>97</xdr:row>
      <xdr:rowOff>11496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7A05946-2ABD-4B54-9505-7FB1CCC09AD6}"/>
            </a:ext>
          </a:extLst>
        </xdr:cNvPr>
        <xdr:cNvGrpSpPr/>
      </xdr:nvGrpSpPr>
      <xdr:grpSpPr>
        <a:xfrm>
          <a:off x="15315836" y="17081047"/>
          <a:ext cx="1690099" cy="730769"/>
          <a:chOff x="14449334" y="1934029"/>
          <a:chExt cx="1924594" cy="1047907"/>
        </a:xfrm>
      </xdr:grpSpPr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A652EE08-4223-4BF6-80CC-1F2ACFF3D436}"/>
              </a:ext>
            </a:extLst>
          </xdr:cNvPr>
          <xdr:cNvSpPr txBox="1"/>
        </xdr:nvSpPr>
        <xdr:spPr>
          <a:xfrm>
            <a:off x="14449334" y="1934029"/>
            <a:ext cx="1924594" cy="1047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MY" sz="2200" b="1" u="none">
                <a:solidFill>
                  <a:srgbClr val="FF0000"/>
                </a:solidFill>
              </a:rPr>
              <a:t>Why?</a:t>
            </a:r>
            <a:endParaRPr lang="en-MY" sz="2200" b="0" u="none">
              <a:solidFill>
                <a:srgbClr val="FF0000"/>
              </a:solidFill>
            </a:endParaRPr>
          </a:p>
        </xdr:txBody>
      </xdr:sp>
      <xdr:sp macro="" textlink="">
        <xdr:nvSpPr>
          <xdr:cNvPr id="24" name="Arrow: Down 23">
            <a:extLst>
              <a:ext uri="{FF2B5EF4-FFF2-40B4-BE49-F238E27FC236}">
                <a16:creationId xmlns:a16="http://schemas.microsoft.com/office/drawing/2014/main" id="{F2C09168-E5EE-47CE-BE77-D02F5E40BAB2}"/>
              </a:ext>
            </a:extLst>
          </xdr:cNvPr>
          <xdr:cNvSpPr/>
        </xdr:nvSpPr>
        <xdr:spPr>
          <a:xfrm>
            <a:off x="15286482" y="2547358"/>
            <a:ext cx="250041" cy="279109"/>
          </a:xfrm>
          <a:prstGeom prst="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7</xdr:col>
      <xdr:colOff>327660</xdr:colOff>
      <xdr:row>166</xdr:row>
      <xdr:rowOff>76200</xdr:rowOff>
    </xdr:from>
    <xdr:to>
      <xdr:col>13</xdr:col>
      <xdr:colOff>492760</xdr:colOff>
      <xdr:row>181</xdr:row>
      <xdr:rowOff>71120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2D869FBD-6E8E-49A4-8C28-97F5DF341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297180</xdr:colOff>
      <xdr:row>146</xdr:row>
      <xdr:rowOff>38100</xdr:rowOff>
    </xdr:from>
    <xdr:to>
      <xdr:col>13</xdr:col>
      <xdr:colOff>462280</xdr:colOff>
      <xdr:row>161</xdr:row>
      <xdr:rowOff>63500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F9D0BFAF-EBCB-45DD-AEF0-327D19FF9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289560</xdr:colOff>
      <xdr:row>2</xdr:row>
      <xdr:rowOff>15240</xdr:rowOff>
    </xdr:from>
    <xdr:to>
      <xdr:col>13</xdr:col>
      <xdr:colOff>449580</xdr:colOff>
      <xdr:row>18</xdr:row>
      <xdr:rowOff>175260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9A1A3B1-ADBA-4709-8852-AC40C0F21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185533</xdr:colOff>
      <xdr:row>41</xdr:row>
      <xdr:rowOff>62654</xdr:rowOff>
    </xdr:from>
    <xdr:to>
      <xdr:col>13</xdr:col>
      <xdr:colOff>722320</xdr:colOff>
      <xdr:row>59</xdr:row>
      <xdr:rowOff>155928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689946DF-9CF7-4914-964C-F9B7467E2CDD}"/>
            </a:ext>
          </a:extLst>
        </xdr:cNvPr>
        <xdr:cNvGrpSpPr/>
      </xdr:nvGrpSpPr>
      <xdr:grpSpPr>
        <a:xfrm>
          <a:off x="5207113" y="7560734"/>
          <a:ext cx="4948767" cy="3430834"/>
          <a:chOff x="5350199" y="7668542"/>
          <a:chExt cx="4939454" cy="3437608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7FA14BA6-184A-4DD0-87A7-4EAEF404B2C6}"/>
              </a:ext>
            </a:extLst>
          </xdr:cNvPr>
          <xdr:cNvGraphicFramePr/>
        </xdr:nvGraphicFramePr>
        <xdr:xfrm>
          <a:off x="5350199" y="7668542"/>
          <a:ext cx="4939454" cy="343760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36D9BCDF-098B-45D0-9260-3D27DBCE52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9380262" y="8842021"/>
            <a:ext cx="808599" cy="951157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73572</xdr:colOff>
      <xdr:row>41</xdr:row>
      <xdr:rowOff>163829</xdr:rowOff>
    </xdr:from>
    <xdr:to>
      <xdr:col>20</xdr:col>
      <xdr:colOff>126912</xdr:colOff>
      <xdr:row>60</xdr:row>
      <xdr:rowOff>78826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AB4BCBC-BBD7-4B42-AA0B-3EA273C49D25}"/>
            </a:ext>
          </a:extLst>
        </xdr:cNvPr>
        <xdr:cNvSpPr txBox="1"/>
      </xdr:nvSpPr>
      <xdr:spPr>
        <a:xfrm>
          <a:off x="10465675" y="7705001"/>
          <a:ext cx="3337823" cy="3449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Moreover, it's found that 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 like to post about content related to animals, science &amp; technology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they were the highest number of post made for that specified month &amp; year.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instance, in June 2020, the most popular content that was posted is animals, which had 80 posts.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 in the next month, the most popular content posted was technology, which had 175 posts.</a:t>
          </a:r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/>
        </a:p>
      </xdr:txBody>
    </xdr:sp>
    <xdr:clientData/>
  </xdr:twoCellAnchor>
  <xdr:twoCellAnchor>
    <xdr:from>
      <xdr:col>7</xdr:col>
      <xdr:colOff>123825</xdr:colOff>
      <xdr:row>207</xdr:row>
      <xdr:rowOff>38100</xdr:rowOff>
    </xdr:from>
    <xdr:to>
      <xdr:col>13</xdr:col>
      <xdr:colOff>283845</xdr:colOff>
      <xdr:row>222</xdr:row>
      <xdr:rowOff>128270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A4996BDE-DDDC-4D74-91FC-C6D54476A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171450</xdr:colOff>
      <xdr:row>225</xdr:row>
      <xdr:rowOff>9525</xdr:rowOff>
    </xdr:from>
    <xdr:to>
      <xdr:col>13</xdr:col>
      <xdr:colOff>331470</xdr:colOff>
      <xdr:row>240</xdr:row>
      <xdr:rowOff>118745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224F1CD8-04FD-4BF6-9E8A-4C6415D14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190500</xdr:colOff>
      <xdr:row>207</xdr:row>
      <xdr:rowOff>76200</xdr:rowOff>
    </xdr:from>
    <xdr:to>
      <xdr:col>20</xdr:col>
      <xdr:colOff>434340</xdr:colOff>
      <xdr:row>215</xdr:row>
      <xdr:rowOff>135890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4DD7315-0095-437B-A64D-21DDABD3AE21}"/>
            </a:ext>
          </a:extLst>
        </xdr:cNvPr>
        <xdr:cNvSpPr txBox="1"/>
      </xdr:nvSpPr>
      <xdr:spPr>
        <a:xfrm>
          <a:off x="10639425" y="37699950"/>
          <a:ext cx="3549015" cy="1545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This </a:t>
          </a:r>
          <a:r>
            <a:rPr lang="en-MY" sz="1100" b="0" baseline="0"/>
            <a:t>chart shows which year &amp; month did science had the highest amount of posts created. </a:t>
          </a:r>
        </a:p>
        <a:p>
          <a:endParaRPr lang="en-MY" sz="1100" b="0" baseline="0"/>
        </a:p>
        <a:p>
          <a:r>
            <a:rPr lang="en-MY" sz="1100" b="0" baseline="0"/>
            <a:t>Why January?</a:t>
          </a:r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/>
        </a:p>
      </xdr:txBody>
    </xdr:sp>
    <xdr:clientData/>
  </xdr:twoCellAnchor>
  <xdr:twoCellAnchor>
    <xdr:from>
      <xdr:col>15</xdr:col>
      <xdr:colOff>276225</xdr:colOff>
      <xdr:row>225</xdr:row>
      <xdr:rowOff>47625</xdr:rowOff>
    </xdr:from>
    <xdr:to>
      <xdr:col>20</xdr:col>
      <xdr:colOff>520065</xdr:colOff>
      <xdr:row>233</xdr:row>
      <xdr:rowOff>126365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D6C95C7-241D-4D35-BEE0-ABAF37CAA34A}"/>
            </a:ext>
          </a:extLst>
        </xdr:cNvPr>
        <xdr:cNvSpPr txBox="1"/>
      </xdr:nvSpPr>
      <xdr:spPr>
        <a:xfrm>
          <a:off x="10725150" y="40967025"/>
          <a:ext cx="3549015" cy="1545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This </a:t>
          </a:r>
          <a:r>
            <a:rPr lang="en-MY" sz="1100" b="0" baseline="0"/>
            <a:t>chart shows which year &amp; month did technology had the highest amount of posts created. </a:t>
          </a:r>
        </a:p>
        <a:p>
          <a:endParaRPr lang="en-MY" sz="1100" b="0" baseline="0"/>
        </a:p>
        <a:p>
          <a:r>
            <a:rPr lang="en-MY" sz="1100" b="0" baseline="0"/>
            <a:t>Why January?</a:t>
          </a:r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  <a:p>
          <a:endParaRPr lang="en-MY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97</xdr:row>
      <xdr:rowOff>141194</xdr:rowOff>
    </xdr:from>
    <xdr:to>
      <xdr:col>23</xdr:col>
      <xdr:colOff>266700</xdr:colOff>
      <xdr:row>115</xdr:row>
      <xdr:rowOff>93569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A62EFF-47E9-4B0B-8C2A-3FD0C3C3D8D7}"/>
            </a:ext>
          </a:extLst>
        </xdr:cNvPr>
        <xdr:cNvSpPr txBox="1"/>
      </xdr:nvSpPr>
      <xdr:spPr>
        <a:xfrm>
          <a:off x="10612419" y="7133665"/>
          <a:ext cx="3347869" cy="31796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This chart shows</a:t>
          </a:r>
          <a:r>
            <a:rPr lang="en-MY" sz="1100" b="0" baseline="0"/>
            <a:t> which hours are users most active at.</a:t>
          </a:r>
        </a:p>
        <a:p>
          <a:endParaRPr lang="en-MY" sz="1100" b="0" baseline="0"/>
        </a:p>
        <a:p>
          <a:r>
            <a:rPr lang="en-MY" sz="1100" b="0" baseline="0"/>
            <a:t>As shown by the spikes in the dark blue bars, midnight, 6am, 12pm &amp; 6pm are when users are actively using the platform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other 2 shades of blue represents whether user activity was above or below the average level.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average level is calculated by averaging the number users per hour (excluding the spikes, which meant data from 12am, 6am, 12pm &amp; 6pm were not included). 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/>
            <a:t>As a result, the average users per hour stands at 1,024. Through this, you can see when user activity is low, medium or the highest.</a:t>
          </a:r>
        </a:p>
        <a:p>
          <a:endParaRPr lang="en-MY" sz="1100" b="0" baseline="0"/>
        </a:p>
        <a:p>
          <a:r>
            <a:rPr lang="en-MY" sz="1100" b="0" baseline="0"/>
            <a:t> </a:t>
          </a:r>
        </a:p>
        <a:p>
          <a:endParaRPr lang="en-MY" sz="1100" b="0"/>
        </a:p>
      </xdr:txBody>
    </xdr:sp>
    <xdr:clientData/>
  </xdr:twoCellAnchor>
  <xdr:twoCellAnchor>
    <xdr:from>
      <xdr:col>25</xdr:col>
      <xdr:colOff>350156</xdr:colOff>
      <xdr:row>158</xdr:row>
      <xdr:rowOff>0</xdr:rowOff>
    </xdr:from>
    <xdr:to>
      <xdr:col>28</xdr:col>
      <xdr:colOff>211455</xdr:colOff>
      <xdr:row>158</xdr:row>
      <xdr:rowOff>11496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1A74A61-DCBE-4F90-9569-404199B38518}"/>
            </a:ext>
          </a:extLst>
        </xdr:cNvPr>
        <xdr:cNvGrpSpPr/>
      </xdr:nvGrpSpPr>
      <xdr:grpSpPr>
        <a:xfrm>
          <a:off x="18504806" y="29089350"/>
          <a:ext cx="1690099" cy="11496"/>
          <a:chOff x="14449334" y="1934029"/>
          <a:chExt cx="1924594" cy="1047907"/>
        </a:xfrm>
      </xdr:grpSpPr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9600F40E-AD75-4039-B3DD-89F0CA3707D9}"/>
              </a:ext>
            </a:extLst>
          </xdr:cNvPr>
          <xdr:cNvSpPr txBox="1"/>
        </xdr:nvSpPr>
        <xdr:spPr>
          <a:xfrm>
            <a:off x="14449334" y="1934029"/>
            <a:ext cx="1924594" cy="1047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MY" sz="2200" b="1" u="none">
                <a:solidFill>
                  <a:srgbClr val="FF0000"/>
                </a:solidFill>
              </a:rPr>
              <a:t>Why?</a:t>
            </a:r>
            <a:endParaRPr lang="en-MY" sz="2200" b="0" u="none">
              <a:solidFill>
                <a:srgbClr val="FF0000"/>
              </a:solidFill>
            </a:endParaRPr>
          </a:p>
        </xdr:txBody>
      </xdr:sp>
      <xdr:sp macro="" textlink="">
        <xdr:nvSpPr>
          <xdr:cNvPr id="15" name="Arrow: Down 14">
            <a:extLst>
              <a:ext uri="{FF2B5EF4-FFF2-40B4-BE49-F238E27FC236}">
                <a16:creationId xmlns:a16="http://schemas.microsoft.com/office/drawing/2014/main" id="{940BD860-5BE3-4128-8A96-F0893EDB4BBD}"/>
              </a:ext>
            </a:extLst>
          </xdr:cNvPr>
          <xdr:cNvSpPr/>
        </xdr:nvSpPr>
        <xdr:spPr>
          <a:xfrm>
            <a:off x="15286482" y="2547358"/>
            <a:ext cx="250041" cy="279109"/>
          </a:xfrm>
          <a:prstGeom prst="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10</xdr:col>
      <xdr:colOff>214593</xdr:colOff>
      <xdr:row>98</xdr:row>
      <xdr:rowOff>25661</xdr:rowOff>
    </xdr:from>
    <xdr:to>
      <xdr:col>16</xdr:col>
      <xdr:colOff>366993</xdr:colOff>
      <xdr:row>117</xdr:row>
      <xdr:rowOff>59536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181644A-B327-4C0F-967A-66641659B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280146</xdr:colOff>
      <xdr:row>1</xdr:row>
      <xdr:rowOff>68356</xdr:rowOff>
    </xdr:from>
    <xdr:to>
      <xdr:col>16</xdr:col>
      <xdr:colOff>291353</xdr:colOff>
      <xdr:row>16</xdr:row>
      <xdr:rowOff>21292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92B35FB3-BEF0-475B-B14D-D8B7180D5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246977</xdr:colOff>
      <xdr:row>1</xdr:row>
      <xdr:rowOff>40343</xdr:rowOff>
    </xdr:from>
    <xdr:to>
      <xdr:col>23</xdr:col>
      <xdr:colOff>300317</xdr:colOff>
      <xdr:row>12</xdr:row>
      <xdr:rowOff>123266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B661E11-C1D4-4246-ADAA-F7E044DEAC7E}"/>
            </a:ext>
          </a:extLst>
        </xdr:cNvPr>
        <xdr:cNvSpPr txBox="1"/>
      </xdr:nvSpPr>
      <xdr:spPr>
        <a:xfrm>
          <a:off x="10646036" y="219637"/>
          <a:ext cx="3347869" cy="2077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This chart shows</a:t>
          </a:r>
          <a:r>
            <a:rPr lang="en-MY" sz="1100" b="0" baseline="0"/>
            <a:t> the number of users by each age.</a:t>
          </a:r>
        </a:p>
        <a:p>
          <a:endParaRPr lang="en-MY" sz="1100" b="0" baseline="0"/>
        </a:p>
        <a:p>
          <a:r>
            <a:rPr lang="en-MY" sz="1100" b="0" baseline="0"/>
            <a:t>Apparently, the youngest age are infants (age: 0), while the oldest are middle age adults (age: 44).</a:t>
          </a:r>
        </a:p>
        <a:p>
          <a:endParaRPr lang="en-MY" sz="1100" b="0" baseline="0"/>
        </a:p>
        <a:p>
          <a:r>
            <a:rPr lang="en-MY" sz="1100" b="0" baseline="0"/>
            <a:t>The highest number of users is at 16 years old, which stands at 19 users.</a:t>
          </a:r>
        </a:p>
        <a:p>
          <a:r>
            <a:rPr lang="en-MY" sz="1100" b="0" baseline="0"/>
            <a:t> </a:t>
          </a:r>
        </a:p>
        <a:p>
          <a:r>
            <a:rPr lang="en-MY" sz="1100" b="0"/>
            <a:t>To</a:t>
          </a:r>
          <a:r>
            <a:rPr lang="en-MY" sz="1100" b="0" baseline="0"/>
            <a:t> better visualize this, all ages will be aggregated into it's relevant age groups.</a:t>
          </a:r>
          <a:endParaRPr lang="en-MY" sz="1100" b="0"/>
        </a:p>
      </xdr:txBody>
    </xdr:sp>
    <xdr:clientData/>
  </xdr:twoCellAnchor>
  <xdr:twoCellAnchor>
    <xdr:from>
      <xdr:col>10</xdr:col>
      <xdr:colOff>216569</xdr:colOff>
      <xdr:row>51</xdr:row>
      <xdr:rowOff>48125</xdr:rowOff>
    </xdr:from>
    <xdr:to>
      <xdr:col>16</xdr:col>
      <xdr:colOff>376990</xdr:colOff>
      <xdr:row>68</xdr:row>
      <xdr:rowOff>32084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29C2B1A-B478-49E6-AE32-CE9BED3C0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571682</xdr:colOff>
      <xdr:row>51</xdr:row>
      <xdr:rowOff>32084</xdr:rowOff>
    </xdr:from>
    <xdr:to>
      <xdr:col>22</xdr:col>
      <xdr:colOff>223240</xdr:colOff>
      <xdr:row>58</xdr:row>
      <xdr:rowOff>112295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8BBA989-BFA6-4506-838D-375706F2E61D}"/>
            </a:ext>
          </a:extLst>
        </xdr:cNvPr>
        <xdr:cNvSpPr txBox="1"/>
      </xdr:nvSpPr>
      <xdr:spPr>
        <a:xfrm>
          <a:off x="13179318" y="9231502"/>
          <a:ext cx="3364577" cy="1354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Here, we see that the most</a:t>
          </a:r>
          <a:r>
            <a:rPr lang="en-MY" sz="1100" b="0" baseline="0"/>
            <a:t> of Social Buzz's user base is coming from the 20 - 39 age group.</a:t>
          </a:r>
        </a:p>
        <a:p>
          <a:endParaRPr lang="en-MY" sz="1100" b="0" baseline="0"/>
        </a:p>
        <a:p>
          <a:r>
            <a:rPr lang="en-MY" sz="1100" b="0" baseline="0"/>
            <a:t>This group makes up 44% of the entire user base (500 users), which mostly consists of Millennials &amp; a small portion of Gen Z.</a:t>
          </a:r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</xdr:txBody>
    </xdr:sp>
    <xdr:clientData/>
  </xdr:twoCellAnchor>
  <xdr:twoCellAnchor>
    <xdr:from>
      <xdr:col>10</xdr:col>
      <xdr:colOff>168442</xdr:colOff>
      <xdr:row>74</xdr:row>
      <xdr:rowOff>20052</xdr:rowOff>
    </xdr:from>
    <xdr:to>
      <xdr:col>16</xdr:col>
      <xdr:colOff>328863</xdr:colOff>
      <xdr:row>88</xdr:row>
      <xdr:rowOff>164431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4C7B3EC-9CA4-4F7E-B736-A44406B0A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737207</xdr:colOff>
      <xdr:row>74</xdr:row>
      <xdr:rowOff>10936</xdr:rowOff>
    </xdr:from>
    <xdr:to>
      <xdr:col>22</xdr:col>
      <xdr:colOff>388765</xdr:colOff>
      <xdr:row>90</xdr:row>
      <xdr:rowOff>99169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3F4642E-8F72-4CE6-A139-A7D011C1FCE6}"/>
            </a:ext>
          </a:extLst>
        </xdr:cNvPr>
        <xdr:cNvSpPr txBox="1"/>
      </xdr:nvSpPr>
      <xdr:spPr>
        <a:xfrm>
          <a:off x="13344843" y="13394427"/>
          <a:ext cx="3364577" cy="2983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Diving further into the 20 - 39 yr olds, their</a:t>
          </a:r>
          <a:r>
            <a:rPr lang="en-MY" sz="1100" b="0" baseline="0"/>
            <a:t> top 5 interests are animals, soccer, food, science &amp; healthy eating.</a:t>
          </a:r>
        </a:p>
        <a:p>
          <a:endParaRPr lang="en-MY" sz="1100" b="0" baseline="0"/>
        </a:p>
        <a:p>
          <a:r>
            <a:rPr lang="en-MY" sz="1100" b="0" baseline="0"/>
            <a:t>Here, we can start making some assumptions about what the typical 20 - 39 yr old user is like.</a:t>
          </a:r>
        </a:p>
        <a:p>
          <a:endParaRPr lang="en-MY" sz="1100" b="0" baseline="0"/>
        </a:p>
        <a:p>
          <a:r>
            <a:rPr lang="en-MY" sz="1100" b="0" baseline="0"/>
            <a:t>They generally lead a healthy &amp; active lifestyle, has an interest in learning (particularly science), and is somewhat of an animal lover.</a:t>
          </a:r>
        </a:p>
        <a:p>
          <a:endParaRPr lang="en-MY" sz="1100" b="0" baseline="0"/>
        </a:p>
        <a:p>
          <a:r>
            <a:rPr lang="en-MY" sz="1100" b="0" baseline="0"/>
            <a:t>In a sense, they like the outdoors &amp; continuous learning.</a:t>
          </a:r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</xdr:txBody>
    </xdr:sp>
    <xdr:clientData/>
  </xdr:twoCellAnchor>
  <xdr:twoCellAnchor>
    <xdr:from>
      <xdr:col>10</xdr:col>
      <xdr:colOff>112294</xdr:colOff>
      <xdr:row>128</xdr:row>
      <xdr:rowOff>40104</xdr:rowOff>
    </xdr:from>
    <xdr:to>
      <xdr:col>16</xdr:col>
      <xdr:colOff>264694</xdr:colOff>
      <xdr:row>147</xdr:row>
      <xdr:rowOff>41895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DA0E57D8-9A70-4E63-86F0-62EAE92CF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461574</xdr:colOff>
      <xdr:row>128</xdr:row>
      <xdr:rowOff>148754</xdr:rowOff>
    </xdr:from>
    <xdr:to>
      <xdr:col>29</xdr:col>
      <xdr:colOff>168551</xdr:colOff>
      <xdr:row>155</xdr:row>
      <xdr:rowOff>28440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5EFE19C-52A1-48CC-BFCE-73A0DD5C882B}"/>
            </a:ext>
          </a:extLst>
        </xdr:cNvPr>
        <xdr:cNvSpPr txBox="1"/>
      </xdr:nvSpPr>
      <xdr:spPr>
        <a:xfrm>
          <a:off x="17391829" y="23465954"/>
          <a:ext cx="3364577" cy="4784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Compared to the previous chart, we can see that 20 - 39 yr olds are more active during the peak</a:t>
          </a:r>
          <a:r>
            <a:rPr lang="en-MY" sz="1100" b="0" baseline="0"/>
            <a:t> hours of 6am, 12pm &amp; 6pm.</a:t>
          </a:r>
        </a:p>
        <a:p>
          <a:endParaRPr lang="en-MY" sz="1100" b="0" baseline="0"/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Like the previous chart, this one also has the average user per hour variable, but adapted to only include 20 - 39 yr olds that were active throughout the day instead of </a:t>
          </a:r>
          <a:r>
            <a:rPr lang="en-MY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users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Hence, take note of the y-axis in which the user amount has dropped to about 1/4 of the entire user base when looking at this chart.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Regarding that 2nd paragraph, we can also see 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 remain quite active through 8am - 1pm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before the activity levels start dropping in the noon - evening.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/>
            <a:t>Based on this data, we can assume that </a:t>
          </a:r>
          <a:r>
            <a:rPr lang="en-MY" sz="1100" b="1" baseline="0"/>
            <a:t>6am - 1pm is a critical time</a:t>
          </a:r>
          <a:r>
            <a:rPr lang="en-MY" sz="1100" b="0" baseline="0"/>
            <a:t> to engage with this age group. </a:t>
          </a:r>
        </a:p>
        <a:p>
          <a:endParaRPr lang="en-MY" sz="1100" b="0" baseline="0"/>
        </a:p>
        <a:p>
          <a:r>
            <a:rPr lang="en-MY" sz="1100" b="0" baseline="0"/>
            <a:t>Because when it's past 1pm, activity levels start dropping from as they might be engaging in outside activities (i.e. sports such as soccer).</a:t>
          </a:r>
        </a:p>
        <a:p>
          <a:endParaRPr lang="en-MY" sz="1100" b="0" baseline="0"/>
        </a:p>
        <a:p>
          <a:r>
            <a:rPr lang="en-MY" sz="1100" b="0" baseline="0"/>
            <a:t>In short, 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6am - 1pm is a good time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</a:t>
          </a:r>
          <a:r>
            <a:rPr lang="en-MY" sz="1100" b="0" baseline="0"/>
            <a:t> all business activities related to engaging with </a:t>
          </a:r>
          <a:r>
            <a:rPr lang="en-MY" sz="1100" b="1" baseline="0"/>
            <a:t>20 - 39 yr olds</a:t>
          </a:r>
          <a:r>
            <a:rPr lang="en-MY" sz="1100" b="0" baseline="0"/>
            <a:t>.</a:t>
          </a:r>
        </a:p>
        <a:p>
          <a:r>
            <a:rPr lang="en-MY" sz="1100" b="0" baseline="0"/>
            <a:t> </a:t>
          </a:r>
        </a:p>
        <a:p>
          <a:endParaRPr lang="en-MY" sz="1100" b="0"/>
        </a:p>
      </xdr:txBody>
    </xdr:sp>
    <xdr:clientData/>
  </xdr:twoCellAnchor>
  <xdr:twoCellAnchor>
    <xdr:from>
      <xdr:col>12</xdr:col>
      <xdr:colOff>288758</xdr:colOff>
      <xdr:row>132</xdr:row>
      <xdr:rowOff>176463</xdr:rowOff>
    </xdr:from>
    <xdr:to>
      <xdr:col>14</xdr:col>
      <xdr:colOff>104274</xdr:colOff>
      <xdr:row>136</xdr:row>
      <xdr:rowOff>152400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875AAEE1-4D30-4872-AA8F-56D64C407D0E}"/>
            </a:ext>
          </a:extLst>
        </xdr:cNvPr>
        <xdr:cNvSpPr/>
      </xdr:nvSpPr>
      <xdr:spPr>
        <a:xfrm>
          <a:off x="6625390" y="24825158"/>
          <a:ext cx="1355558" cy="71387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545431</xdr:colOff>
      <xdr:row>103</xdr:row>
      <xdr:rowOff>72190</xdr:rowOff>
    </xdr:from>
    <xdr:to>
      <xdr:col>11</xdr:col>
      <xdr:colOff>280736</xdr:colOff>
      <xdr:row>104</xdr:row>
      <xdr:rowOff>168442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B6735DF-C23D-485B-A1D9-3C1003A37666}"/>
            </a:ext>
          </a:extLst>
        </xdr:cNvPr>
        <xdr:cNvSpPr/>
      </xdr:nvSpPr>
      <xdr:spPr>
        <a:xfrm>
          <a:off x="5662863" y="19154274"/>
          <a:ext cx="344905" cy="2807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12</xdr:col>
      <xdr:colOff>312821</xdr:colOff>
      <xdr:row>102</xdr:row>
      <xdr:rowOff>176464</xdr:rowOff>
    </xdr:from>
    <xdr:to>
      <xdr:col>12</xdr:col>
      <xdr:colOff>657726</xdr:colOff>
      <xdr:row>104</xdr:row>
      <xdr:rowOff>88232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94E61515-31E2-4DBF-8EC2-566B8540D043}"/>
            </a:ext>
          </a:extLst>
        </xdr:cNvPr>
        <xdr:cNvSpPr/>
      </xdr:nvSpPr>
      <xdr:spPr>
        <a:xfrm>
          <a:off x="6649453" y="19074064"/>
          <a:ext cx="344905" cy="2807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13</xdr:col>
      <xdr:colOff>633664</xdr:colOff>
      <xdr:row>104</xdr:row>
      <xdr:rowOff>48127</xdr:rowOff>
    </xdr:from>
    <xdr:to>
      <xdr:col>14</xdr:col>
      <xdr:colOff>128337</xdr:colOff>
      <xdr:row>105</xdr:row>
      <xdr:rowOff>144378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10AF1EE1-ACCE-4AAB-AA30-4F8A4D6FCB4A}"/>
            </a:ext>
          </a:extLst>
        </xdr:cNvPr>
        <xdr:cNvSpPr/>
      </xdr:nvSpPr>
      <xdr:spPr>
        <a:xfrm>
          <a:off x="7660106" y="19314695"/>
          <a:ext cx="344905" cy="2807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136358</xdr:colOff>
      <xdr:row>103</xdr:row>
      <xdr:rowOff>152400</xdr:rowOff>
    </xdr:from>
    <xdr:to>
      <xdr:col>15</xdr:col>
      <xdr:colOff>481263</xdr:colOff>
      <xdr:row>105</xdr:row>
      <xdr:rowOff>64167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74C1993-55F8-496B-BF0C-49E83F909873}"/>
            </a:ext>
          </a:extLst>
        </xdr:cNvPr>
        <xdr:cNvSpPr/>
      </xdr:nvSpPr>
      <xdr:spPr>
        <a:xfrm>
          <a:off x="8622632" y="19234484"/>
          <a:ext cx="344905" cy="2807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336884</xdr:colOff>
      <xdr:row>159</xdr:row>
      <xdr:rowOff>8021</xdr:rowOff>
    </xdr:from>
    <xdr:to>
      <xdr:col>16</xdr:col>
      <xdr:colOff>489284</xdr:colOff>
      <xdr:row>178</xdr:row>
      <xdr:rowOff>9812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E8A59D42-5534-46D9-AB1F-D9D50F62E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10937</xdr:colOff>
      <xdr:row>160</xdr:row>
      <xdr:rowOff>149483</xdr:rowOff>
    </xdr:from>
    <xdr:to>
      <xdr:col>30</xdr:col>
      <xdr:colOff>327514</xdr:colOff>
      <xdr:row>184</xdr:row>
      <xdr:rowOff>91146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EAFF8BB-F244-4E83-B262-C487165F4629}"/>
            </a:ext>
          </a:extLst>
        </xdr:cNvPr>
        <xdr:cNvSpPr txBox="1"/>
      </xdr:nvSpPr>
      <xdr:spPr>
        <a:xfrm>
          <a:off x="18160392" y="29465701"/>
          <a:ext cx="3364577" cy="447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 baseline="0"/>
            <a:t>Using the similar methods from above, we can also apply that analysis onto each day of the week to find out the best day to engage with 20 - 39 yr olds.</a:t>
          </a:r>
        </a:p>
        <a:p>
          <a:endParaRPr lang="en-MY" sz="1100" b="0" baseline="0"/>
        </a:p>
        <a:p>
          <a:r>
            <a:rPr lang="en-MY" sz="1100" b="0" baseline="0"/>
            <a:t>As shown, </a:t>
          </a:r>
          <a:r>
            <a:rPr lang="en-MY" sz="1100" b="1" baseline="0"/>
            <a:t>Monday is the best</a:t>
          </a:r>
          <a:r>
            <a:rPr lang="en-MY" sz="1100" b="0" baseline="0"/>
            <a:t>. </a:t>
          </a:r>
        </a:p>
        <a:p>
          <a:endParaRPr lang="en-MY" sz="1100" b="0" baseline="0"/>
        </a:p>
        <a:p>
          <a:r>
            <a:rPr lang="en-MY" sz="1100" b="0" baseline="0"/>
            <a:t>The next best days are Tuesday, Wednesday, Thursday &amp; Sunday.</a:t>
          </a:r>
        </a:p>
        <a:p>
          <a:endParaRPr lang="en-MY" sz="1100" b="0" baseline="0"/>
        </a:p>
        <a:p>
          <a:r>
            <a:rPr lang="en-MY" sz="1100" b="0" baseline="0"/>
            <a:t>The least active days for 20 - 39 yr olds are Friday &amp; Saturday.</a:t>
          </a:r>
        </a:p>
        <a:p>
          <a:endParaRPr lang="en-MY" sz="1100" b="0" baseline="0"/>
        </a:p>
        <a:p>
          <a:r>
            <a:rPr lang="en-MY" sz="1100" b="0" baseline="0"/>
            <a:t>Here, we can also assume that as weekend arrives, users in this age group will be engaging in their outdoor activities as opposed to using the platform.</a:t>
          </a:r>
        </a:p>
        <a:p>
          <a:endParaRPr lang="en-MY" sz="1100" b="0" baseline="0"/>
        </a:p>
        <a:p>
          <a:r>
            <a:rPr lang="en-MY" sz="1100" b="0" baseline="0"/>
            <a:t>An interesting thing to note is that Sunday's activity level jumps right back up, to which we can assume this is the day where users are staying in to rest &amp; relax before the new week begins.</a:t>
          </a:r>
        </a:p>
        <a:p>
          <a:endParaRPr lang="en-MY" sz="1100" b="0" baseline="0"/>
        </a:p>
        <a:p>
          <a:r>
            <a:rPr lang="en-MY" sz="1100" b="0" baseline="0"/>
            <a:t>To summarize, </a:t>
          </a:r>
          <a:r>
            <a:rPr lang="en-MY" sz="1100" b="1" baseline="0"/>
            <a:t>Monday to Thursday</a:t>
          </a:r>
          <a:r>
            <a:rPr lang="en-MY" sz="1100" b="0" baseline="0"/>
            <a:t> is a good window for engaging with our 20 - 39 year old users.</a:t>
          </a:r>
        </a:p>
        <a:p>
          <a:endParaRPr lang="en-MY" sz="1100" b="0" baseline="0"/>
        </a:p>
        <a:p>
          <a:r>
            <a:rPr lang="en-MY" sz="1100" b="0" baseline="0"/>
            <a:t> </a:t>
          </a:r>
        </a:p>
        <a:p>
          <a:endParaRPr lang="en-MY" sz="1100" b="0"/>
        </a:p>
      </xdr:txBody>
    </xdr:sp>
    <xdr:clientData/>
  </xdr:twoCellAnchor>
  <xdr:twoCellAnchor>
    <xdr:from>
      <xdr:col>16</xdr:col>
      <xdr:colOff>568037</xdr:colOff>
      <xdr:row>128</xdr:row>
      <xdr:rowOff>27710</xdr:rowOff>
    </xdr:from>
    <xdr:to>
      <xdr:col>22</xdr:col>
      <xdr:colOff>219595</xdr:colOff>
      <xdr:row>146</xdr:row>
      <xdr:rowOff>69273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4E034BF-11AB-4659-B124-56CFD8779FB9}"/>
            </a:ext>
          </a:extLst>
        </xdr:cNvPr>
        <xdr:cNvSpPr txBox="1"/>
      </xdr:nvSpPr>
      <xdr:spPr>
        <a:xfrm>
          <a:off x="13175673" y="23344910"/>
          <a:ext cx="3364577" cy="3325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 u="none"/>
            <a:t>As shown, we</a:t>
          </a:r>
          <a:r>
            <a:rPr lang="en-MY" sz="1100" b="0"/>
            <a:t> can see that 20 - 39 yr olds are more active during the peak</a:t>
          </a:r>
          <a:r>
            <a:rPr lang="en-MY" sz="1100" b="0" baseline="0"/>
            <a:t> hours of 6am, 12pm &amp; 6pm.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remain quite active through 8am - 1pm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before the activity levels start dropping in the noon - evening.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/>
            <a:t>Based on this data, we can assume that </a:t>
          </a:r>
          <a:r>
            <a:rPr lang="en-MY" sz="1100" b="1" baseline="0"/>
            <a:t>6am - 1pm is a critical time</a:t>
          </a:r>
          <a:r>
            <a:rPr lang="en-MY" sz="1100" b="0" baseline="0"/>
            <a:t> to engage with this age group. </a:t>
          </a:r>
        </a:p>
        <a:p>
          <a:endParaRPr lang="en-MY" sz="1100" b="0" baseline="0"/>
        </a:p>
        <a:p>
          <a:r>
            <a:rPr lang="en-MY" sz="1100" b="0" baseline="0"/>
            <a:t>Because when it's past 1pm, activity levels start dropping from as they might be engaging in outside activities (i.e. sports such as soccer). </a:t>
          </a:r>
        </a:p>
        <a:p>
          <a:endParaRPr lang="en-MY" sz="1100" b="0"/>
        </a:p>
      </xdr:txBody>
    </xdr:sp>
    <xdr:clientData/>
  </xdr:twoCellAnchor>
  <xdr:twoCellAnchor>
    <xdr:from>
      <xdr:col>17</xdr:col>
      <xdr:colOff>110836</xdr:colOff>
      <xdr:row>159</xdr:row>
      <xdr:rowOff>27709</xdr:rowOff>
    </xdr:from>
    <xdr:to>
      <xdr:col>22</xdr:col>
      <xdr:colOff>607522</xdr:colOff>
      <xdr:row>178</xdr:row>
      <xdr:rowOff>13855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3FA1A2-8AC5-4F64-8DC7-99653ADA4019}"/>
            </a:ext>
          </a:extLst>
        </xdr:cNvPr>
        <xdr:cNvSpPr txBox="1"/>
      </xdr:nvSpPr>
      <xdr:spPr>
        <a:xfrm>
          <a:off x="13563600" y="29149964"/>
          <a:ext cx="3364577" cy="3629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1" baseline="0"/>
            <a:t>Monday to Thursday</a:t>
          </a:r>
          <a:r>
            <a:rPr lang="en-MY" sz="1100" b="0" baseline="0"/>
            <a:t> is a good window for engaging with our 20 - 39 year old users.</a:t>
          </a:r>
        </a:p>
        <a:p>
          <a:endParaRPr lang="en-MY" sz="1100" b="0" baseline="0"/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Here, we can also assume that as weekend arrives, users in this age group will be engaging in their outdoor activities as opposed to using the platform.</a:t>
          </a:r>
          <a:endParaRPr lang="en-MY">
            <a:effectLst/>
          </a:endParaRP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interesting thing to note is that Sunday's activity level jumps right back up, to which we can assume this is the day where users are staying in to rest &amp; relax before the new week begins.</a:t>
          </a:r>
          <a:endParaRPr lang="en-MY" sz="1100" b="0" baseline="0"/>
        </a:p>
        <a:p>
          <a:r>
            <a:rPr lang="en-MY" sz="1100" b="0" baseline="0"/>
            <a:t> </a:t>
          </a:r>
        </a:p>
        <a:p>
          <a:endParaRPr lang="en-MY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132</xdr:row>
      <xdr:rowOff>141194</xdr:rowOff>
    </xdr:from>
    <xdr:to>
      <xdr:col>23</xdr:col>
      <xdr:colOff>266700</xdr:colOff>
      <xdr:row>150</xdr:row>
      <xdr:rowOff>93569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0D839D-7AFC-4BC5-AFA2-2FC33EB59B61}"/>
            </a:ext>
          </a:extLst>
        </xdr:cNvPr>
        <xdr:cNvSpPr txBox="1"/>
      </xdr:nvSpPr>
      <xdr:spPr>
        <a:xfrm>
          <a:off x="10744200" y="17941514"/>
          <a:ext cx="3360420" cy="3259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This chart shows</a:t>
          </a:r>
          <a:r>
            <a:rPr lang="en-MY" sz="1100" b="0" baseline="0"/>
            <a:t> which hours are users most active at.</a:t>
          </a:r>
        </a:p>
        <a:p>
          <a:endParaRPr lang="en-MY" sz="1100" b="0" baseline="0"/>
        </a:p>
        <a:p>
          <a:r>
            <a:rPr lang="en-MY" sz="1100" b="0" baseline="0"/>
            <a:t>As shown by the spikes in the dark blue bars, midnight, 6am, 12pm &amp; 6pm are when users are actively using the platform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other 2 shades of blue represents whether user activity was above or below the average level.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average level is calculated by averaging the number users per hour (excluding the spikes, which meant data from 12am, 6am, 12pm &amp; 6pm were not included). 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/>
            <a:t>As a result, the average users per hour stands at 1,024. Through this, you can see when user activity is low, medium or the highest.</a:t>
          </a:r>
        </a:p>
        <a:p>
          <a:endParaRPr lang="en-MY" sz="1100" b="0" baseline="0"/>
        </a:p>
        <a:p>
          <a:r>
            <a:rPr lang="en-MY" sz="1100" b="0" baseline="0"/>
            <a:t> </a:t>
          </a:r>
        </a:p>
        <a:p>
          <a:endParaRPr lang="en-MY" sz="1100" b="0"/>
        </a:p>
      </xdr:txBody>
    </xdr:sp>
    <xdr:clientData/>
  </xdr:twoCellAnchor>
  <xdr:twoCellAnchor>
    <xdr:from>
      <xdr:col>25</xdr:col>
      <xdr:colOff>350156</xdr:colOff>
      <xdr:row>193</xdr:row>
      <xdr:rowOff>0</xdr:rowOff>
    </xdr:from>
    <xdr:to>
      <xdr:col>28</xdr:col>
      <xdr:colOff>211455</xdr:colOff>
      <xdr:row>193</xdr:row>
      <xdr:rowOff>11496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B56367F-C647-4D23-94C3-1A931969E377}"/>
            </a:ext>
          </a:extLst>
        </xdr:cNvPr>
        <xdr:cNvGrpSpPr/>
      </xdr:nvGrpSpPr>
      <xdr:grpSpPr>
        <a:xfrm>
          <a:off x="16447406" y="35423475"/>
          <a:ext cx="1690099" cy="11496"/>
          <a:chOff x="14449334" y="1934029"/>
          <a:chExt cx="1924594" cy="1047907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4ECD1294-DA9E-44FF-8250-FD8D9B4CBADE}"/>
              </a:ext>
            </a:extLst>
          </xdr:cNvPr>
          <xdr:cNvSpPr txBox="1"/>
        </xdr:nvSpPr>
        <xdr:spPr>
          <a:xfrm>
            <a:off x="14449334" y="1934029"/>
            <a:ext cx="1924594" cy="1047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MY" sz="2200" b="1" u="none">
                <a:solidFill>
                  <a:srgbClr val="FF0000"/>
                </a:solidFill>
              </a:rPr>
              <a:t>Why?</a:t>
            </a:r>
            <a:endParaRPr lang="en-MY" sz="2200" b="0" u="none">
              <a:solidFill>
                <a:srgbClr val="FF0000"/>
              </a:solidFill>
            </a:endParaRPr>
          </a:p>
        </xdr:txBody>
      </xdr:sp>
      <xdr:sp macro="" textlink="">
        <xdr:nvSpPr>
          <xdr:cNvPr id="5" name="Arrow: Down 4">
            <a:extLst>
              <a:ext uri="{FF2B5EF4-FFF2-40B4-BE49-F238E27FC236}">
                <a16:creationId xmlns:a16="http://schemas.microsoft.com/office/drawing/2014/main" id="{A62F9CC9-C99B-4439-8C93-8CF5FE8663F7}"/>
              </a:ext>
            </a:extLst>
          </xdr:cNvPr>
          <xdr:cNvSpPr/>
        </xdr:nvSpPr>
        <xdr:spPr>
          <a:xfrm>
            <a:off x="15286482" y="2547358"/>
            <a:ext cx="250041" cy="279109"/>
          </a:xfrm>
          <a:prstGeom prst="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10</xdr:col>
      <xdr:colOff>214593</xdr:colOff>
      <xdr:row>133</xdr:row>
      <xdr:rowOff>25661</xdr:rowOff>
    </xdr:from>
    <xdr:to>
      <xdr:col>16</xdr:col>
      <xdr:colOff>366993</xdr:colOff>
      <xdr:row>152</xdr:row>
      <xdr:rowOff>59536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213DE8-ED37-4E49-8B5A-53DFC0E67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667391</xdr:colOff>
      <xdr:row>1</xdr:row>
      <xdr:rowOff>929</xdr:rowOff>
    </xdr:from>
    <xdr:to>
      <xdr:col>22</xdr:col>
      <xdr:colOff>326592</xdr:colOff>
      <xdr:row>15</xdr:row>
      <xdr:rowOff>14374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E6FC9B4-E06C-4F1B-A0EE-FE4A3CAC613C}"/>
            </a:ext>
          </a:extLst>
        </xdr:cNvPr>
        <xdr:cNvSpPr txBox="1"/>
      </xdr:nvSpPr>
      <xdr:spPr>
        <a:xfrm>
          <a:off x="11177736" y="184860"/>
          <a:ext cx="3337822" cy="2627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This chart shows</a:t>
          </a:r>
          <a:r>
            <a:rPr lang="en-MY" sz="1100" b="0" baseline="0"/>
            <a:t> how many posts were created based on each content type.</a:t>
          </a:r>
        </a:p>
        <a:p>
          <a:endParaRPr lang="en-MY" sz="1100" b="0" baseline="0"/>
        </a:p>
        <a:p>
          <a:r>
            <a:rPr lang="en-MY" sz="1100" b="0"/>
            <a:t>We can use the data to find out </a:t>
          </a:r>
          <a:r>
            <a:rPr lang="en-MY" sz="1100" b="0" baseline="0"/>
            <a:t>which content type is generally associated with which category.</a:t>
          </a:r>
        </a:p>
        <a:p>
          <a:endParaRPr lang="en-MY" sz="1100" b="0" baseline="0"/>
        </a:p>
        <a:p>
          <a:r>
            <a:rPr lang="en-MY" sz="1100" b="0" baseline="0"/>
            <a:t>Doing so provides us with more info on how users with specific interests usually consume those types of content.</a:t>
          </a:r>
        </a:p>
        <a:p>
          <a:endParaRPr lang="en-MY" sz="1100" b="0" baseline="0"/>
        </a:p>
        <a:p>
          <a:r>
            <a:rPr lang="en-MY" sz="1100" b="0" baseline="0"/>
            <a:t>Ex: Do animal related content get better engagement with photos or videos?</a:t>
          </a:r>
          <a:endParaRPr lang="en-MY" sz="1100" b="0"/>
        </a:p>
      </xdr:txBody>
    </xdr:sp>
    <xdr:clientData/>
  </xdr:twoCellAnchor>
  <xdr:twoCellAnchor>
    <xdr:from>
      <xdr:col>16</xdr:col>
      <xdr:colOff>653854</xdr:colOff>
      <xdr:row>23</xdr:row>
      <xdr:rowOff>137187</xdr:rowOff>
    </xdr:from>
    <xdr:to>
      <xdr:col>22</xdr:col>
      <xdr:colOff>313055</xdr:colOff>
      <xdr:row>41</xdr:row>
      <xdr:rowOff>144517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A29AE8E-FE2F-4645-BB51-50F7DDC74F5E}"/>
            </a:ext>
          </a:extLst>
        </xdr:cNvPr>
        <xdr:cNvSpPr txBox="1"/>
      </xdr:nvSpPr>
      <xdr:spPr>
        <a:xfrm>
          <a:off x="11164199" y="4407015"/>
          <a:ext cx="3337822" cy="3357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Similarly, this chart shows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content type do users engage with the most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throughout the entire period. </a:t>
          </a:r>
        </a:p>
        <a:p>
          <a:endParaRPr lang="en-MY">
            <a:effectLst/>
          </a:endParaRP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Through this, we can tell that photos do the best, followed by videos, GIFs &amp; lastly, audio.</a:t>
          </a:r>
        </a:p>
        <a:p>
          <a:endParaRPr lang="en-MY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make this analysis better, we can drill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down</a:t>
          </a: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see if all categories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 great with photos, or does specific categories do better with other content types.</a:t>
          </a:r>
          <a:endParaRPr lang="en-MY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Ex: Do animal related content get better engagement with photos? or does video actually get better engagement?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Doing so provides us with more info on whether the company should focus mainly on photos, or use other content types for specific categories to drive up engagement. </a:t>
          </a:r>
          <a:endParaRPr lang="en-MY">
            <a:effectLst/>
          </a:endParaRP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>
            <a:effectLst/>
          </a:endParaRPr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</xdr:txBody>
    </xdr:sp>
    <xdr:clientData/>
  </xdr:twoCellAnchor>
  <xdr:twoCellAnchor>
    <xdr:from>
      <xdr:col>18</xdr:col>
      <xdr:colOff>224589</xdr:colOff>
      <xdr:row>76</xdr:row>
      <xdr:rowOff>80209</xdr:rowOff>
    </xdr:from>
    <xdr:to>
      <xdr:col>23</xdr:col>
      <xdr:colOff>277929</xdr:colOff>
      <xdr:row>101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EC8C7CA-667D-491F-8445-2D7E1C449B8B}"/>
            </a:ext>
          </a:extLst>
        </xdr:cNvPr>
        <xdr:cNvSpPr txBox="1"/>
      </xdr:nvSpPr>
      <xdr:spPr>
        <a:xfrm>
          <a:off x="11789060" y="8578750"/>
          <a:ext cx="3361316" cy="4402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Here,</a:t>
          </a:r>
          <a:r>
            <a:rPr lang="en-MY" sz="1100" b="0" baseline="0"/>
            <a:t> we see which content type works best with which category when it comes to user engagement.</a:t>
          </a:r>
        </a:p>
        <a:p>
          <a:endParaRPr lang="en-MY" sz="1100" b="0" baseline="0"/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essence, this tells us how users prefer to consume specific categories of content. </a:t>
          </a:r>
          <a:endParaRPr lang="en-MY" sz="1100" b="0" baseline="0"/>
        </a:p>
        <a:p>
          <a:endParaRPr lang="en-MY" sz="1100" b="0" baseline="0"/>
        </a:p>
        <a:p>
          <a:r>
            <a:rPr lang="en-MY" sz="1100" b="0" baseline="0"/>
            <a:t>For instance, starting from the left, users engage with audio content the most when it comes to technology, healthy eating &amp; veganism categories.</a:t>
          </a:r>
        </a:p>
        <a:p>
          <a:endParaRPr lang="en-MY" sz="1100" b="0" baseline="0"/>
        </a:p>
        <a:p>
          <a:r>
            <a:rPr lang="en-MY" sz="1100" b="0" baseline="0"/>
            <a:t>Next, GIFs get the most engagement from soccer, cooking, culture &amp; tennis related content.</a:t>
          </a:r>
        </a:p>
        <a:p>
          <a:endParaRPr lang="en-MY" sz="1100" b="0" baseline="0"/>
        </a:p>
        <a:p>
          <a:r>
            <a:rPr lang="en-MY" sz="1100" b="0" baseline="0"/>
            <a:t>Then, photos do great with animals, education &amp; studying.</a:t>
          </a:r>
        </a:p>
        <a:p>
          <a:endParaRPr lang="en-MY" sz="1100" b="0" baseline="0"/>
        </a:p>
        <a:p>
          <a:r>
            <a:rPr lang="en-MY" sz="1100" b="0" baseline="0"/>
            <a:t>Lastly, videos work well with dogs, science, travel, public speaking, food &amp; fitness.</a:t>
          </a:r>
        </a:p>
        <a:p>
          <a:endParaRPr lang="en-MY" sz="1100" b="0" baseline="0"/>
        </a:p>
        <a:p>
          <a:r>
            <a:rPr lang="en-MY" sz="1100" b="0" baseline="0"/>
            <a:t>Using this info, Social Buzz can create content that is specific to each category to drive up user engagement based on their preferred content consumption formats.</a:t>
          </a:r>
        </a:p>
        <a:p>
          <a:endParaRPr lang="en-MY" sz="1100" b="0" baseline="0"/>
        </a:p>
        <a:p>
          <a:r>
            <a:rPr lang="en-MY" sz="1100" b="0" baseline="0"/>
            <a:t>  </a:t>
          </a:r>
        </a:p>
        <a:p>
          <a:endParaRPr lang="en-MY" sz="1100" b="0" baseline="0"/>
        </a:p>
        <a:p>
          <a:endParaRPr lang="en-MY" sz="1100" b="0" baseline="0"/>
        </a:p>
      </xdr:txBody>
    </xdr:sp>
    <xdr:clientData/>
  </xdr:twoCellAnchor>
  <xdr:twoCellAnchor>
    <xdr:from>
      <xdr:col>10</xdr:col>
      <xdr:colOff>112294</xdr:colOff>
      <xdr:row>163</xdr:row>
      <xdr:rowOff>40104</xdr:rowOff>
    </xdr:from>
    <xdr:to>
      <xdr:col>16</xdr:col>
      <xdr:colOff>264694</xdr:colOff>
      <xdr:row>182</xdr:row>
      <xdr:rowOff>41895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DEFB477-8EF5-478E-AF45-E17BC5EFA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184484</xdr:colOff>
      <xdr:row>162</xdr:row>
      <xdr:rowOff>176463</xdr:rowOff>
    </xdr:from>
    <xdr:to>
      <xdr:col>23</xdr:col>
      <xdr:colOff>237824</xdr:colOff>
      <xdr:row>189</xdr:row>
      <xdr:rowOff>56149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28C1D53-B65E-47B4-8A7D-AED3516F287A}"/>
            </a:ext>
          </a:extLst>
        </xdr:cNvPr>
        <xdr:cNvSpPr txBox="1"/>
      </xdr:nvSpPr>
      <xdr:spPr>
        <a:xfrm>
          <a:off x="10715324" y="23661303"/>
          <a:ext cx="3360420" cy="4847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Compared to the previous chart, we can see that 20 - 39 yr olds are more active during the peak</a:t>
          </a:r>
          <a:r>
            <a:rPr lang="en-MY" sz="1100" b="0" baseline="0"/>
            <a:t> hours of 6am, 12pm &amp; 6pm.</a:t>
          </a:r>
        </a:p>
        <a:p>
          <a:endParaRPr lang="en-MY" sz="1100" b="0" baseline="0"/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Like the previous chart, this one also has the average user per hour variable, but adapted to only include 20 - 39 yr olds that were active throughout the day instead of </a:t>
          </a:r>
          <a:r>
            <a:rPr lang="en-MY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users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Hence, take note of the y-axis in which the user amount has dropped to about 1/4 of the entire user base when looking at this chart.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Regarding that 2nd paragraph, we can also see 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 remain quite active through 8am - 1pm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before the activity levels start dropping in the noon - evening.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/>
            <a:t>Based on this data, we can assume that </a:t>
          </a:r>
          <a:r>
            <a:rPr lang="en-MY" sz="1100" b="1" baseline="0"/>
            <a:t>6am - 1pm is a critical time</a:t>
          </a:r>
          <a:r>
            <a:rPr lang="en-MY" sz="1100" b="0" baseline="0"/>
            <a:t> to engage with this age group. </a:t>
          </a:r>
        </a:p>
        <a:p>
          <a:endParaRPr lang="en-MY" sz="1100" b="0" baseline="0"/>
        </a:p>
        <a:p>
          <a:r>
            <a:rPr lang="en-MY" sz="1100" b="0" baseline="0"/>
            <a:t>Because when it's past 1pm, activity levels start dropping from as they might be engaging in outside activities (i.e. sports such as soccer).</a:t>
          </a:r>
        </a:p>
        <a:p>
          <a:endParaRPr lang="en-MY" sz="1100" b="0" baseline="0"/>
        </a:p>
        <a:p>
          <a:r>
            <a:rPr lang="en-MY" sz="1100" b="0" baseline="0"/>
            <a:t>In short, 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6am - 1pm is a good time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</a:t>
          </a:r>
          <a:r>
            <a:rPr lang="en-MY" sz="1100" b="0" baseline="0"/>
            <a:t> all business activities related to engaging with </a:t>
          </a:r>
          <a:r>
            <a:rPr lang="en-MY" sz="1100" b="1" baseline="0"/>
            <a:t>20 - 39 yr olds</a:t>
          </a:r>
          <a:r>
            <a:rPr lang="en-MY" sz="1100" b="0" baseline="0"/>
            <a:t>.</a:t>
          </a:r>
        </a:p>
        <a:p>
          <a:r>
            <a:rPr lang="en-MY" sz="1100" b="0" baseline="0"/>
            <a:t> </a:t>
          </a:r>
        </a:p>
        <a:p>
          <a:endParaRPr lang="en-MY" sz="1100" b="0"/>
        </a:p>
      </xdr:txBody>
    </xdr:sp>
    <xdr:clientData/>
  </xdr:twoCellAnchor>
  <xdr:twoCellAnchor>
    <xdr:from>
      <xdr:col>12</xdr:col>
      <xdr:colOff>288758</xdr:colOff>
      <xdr:row>167</xdr:row>
      <xdr:rowOff>176463</xdr:rowOff>
    </xdr:from>
    <xdr:to>
      <xdr:col>14</xdr:col>
      <xdr:colOff>104274</xdr:colOff>
      <xdr:row>171</xdr:row>
      <xdr:rowOff>152400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C30F56B7-C7EF-49D7-99B7-8453A891EE6C}"/>
            </a:ext>
          </a:extLst>
        </xdr:cNvPr>
        <xdr:cNvSpPr/>
      </xdr:nvSpPr>
      <xdr:spPr>
        <a:xfrm>
          <a:off x="6620978" y="24606183"/>
          <a:ext cx="1354756" cy="7074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545431</xdr:colOff>
      <xdr:row>138</xdr:row>
      <xdr:rowOff>72190</xdr:rowOff>
    </xdr:from>
    <xdr:to>
      <xdr:col>11</xdr:col>
      <xdr:colOff>280736</xdr:colOff>
      <xdr:row>139</xdr:row>
      <xdr:rowOff>168442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F564C2C6-B310-4898-85FE-EBD2A9C99536}"/>
            </a:ext>
          </a:extLst>
        </xdr:cNvPr>
        <xdr:cNvSpPr/>
      </xdr:nvSpPr>
      <xdr:spPr>
        <a:xfrm>
          <a:off x="5658451" y="18985030"/>
          <a:ext cx="344905" cy="27913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12</xdr:col>
      <xdr:colOff>312821</xdr:colOff>
      <xdr:row>137</xdr:row>
      <xdr:rowOff>176464</xdr:rowOff>
    </xdr:from>
    <xdr:to>
      <xdr:col>12</xdr:col>
      <xdr:colOff>657726</xdr:colOff>
      <xdr:row>139</xdr:row>
      <xdr:rowOff>88232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34A12EB-10DF-43CD-AB1C-ED440C9B3A0D}"/>
            </a:ext>
          </a:extLst>
        </xdr:cNvPr>
        <xdr:cNvSpPr/>
      </xdr:nvSpPr>
      <xdr:spPr>
        <a:xfrm>
          <a:off x="6645041" y="18906424"/>
          <a:ext cx="344905" cy="2775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13</xdr:col>
      <xdr:colOff>633664</xdr:colOff>
      <xdr:row>139</xdr:row>
      <xdr:rowOff>48127</xdr:rowOff>
    </xdr:from>
    <xdr:to>
      <xdr:col>14</xdr:col>
      <xdr:colOff>128337</xdr:colOff>
      <xdr:row>140</xdr:row>
      <xdr:rowOff>144378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3447549D-4532-4100-B8B2-71A5C6EC9652}"/>
            </a:ext>
          </a:extLst>
        </xdr:cNvPr>
        <xdr:cNvSpPr/>
      </xdr:nvSpPr>
      <xdr:spPr>
        <a:xfrm>
          <a:off x="7651684" y="19143847"/>
          <a:ext cx="348113" cy="27913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136358</xdr:colOff>
      <xdr:row>138</xdr:row>
      <xdr:rowOff>152400</xdr:rowOff>
    </xdr:from>
    <xdr:to>
      <xdr:col>15</xdr:col>
      <xdr:colOff>481263</xdr:colOff>
      <xdr:row>140</xdr:row>
      <xdr:rowOff>64167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F2DD495E-C333-4B54-BDBF-42B8F6984292}"/>
            </a:ext>
          </a:extLst>
        </xdr:cNvPr>
        <xdr:cNvSpPr/>
      </xdr:nvSpPr>
      <xdr:spPr>
        <a:xfrm>
          <a:off x="8617418" y="19065240"/>
          <a:ext cx="344905" cy="27752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336884</xdr:colOff>
      <xdr:row>194</xdr:row>
      <xdr:rowOff>8021</xdr:rowOff>
    </xdr:from>
    <xdr:to>
      <xdr:col>16</xdr:col>
      <xdr:colOff>489284</xdr:colOff>
      <xdr:row>213</xdr:row>
      <xdr:rowOff>9812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37A6539-BEB4-4E81-B6F2-488A6BF24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232610</xdr:colOff>
      <xdr:row>194</xdr:row>
      <xdr:rowOff>80210</xdr:rowOff>
    </xdr:from>
    <xdr:to>
      <xdr:col>23</xdr:col>
      <xdr:colOff>285950</xdr:colOff>
      <xdr:row>218</xdr:row>
      <xdr:rowOff>8020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927653C-1792-4F66-AC75-7DD6EFAD720B}"/>
            </a:ext>
          </a:extLst>
        </xdr:cNvPr>
        <xdr:cNvSpPr txBox="1"/>
      </xdr:nvSpPr>
      <xdr:spPr>
        <a:xfrm>
          <a:off x="10763450" y="29630570"/>
          <a:ext cx="3360420" cy="4530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 baseline="0"/>
            <a:t>Using the similar methods from above, we can also apply that analysis onto each day of the week to find out the best day to engage with 20 - 39 yr olds.</a:t>
          </a:r>
        </a:p>
        <a:p>
          <a:endParaRPr lang="en-MY" sz="1100" b="0" baseline="0"/>
        </a:p>
        <a:p>
          <a:r>
            <a:rPr lang="en-MY" sz="1100" b="0" baseline="0"/>
            <a:t>As shown, </a:t>
          </a:r>
          <a:r>
            <a:rPr lang="en-MY" sz="1100" b="1" baseline="0"/>
            <a:t>Monday is the best</a:t>
          </a:r>
          <a:r>
            <a:rPr lang="en-MY" sz="1100" b="0" baseline="0"/>
            <a:t>. </a:t>
          </a:r>
        </a:p>
        <a:p>
          <a:endParaRPr lang="en-MY" sz="1100" b="0" baseline="0"/>
        </a:p>
        <a:p>
          <a:r>
            <a:rPr lang="en-MY" sz="1100" b="0" baseline="0"/>
            <a:t>The next best days are Tuesday, Wednesday, Thursday &amp; Sunday.</a:t>
          </a:r>
        </a:p>
        <a:p>
          <a:endParaRPr lang="en-MY" sz="1100" b="0" baseline="0"/>
        </a:p>
        <a:p>
          <a:r>
            <a:rPr lang="en-MY" sz="1100" b="0" baseline="0"/>
            <a:t>The least active days for 20 - 39 yr olds are Friday &amp; Saturday.</a:t>
          </a:r>
        </a:p>
        <a:p>
          <a:endParaRPr lang="en-MY" sz="1100" b="0" baseline="0"/>
        </a:p>
        <a:p>
          <a:r>
            <a:rPr lang="en-MY" sz="1100" b="0" baseline="0"/>
            <a:t>Here, we can also assume that as weekend arrives, users in this age group will be engaging in their outdoor activities as opposed to using the platform.</a:t>
          </a:r>
        </a:p>
        <a:p>
          <a:endParaRPr lang="en-MY" sz="1100" b="0" baseline="0"/>
        </a:p>
        <a:p>
          <a:r>
            <a:rPr lang="en-MY" sz="1100" b="0" baseline="0"/>
            <a:t>An interesting thing to note is that Sunday's activity level jumps right back up, to which we can assume this is the day where users are staying in to rest &amp; relax before the new week begins.</a:t>
          </a:r>
        </a:p>
        <a:p>
          <a:endParaRPr lang="en-MY" sz="1100" b="0" baseline="0"/>
        </a:p>
        <a:p>
          <a:r>
            <a:rPr lang="en-MY" sz="1100" b="0" baseline="0"/>
            <a:t>To summarize, </a:t>
          </a:r>
          <a:r>
            <a:rPr lang="en-MY" sz="1100" b="1" baseline="0"/>
            <a:t>Monday to Thursday</a:t>
          </a:r>
          <a:r>
            <a:rPr lang="en-MY" sz="1100" b="0" baseline="0"/>
            <a:t> is a good window for engaging with our 20 - 39 year old users.</a:t>
          </a:r>
        </a:p>
        <a:p>
          <a:endParaRPr lang="en-MY" sz="1100" b="0" baseline="0"/>
        </a:p>
        <a:p>
          <a:r>
            <a:rPr lang="en-MY" sz="1100" b="0" baseline="0"/>
            <a:t> </a:t>
          </a:r>
        </a:p>
        <a:p>
          <a:endParaRPr lang="en-MY" sz="1100" b="0"/>
        </a:p>
      </xdr:txBody>
    </xdr:sp>
    <xdr:clientData/>
  </xdr:twoCellAnchor>
  <xdr:twoCellAnchor>
    <xdr:from>
      <xdr:col>10</xdr:col>
      <xdr:colOff>304799</xdr:colOff>
      <xdr:row>0</xdr:row>
      <xdr:rowOff>172452</xdr:rowOff>
    </xdr:from>
    <xdr:to>
      <xdr:col>16</xdr:col>
      <xdr:colOff>465220</xdr:colOff>
      <xdr:row>18</xdr:row>
      <xdr:rowOff>136358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E4822FCA-91DC-4DB6-961C-CC3FAC71C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170329</xdr:colOff>
      <xdr:row>23</xdr:row>
      <xdr:rowOff>152399</xdr:rowOff>
    </xdr:from>
    <xdr:to>
      <xdr:col>16</xdr:col>
      <xdr:colOff>330750</xdr:colOff>
      <xdr:row>41</xdr:row>
      <xdr:rowOff>116306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917E403-0B0E-4B67-93FC-766896F74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215153</xdr:colOff>
      <xdr:row>76</xdr:row>
      <xdr:rowOff>17930</xdr:rowOff>
    </xdr:from>
    <xdr:to>
      <xdr:col>16</xdr:col>
      <xdr:colOff>717176</xdr:colOff>
      <xdr:row>98</xdr:row>
      <xdr:rowOff>17930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26A23462-D063-4509-BEAC-DE204531D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143434</xdr:colOff>
      <xdr:row>83</xdr:row>
      <xdr:rowOff>53787</xdr:rowOff>
    </xdr:from>
    <xdr:to>
      <xdr:col>16</xdr:col>
      <xdr:colOff>645459</xdr:colOff>
      <xdr:row>91</xdr:row>
      <xdr:rowOff>28497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04768E9-0B9B-4E35-BF0F-FCE24767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3858" y="9807387"/>
          <a:ext cx="502025" cy="1409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206188</xdr:colOff>
      <xdr:row>104</xdr:row>
      <xdr:rowOff>89646</xdr:rowOff>
    </xdr:from>
    <xdr:to>
      <xdr:col>16</xdr:col>
      <xdr:colOff>708211</xdr:colOff>
      <xdr:row>126</xdr:row>
      <xdr:rowOff>89646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62268E3D-9A12-4966-A4F0-C169C71BB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16</xdr:col>
      <xdr:colOff>116541</xdr:colOff>
      <xdr:row>109</xdr:row>
      <xdr:rowOff>35860</xdr:rowOff>
    </xdr:from>
    <xdr:to>
      <xdr:col>16</xdr:col>
      <xdr:colOff>618566</xdr:colOff>
      <xdr:row>117</xdr:row>
      <xdr:rowOff>10570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7F59A17-4E91-4A8A-86D4-039ECBE1A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6965" y="14451107"/>
          <a:ext cx="502025" cy="1409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215153</xdr:colOff>
      <xdr:row>104</xdr:row>
      <xdr:rowOff>62752</xdr:rowOff>
    </xdr:from>
    <xdr:to>
      <xdr:col>23</xdr:col>
      <xdr:colOff>268493</xdr:colOff>
      <xdr:row>125</xdr:row>
      <xdr:rowOff>130629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780E07C-0C82-424A-8E87-4A1E2D470C51}"/>
            </a:ext>
          </a:extLst>
        </xdr:cNvPr>
        <xdr:cNvSpPr txBox="1"/>
      </xdr:nvSpPr>
      <xdr:spPr>
        <a:xfrm>
          <a:off x="11786667" y="14007352"/>
          <a:ext cx="3362597" cy="3954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However, we should also remember that</a:t>
          </a:r>
          <a:r>
            <a:rPr lang="en-MY" sz="1100" b="0" baseline="0"/>
            <a:t> photos have the highest engagement rates among other formats over the long term.</a:t>
          </a:r>
        </a:p>
        <a:p>
          <a:endParaRPr lang="en-MY" sz="1100" b="0" baseline="0"/>
        </a:p>
        <a:p>
          <a:r>
            <a:rPr lang="en-MY" sz="1100" b="0" baseline="0"/>
            <a:t>Here, we have a comparison of the previous chart (which is the most popular engagements by type &amp; category) vs each categories' engagements for photos only.</a:t>
          </a:r>
        </a:p>
        <a:p>
          <a:endParaRPr lang="en-MY" sz="1100" b="0" baseline="0"/>
        </a:p>
        <a:p>
          <a:r>
            <a:rPr lang="en-MY" sz="1100" b="0" baseline="0"/>
            <a:t>The red circle highlights the difference in gap for engagement between the two. That difference shows that other formats works best for those categories, instead of photos.</a:t>
          </a:r>
        </a:p>
        <a:p>
          <a:endParaRPr lang="en-MY" sz="1100" b="0" baseline="0"/>
        </a:p>
        <a:p>
          <a:r>
            <a:rPr lang="en-MY" sz="1100" b="0" baseline="0"/>
            <a:t>The idea behind this: if the difference in engagement is 20% or more, then the company should use other content types for this category to engage with users.</a:t>
          </a:r>
        </a:p>
        <a:p>
          <a:endParaRPr lang="en-MY" sz="1100" b="0" baseline="0"/>
        </a:p>
        <a:p>
          <a:r>
            <a:rPr lang="en-MY" sz="1100" b="0" baseline="0"/>
            <a:t>The main takeaway - </a:t>
          </a:r>
          <a:r>
            <a:rPr lang="en-MY" sz="1100" b="1" baseline="0"/>
            <a:t>Use photos by default, unless the content is made for a specific category.</a:t>
          </a:r>
          <a:r>
            <a:rPr lang="en-MY" sz="1100" b="0" baseline="0"/>
            <a:t>  </a:t>
          </a:r>
        </a:p>
        <a:p>
          <a:endParaRPr lang="en-MY" sz="1100" b="0" baseline="0"/>
        </a:p>
        <a:p>
          <a:endParaRPr lang="en-MY" sz="1100" b="0" baseline="0"/>
        </a:p>
      </xdr:txBody>
    </xdr:sp>
    <xdr:clientData/>
  </xdr:twoCellAnchor>
  <xdr:twoCellAnchor>
    <xdr:from>
      <xdr:col>10</xdr:col>
      <xdr:colOff>573743</xdr:colOff>
      <xdr:row>110</xdr:row>
      <xdr:rowOff>170330</xdr:rowOff>
    </xdr:from>
    <xdr:to>
      <xdr:col>11</xdr:col>
      <xdr:colOff>211016</xdr:colOff>
      <xdr:row>115</xdr:row>
      <xdr:rowOff>35858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10FDE80A-1627-4CFA-A5C9-2B922B9AAC21}"/>
            </a:ext>
          </a:extLst>
        </xdr:cNvPr>
        <xdr:cNvSpPr/>
      </xdr:nvSpPr>
      <xdr:spPr>
        <a:xfrm>
          <a:off x="6716635" y="14970715"/>
          <a:ext cx="246873" cy="774066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11</xdr:col>
      <xdr:colOff>253771</xdr:colOff>
      <xdr:row>111</xdr:row>
      <xdr:rowOff>152400</xdr:rowOff>
    </xdr:from>
    <xdr:to>
      <xdr:col>11</xdr:col>
      <xdr:colOff>474785</xdr:colOff>
      <xdr:row>116</xdr:row>
      <xdr:rowOff>80682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4C9117-B0D1-4150-87F7-67B3B1BACEEB}"/>
            </a:ext>
          </a:extLst>
        </xdr:cNvPr>
        <xdr:cNvSpPr/>
      </xdr:nvSpPr>
      <xdr:spPr>
        <a:xfrm>
          <a:off x="7006263" y="15134492"/>
          <a:ext cx="221014" cy="836821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12</xdr:col>
      <xdr:colOff>83786</xdr:colOff>
      <xdr:row>111</xdr:row>
      <xdr:rowOff>82061</xdr:rowOff>
    </xdr:from>
    <xdr:to>
      <xdr:col>12</xdr:col>
      <xdr:colOff>339970</xdr:colOff>
      <xdr:row>117</xdr:row>
      <xdr:rowOff>35170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2A82F0E3-6231-4AF6-8A19-C6A10958A35B}"/>
            </a:ext>
          </a:extLst>
        </xdr:cNvPr>
        <xdr:cNvSpPr/>
      </xdr:nvSpPr>
      <xdr:spPr>
        <a:xfrm>
          <a:off x="7445878" y="15064153"/>
          <a:ext cx="256184" cy="1043355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14</xdr:col>
      <xdr:colOff>205154</xdr:colOff>
      <xdr:row>110</xdr:row>
      <xdr:rowOff>105508</xdr:rowOff>
    </xdr:from>
    <xdr:to>
      <xdr:col>14</xdr:col>
      <xdr:colOff>461338</xdr:colOff>
      <xdr:row>116</xdr:row>
      <xdr:rowOff>82063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644E5F1F-E628-46A4-8889-1A33371200F1}"/>
            </a:ext>
          </a:extLst>
        </xdr:cNvPr>
        <xdr:cNvSpPr/>
      </xdr:nvSpPr>
      <xdr:spPr>
        <a:xfrm>
          <a:off x="9108831" y="14905893"/>
          <a:ext cx="256184" cy="1066801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15</xdr:col>
      <xdr:colOff>785446</xdr:colOff>
      <xdr:row>113</xdr:row>
      <xdr:rowOff>111369</xdr:rowOff>
    </xdr:from>
    <xdr:to>
      <xdr:col>15</xdr:col>
      <xdr:colOff>1032319</xdr:colOff>
      <xdr:row>116</xdr:row>
      <xdr:rowOff>123092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ED9160E3-C3D9-4980-A9CD-1B9BAA3482B1}"/>
            </a:ext>
          </a:extLst>
        </xdr:cNvPr>
        <xdr:cNvSpPr/>
      </xdr:nvSpPr>
      <xdr:spPr>
        <a:xfrm>
          <a:off x="10298723" y="15456877"/>
          <a:ext cx="246873" cy="556846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574431</xdr:colOff>
      <xdr:row>112</xdr:row>
      <xdr:rowOff>23813</xdr:rowOff>
    </xdr:from>
    <xdr:to>
      <xdr:col>15</xdr:col>
      <xdr:colOff>744415</xdr:colOff>
      <xdr:row>115</xdr:row>
      <xdr:rowOff>134816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40EC4999-7AD7-4E7D-8714-DC4499D9CB10}"/>
            </a:ext>
          </a:extLst>
        </xdr:cNvPr>
        <xdr:cNvSpPr/>
      </xdr:nvSpPr>
      <xdr:spPr>
        <a:xfrm>
          <a:off x="10085144" y="15120938"/>
          <a:ext cx="169984" cy="653928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281354</xdr:colOff>
      <xdr:row>112</xdr:row>
      <xdr:rowOff>11723</xdr:rowOff>
    </xdr:from>
    <xdr:to>
      <xdr:col>15</xdr:col>
      <xdr:colOff>528227</xdr:colOff>
      <xdr:row>116</xdr:row>
      <xdr:rowOff>123092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180FBEA0-C465-49B8-8E34-268B425AD386}"/>
            </a:ext>
          </a:extLst>
        </xdr:cNvPr>
        <xdr:cNvSpPr/>
      </xdr:nvSpPr>
      <xdr:spPr>
        <a:xfrm>
          <a:off x="9794631" y="15175523"/>
          <a:ext cx="246873" cy="838200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18</xdr:col>
      <xdr:colOff>58463</xdr:colOff>
      <xdr:row>47</xdr:row>
      <xdr:rowOff>89863</xdr:rowOff>
    </xdr:from>
    <xdr:to>
      <xdr:col>23</xdr:col>
      <xdr:colOff>113723</xdr:colOff>
      <xdr:row>69</xdr:row>
      <xdr:rowOff>81371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08573C3-DB3E-4647-A331-5084061BF233}"/>
            </a:ext>
          </a:extLst>
        </xdr:cNvPr>
        <xdr:cNvSpPr txBox="1"/>
      </xdr:nvSpPr>
      <xdr:spPr>
        <a:xfrm>
          <a:off x="11628163" y="8548063"/>
          <a:ext cx="3357260" cy="39031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Here,</a:t>
          </a:r>
          <a:r>
            <a:rPr lang="en-MY" sz="1100" b="0" baseline="0"/>
            <a:t> we see which content type works best with which category when it comes to user engagement for 20 - 39 year olds.</a:t>
          </a:r>
        </a:p>
        <a:p>
          <a:endParaRPr lang="en-MY" sz="1100" b="0" baseline="0"/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essence, this tells us how users prefer to consume specific categories of content. </a:t>
          </a:r>
          <a:endParaRPr lang="en-MY" sz="1100" b="0" baseline="0"/>
        </a:p>
        <a:p>
          <a:endParaRPr lang="en-MY" sz="1100" b="0" baseline="0"/>
        </a:p>
        <a:p>
          <a:r>
            <a:rPr lang="en-MY" sz="1100" b="0" baseline="0"/>
            <a:t>For instance, starting from the left, users engage with </a:t>
          </a:r>
        </a:p>
        <a:p>
          <a:r>
            <a:rPr lang="en-MY" sz="1100" b="0" baseline="0"/>
            <a:t>photos the most when it comes to animals, education, science &amp; studying.</a:t>
          </a:r>
        </a:p>
        <a:p>
          <a:endParaRPr lang="en-MY" sz="1100" b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Next, videos do great with dogs, travel, public speaking, food &amp; fitness.</a:t>
          </a:r>
          <a:endParaRPr lang="en-MY">
            <a:effectLst/>
          </a:endParaRPr>
        </a:p>
        <a:p>
          <a:endParaRPr lang="en-MY" sz="1100" b="0" baseline="0"/>
        </a:p>
        <a:p>
          <a:r>
            <a:rPr lang="en-MY" sz="1100" b="0" baseline="0"/>
            <a:t>GIFs get the most engagement from cooking, soccer, tennis &amp; culture.</a:t>
          </a:r>
        </a:p>
        <a:p>
          <a:endParaRPr lang="en-MY" sz="1100" b="0" baseline="0"/>
        </a:p>
        <a:p>
          <a:r>
            <a:rPr lang="en-MY" sz="1100" b="0" baseline="0"/>
            <a:t>Lastly, audio works well with technology, healthy eating &amp; veganism related content.</a:t>
          </a:r>
        </a:p>
        <a:p>
          <a:r>
            <a:rPr lang="en-MY" sz="1100" b="0" baseline="0"/>
            <a:t>  </a:t>
          </a:r>
        </a:p>
        <a:p>
          <a:endParaRPr lang="en-MY" sz="1100" b="0" baseline="0"/>
        </a:p>
        <a:p>
          <a:endParaRPr lang="en-MY" sz="1100" b="0" baseline="0"/>
        </a:p>
      </xdr:txBody>
    </xdr:sp>
    <xdr:clientData/>
  </xdr:twoCellAnchor>
  <xdr:twoCellAnchor>
    <xdr:from>
      <xdr:col>10</xdr:col>
      <xdr:colOff>470363</xdr:colOff>
      <xdr:row>47</xdr:row>
      <xdr:rowOff>86873</xdr:rowOff>
    </xdr:from>
    <xdr:to>
      <xdr:col>17</xdr:col>
      <xdr:colOff>120882</xdr:colOff>
      <xdr:row>69</xdr:row>
      <xdr:rowOff>86873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47C116E-57E8-4FD7-BF5B-BFEE98D872D7}"/>
            </a:ext>
          </a:extLst>
        </xdr:cNvPr>
        <xdr:cNvGrpSpPr/>
      </xdr:nvGrpSpPr>
      <xdr:grpSpPr>
        <a:xfrm>
          <a:off x="6613988" y="8668898"/>
          <a:ext cx="4917844" cy="3981450"/>
          <a:chOff x="6938896" y="8866806"/>
          <a:chExt cx="4908319" cy="4097867"/>
        </a:xfrm>
      </xdr:grpSpPr>
      <xdr:graphicFrame macro="">
        <xdr:nvGraphicFramePr>
          <xdr:cNvPr id="34" name="Chart 33">
            <a:extLst>
              <a:ext uri="{FF2B5EF4-FFF2-40B4-BE49-F238E27FC236}">
                <a16:creationId xmlns:a16="http://schemas.microsoft.com/office/drawing/2014/main" id="{398B5D40-A5AD-473E-A02A-EB2423901116}"/>
              </a:ext>
            </a:extLst>
          </xdr:cNvPr>
          <xdr:cNvGraphicFramePr>
            <a:graphicFrameLocks/>
          </xdr:cNvGraphicFramePr>
        </xdr:nvGraphicFramePr>
        <xdr:xfrm>
          <a:off x="6938896" y="8866806"/>
          <a:ext cx="4908319" cy="40978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35E0A7FA-2363-4D06-8B12-3218D91B61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278310" y="10206530"/>
            <a:ext cx="502025" cy="14090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0.37044</cdr:x>
      <cdr:y>0.38368</cdr:y>
    </cdr:from>
    <cdr:to>
      <cdr:x>0.42255</cdr:x>
      <cdr:y>0.64467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2A82F0E3-6231-4AF6-8A19-C6A10958A35B}"/>
            </a:ext>
          </a:extLst>
        </cdr:cNvPr>
        <cdr:cNvSpPr/>
      </cdr:nvSpPr>
      <cdr:spPr>
        <a:xfrm xmlns:a="http://schemas.openxmlformats.org/drawingml/2006/main">
          <a:off x="1820984" y="1533769"/>
          <a:ext cx="256184" cy="104335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accent1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MY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160</xdr:row>
      <xdr:rowOff>141194</xdr:rowOff>
    </xdr:from>
    <xdr:to>
      <xdr:col>23</xdr:col>
      <xdr:colOff>266700</xdr:colOff>
      <xdr:row>178</xdr:row>
      <xdr:rowOff>93569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C3246E-FE7D-4B6B-A80D-CF78BF8D333D}"/>
            </a:ext>
          </a:extLst>
        </xdr:cNvPr>
        <xdr:cNvSpPr txBox="1"/>
      </xdr:nvSpPr>
      <xdr:spPr>
        <a:xfrm>
          <a:off x="11772900" y="19038794"/>
          <a:ext cx="3360420" cy="3259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This chart shows</a:t>
          </a:r>
          <a:r>
            <a:rPr lang="en-MY" sz="1100" b="0" baseline="0"/>
            <a:t> which hours are users most active at.</a:t>
          </a:r>
        </a:p>
        <a:p>
          <a:endParaRPr lang="en-MY" sz="1100" b="0" baseline="0"/>
        </a:p>
        <a:p>
          <a:r>
            <a:rPr lang="en-MY" sz="1100" b="0" baseline="0"/>
            <a:t>As shown by the spikes in the dark blue bars, midnight, 6am, 12pm &amp; 6pm are when users are actively using the platform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other 2 shades of blue represents whether user activity was above or below the average level.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average level is calculated by averaging the number users per hour (excluding the spikes, which meant data from 12am, 6am, 12pm &amp; 6pm were not included). 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/>
            <a:t>As a result, the average users per hour stands at 1,024. Through this, you can see when user activity is low, medium or the highest.</a:t>
          </a:r>
        </a:p>
        <a:p>
          <a:endParaRPr lang="en-MY" sz="1100" b="0" baseline="0"/>
        </a:p>
        <a:p>
          <a:r>
            <a:rPr lang="en-MY" sz="1100" b="0" baseline="0"/>
            <a:t> </a:t>
          </a:r>
        </a:p>
        <a:p>
          <a:endParaRPr lang="en-MY" sz="1100" b="0"/>
        </a:p>
      </xdr:txBody>
    </xdr:sp>
    <xdr:clientData/>
  </xdr:twoCellAnchor>
  <xdr:twoCellAnchor>
    <xdr:from>
      <xdr:col>25</xdr:col>
      <xdr:colOff>350156</xdr:colOff>
      <xdr:row>221</xdr:row>
      <xdr:rowOff>0</xdr:rowOff>
    </xdr:from>
    <xdr:to>
      <xdr:col>28</xdr:col>
      <xdr:colOff>211455</xdr:colOff>
      <xdr:row>221</xdr:row>
      <xdr:rowOff>11496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0A5E01E-C391-4748-81A7-7E593BB865C4}"/>
            </a:ext>
          </a:extLst>
        </xdr:cNvPr>
        <xdr:cNvGrpSpPr/>
      </xdr:nvGrpSpPr>
      <xdr:grpSpPr>
        <a:xfrm>
          <a:off x="16794116" y="40873680"/>
          <a:ext cx="1690099" cy="11496"/>
          <a:chOff x="14449334" y="1934029"/>
          <a:chExt cx="1924594" cy="1047907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2CE437B-C661-4EE5-AC7D-CA4F6F23CCD8}"/>
              </a:ext>
            </a:extLst>
          </xdr:cNvPr>
          <xdr:cNvSpPr txBox="1"/>
        </xdr:nvSpPr>
        <xdr:spPr>
          <a:xfrm>
            <a:off x="14449334" y="1934029"/>
            <a:ext cx="1924594" cy="1047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MY" sz="2200" b="1" u="none">
                <a:solidFill>
                  <a:srgbClr val="FF0000"/>
                </a:solidFill>
              </a:rPr>
              <a:t>Why?</a:t>
            </a:r>
            <a:endParaRPr lang="en-MY" sz="2200" b="0" u="none">
              <a:solidFill>
                <a:srgbClr val="FF0000"/>
              </a:solidFill>
            </a:endParaRPr>
          </a:p>
        </xdr:txBody>
      </xdr:sp>
      <xdr:sp macro="" textlink="">
        <xdr:nvSpPr>
          <xdr:cNvPr id="5" name="Arrow: Down 4">
            <a:extLst>
              <a:ext uri="{FF2B5EF4-FFF2-40B4-BE49-F238E27FC236}">
                <a16:creationId xmlns:a16="http://schemas.microsoft.com/office/drawing/2014/main" id="{D80EEF8A-4AB5-4B02-A66A-772E64335544}"/>
              </a:ext>
            </a:extLst>
          </xdr:cNvPr>
          <xdr:cNvSpPr/>
        </xdr:nvSpPr>
        <xdr:spPr>
          <a:xfrm>
            <a:off x="15286482" y="2547358"/>
            <a:ext cx="250041" cy="279109"/>
          </a:xfrm>
          <a:prstGeom prst="downArrow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10</xdr:col>
      <xdr:colOff>214593</xdr:colOff>
      <xdr:row>161</xdr:row>
      <xdr:rowOff>25661</xdr:rowOff>
    </xdr:from>
    <xdr:to>
      <xdr:col>16</xdr:col>
      <xdr:colOff>366993</xdr:colOff>
      <xdr:row>180</xdr:row>
      <xdr:rowOff>59536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3B2CDC-45B5-4A20-A83E-0DB3CB9AC4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246977</xdr:colOff>
      <xdr:row>1</xdr:row>
      <xdr:rowOff>40343</xdr:rowOff>
    </xdr:from>
    <xdr:to>
      <xdr:col>23</xdr:col>
      <xdr:colOff>300317</xdr:colOff>
      <xdr:row>20</xdr:row>
      <xdr:rowOff>116541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C0244C8-4B88-48B6-8B62-CF26847C404B}"/>
            </a:ext>
          </a:extLst>
        </xdr:cNvPr>
        <xdr:cNvSpPr txBox="1"/>
      </xdr:nvSpPr>
      <xdr:spPr>
        <a:xfrm>
          <a:off x="12170036" y="219637"/>
          <a:ext cx="3361316" cy="35007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This chart shows</a:t>
          </a:r>
          <a:r>
            <a:rPr lang="en-MY" sz="1100" b="0" baseline="0"/>
            <a:t> the sentiment by category. </a:t>
          </a:r>
        </a:p>
        <a:p>
          <a:endParaRPr lang="en-MY" sz="1100" b="0" baseline="0"/>
        </a:p>
        <a:p>
          <a:r>
            <a:rPr lang="en-MY" sz="1100" b="0" baseline="0"/>
            <a:t>As a whole, all categories show that users have a positive sentiment towards the content within those categories.</a:t>
          </a:r>
        </a:p>
        <a:p>
          <a:endParaRPr lang="en-MY" sz="1100" b="0" baseline="0"/>
        </a:p>
        <a:p>
          <a:r>
            <a:rPr lang="en-MY" sz="1100" b="0" baseline="0"/>
            <a:t>In addition, the sentiment is measured by the popularity score of the content. Thus, the higher the score, the more positive a category is.</a:t>
          </a:r>
        </a:p>
        <a:p>
          <a:endParaRPr lang="en-MY" sz="1100" b="0" baseline="0"/>
        </a:p>
        <a:p>
          <a:r>
            <a:rPr lang="en-MY" sz="1100" b="0" baseline="0"/>
            <a:t>However, this doesn't mean that the categories on the far right are negative.</a:t>
          </a:r>
        </a:p>
        <a:p>
          <a:endParaRPr lang="en-MY" sz="1100" b="0" baseline="0"/>
        </a:p>
        <a:p>
          <a:r>
            <a:rPr lang="en-MY" sz="1100" b="0" baseline="0"/>
            <a:t>Remember that as a whole, users have a positive sentiment for all categories.</a:t>
          </a:r>
        </a:p>
        <a:p>
          <a:endParaRPr lang="en-MY" sz="1100" b="0" baseline="0"/>
        </a:p>
        <a:p>
          <a:r>
            <a:rPr lang="en-MY" sz="1100" b="0" baseline="0"/>
            <a:t>Instead, the darker the color, the more positive the sentiment is for that category.</a:t>
          </a:r>
        </a:p>
      </xdr:txBody>
    </xdr:sp>
    <xdr:clientData/>
  </xdr:twoCellAnchor>
  <xdr:twoCellAnchor>
    <xdr:from>
      <xdr:col>25</xdr:col>
      <xdr:colOff>511259</xdr:colOff>
      <xdr:row>68</xdr:row>
      <xdr:rowOff>162713</xdr:rowOff>
    </xdr:from>
    <xdr:to>
      <xdr:col>31</xdr:col>
      <xdr:colOff>214975</xdr:colOff>
      <xdr:row>87</xdr:row>
      <xdr:rowOff>130629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D702D0-A1C1-4155-BD5F-2A07F7EF0A1A}"/>
            </a:ext>
          </a:extLst>
        </xdr:cNvPr>
        <xdr:cNvSpPr txBox="1"/>
      </xdr:nvSpPr>
      <xdr:spPr>
        <a:xfrm>
          <a:off x="16970459" y="6846542"/>
          <a:ext cx="3361316" cy="3484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Similar to the previous chart, this one shows the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overall sentiment of each category</a:t>
          </a: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but with an additional data point of the 'most-used' reaction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that category.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a reminder, different types of reactions have different scores attached to it, which means that some reaction types are worth more than others in terms of their popularity score. </a:t>
          </a:r>
        </a:p>
        <a:p>
          <a:endParaRPr lang="en-MY">
            <a:effectLst/>
          </a:endParaRP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Thus, when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several pieces of content receives the reaction types that are high in its popularity score, the algorithm take it as a signal that these content are popular &amp; are what users want, to which they will then make it viral, resulting in the category ranking high in its popularity.  </a:t>
          </a: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MY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>
            <a:effectLst/>
          </a:endParaRP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>
            <a:effectLst/>
          </a:endParaRPr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</xdr:txBody>
    </xdr:sp>
    <xdr:clientData/>
  </xdr:twoCellAnchor>
  <xdr:twoCellAnchor>
    <xdr:from>
      <xdr:col>18</xdr:col>
      <xdr:colOff>224589</xdr:colOff>
      <xdr:row>104</xdr:row>
      <xdr:rowOff>80209</xdr:rowOff>
    </xdr:from>
    <xdr:to>
      <xdr:col>23</xdr:col>
      <xdr:colOff>277929</xdr:colOff>
      <xdr:row>129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EC77452-07A0-49D3-A758-62660F340E43}"/>
            </a:ext>
          </a:extLst>
        </xdr:cNvPr>
        <xdr:cNvSpPr txBox="1"/>
      </xdr:nvSpPr>
      <xdr:spPr>
        <a:xfrm>
          <a:off x="11784129" y="8736529"/>
          <a:ext cx="3360420" cy="44917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Here,</a:t>
          </a:r>
          <a:r>
            <a:rPr lang="en-MY" sz="1100" b="0" baseline="0"/>
            <a:t> we see which content type works best with which category when it comes to user engagement.</a:t>
          </a:r>
        </a:p>
        <a:p>
          <a:endParaRPr lang="en-MY" sz="1100" b="0" baseline="0"/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essence, this tells us how users prefer to consume specific categories of content. </a:t>
          </a:r>
          <a:endParaRPr lang="en-MY" sz="1100" b="0" baseline="0"/>
        </a:p>
        <a:p>
          <a:endParaRPr lang="en-MY" sz="1100" b="0" baseline="0"/>
        </a:p>
        <a:p>
          <a:r>
            <a:rPr lang="en-MY" sz="1100" b="0" baseline="0"/>
            <a:t>For instance, starting from the left, users engage with audio content the most when it comes to technology, healthy eating &amp; veganism categories.</a:t>
          </a:r>
        </a:p>
        <a:p>
          <a:endParaRPr lang="en-MY" sz="1100" b="0" baseline="0"/>
        </a:p>
        <a:p>
          <a:r>
            <a:rPr lang="en-MY" sz="1100" b="0" baseline="0"/>
            <a:t>Next, GIFs get the most engagement from soccer, cooking, culture &amp; tennis related content.</a:t>
          </a:r>
        </a:p>
        <a:p>
          <a:endParaRPr lang="en-MY" sz="1100" b="0" baseline="0"/>
        </a:p>
        <a:p>
          <a:r>
            <a:rPr lang="en-MY" sz="1100" b="0" baseline="0"/>
            <a:t>Then, photos do great with animals, education &amp; studying.</a:t>
          </a:r>
        </a:p>
        <a:p>
          <a:endParaRPr lang="en-MY" sz="1100" b="0" baseline="0"/>
        </a:p>
        <a:p>
          <a:r>
            <a:rPr lang="en-MY" sz="1100" b="0" baseline="0"/>
            <a:t>Lastly, videos work well with dogs, science, travel, public speaking, food &amp; fitness.</a:t>
          </a:r>
        </a:p>
        <a:p>
          <a:endParaRPr lang="en-MY" sz="1100" b="0" baseline="0"/>
        </a:p>
        <a:p>
          <a:r>
            <a:rPr lang="en-MY" sz="1100" b="0" baseline="0"/>
            <a:t>Using this info, Social Buzz can create content that is specific to each category to drive up user engagement based on their preferred content consumption formats.</a:t>
          </a:r>
        </a:p>
        <a:p>
          <a:endParaRPr lang="en-MY" sz="1100" b="0" baseline="0"/>
        </a:p>
        <a:p>
          <a:r>
            <a:rPr lang="en-MY" sz="1100" b="0" baseline="0"/>
            <a:t>  </a:t>
          </a:r>
        </a:p>
        <a:p>
          <a:endParaRPr lang="en-MY" sz="1100" b="0" baseline="0"/>
        </a:p>
        <a:p>
          <a:endParaRPr lang="en-MY" sz="1100" b="0" baseline="0"/>
        </a:p>
      </xdr:txBody>
    </xdr:sp>
    <xdr:clientData/>
  </xdr:twoCellAnchor>
  <xdr:twoCellAnchor>
    <xdr:from>
      <xdr:col>10</xdr:col>
      <xdr:colOff>112294</xdr:colOff>
      <xdr:row>191</xdr:row>
      <xdr:rowOff>40104</xdr:rowOff>
    </xdr:from>
    <xdr:to>
      <xdr:col>16</xdr:col>
      <xdr:colOff>264694</xdr:colOff>
      <xdr:row>210</xdr:row>
      <xdr:rowOff>41895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233667-C34B-4607-A28E-40F158FFF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184484</xdr:colOff>
      <xdr:row>190</xdr:row>
      <xdr:rowOff>176463</xdr:rowOff>
    </xdr:from>
    <xdr:to>
      <xdr:col>23</xdr:col>
      <xdr:colOff>237824</xdr:colOff>
      <xdr:row>217</xdr:row>
      <xdr:rowOff>56149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78965DD-9FD3-438A-8FF4-F45BCF9EFF78}"/>
            </a:ext>
          </a:extLst>
        </xdr:cNvPr>
        <xdr:cNvSpPr txBox="1"/>
      </xdr:nvSpPr>
      <xdr:spPr>
        <a:xfrm>
          <a:off x="11744024" y="24758583"/>
          <a:ext cx="3360420" cy="4847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Compared to the previous chart, we can see that 20 - 39 yr olds are more active during the peak</a:t>
          </a:r>
          <a:r>
            <a:rPr lang="en-MY" sz="1100" b="0" baseline="0"/>
            <a:t> hours of 6am, 12pm &amp; 6pm.</a:t>
          </a:r>
        </a:p>
        <a:p>
          <a:endParaRPr lang="en-MY" sz="1100" b="0" baseline="0"/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Like the previous chart, this one also has the average user per hour variable, but adapted to only include 20 - 39 yr olds that were active throughout the day instead of </a:t>
          </a:r>
          <a:r>
            <a:rPr lang="en-MY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users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Hence, take note of the y-axis in which the user amount has dropped to about 1/4 of the entire user base when looking at this chart.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Regarding that 2nd paragraph, we can also see 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 remain quite active through 8am - 1pm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before the activity levels start dropping in the noon - evening.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/>
            <a:t>Based on this data, we can assume that </a:t>
          </a:r>
          <a:r>
            <a:rPr lang="en-MY" sz="1100" b="1" baseline="0"/>
            <a:t>6am - 1pm is a critical time</a:t>
          </a:r>
          <a:r>
            <a:rPr lang="en-MY" sz="1100" b="0" baseline="0"/>
            <a:t> to engage with this age group. </a:t>
          </a:r>
        </a:p>
        <a:p>
          <a:endParaRPr lang="en-MY" sz="1100" b="0" baseline="0"/>
        </a:p>
        <a:p>
          <a:r>
            <a:rPr lang="en-MY" sz="1100" b="0" baseline="0"/>
            <a:t>Because when it's past 1pm, activity levels start dropping from as they might be engaging in outside activities (i.e. sports such as soccer).</a:t>
          </a:r>
        </a:p>
        <a:p>
          <a:endParaRPr lang="en-MY" sz="1100" b="0" baseline="0"/>
        </a:p>
        <a:p>
          <a:r>
            <a:rPr lang="en-MY" sz="1100" b="0" baseline="0"/>
            <a:t>In short, 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6am - 1pm is a good time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</a:t>
          </a:r>
          <a:r>
            <a:rPr lang="en-MY" sz="1100" b="0" baseline="0"/>
            <a:t> all business activities related to engaging with </a:t>
          </a:r>
          <a:r>
            <a:rPr lang="en-MY" sz="1100" b="1" baseline="0"/>
            <a:t>20 - 39 yr olds</a:t>
          </a:r>
          <a:r>
            <a:rPr lang="en-MY" sz="1100" b="0" baseline="0"/>
            <a:t>.</a:t>
          </a:r>
        </a:p>
        <a:p>
          <a:r>
            <a:rPr lang="en-MY" sz="1100" b="0" baseline="0"/>
            <a:t> </a:t>
          </a:r>
        </a:p>
        <a:p>
          <a:endParaRPr lang="en-MY" sz="1100" b="0"/>
        </a:p>
      </xdr:txBody>
    </xdr:sp>
    <xdr:clientData/>
  </xdr:twoCellAnchor>
  <xdr:twoCellAnchor>
    <xdr:from>
      <xdr:col>12</xdr:col>
      <xdr:colOff>288758</xdr:colOff>
      <xdr:row>195</xdr:row>
      <xdr:rowOff>176463</xdr:rowOff>
    </xdr:from>
    <xdr:to>
      <xdr:col>14</xdr:col>
      <xdr:colOff>104274</xdr:colOff>
      <xdr:row>199</xdr:row>
      <xdr:rowOff>152400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E56DB70-70E7-444B-846E-042EC2B6F0CF}"/>
            </a:ext>
          </a:extLst>
        </xdr:cNvPr>
        <xdr:cNvSpPr/>
      </xdr:nvSpPr>
      <xdr:spPr>
        <a:xfrm>
          <a:off x="7649678" y="25703463"/>
          <a:ext cx="1354756" cy="7074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545431</xdr:colOff>
      <xdr:row>166</xdr:row>
      <xdr:rowOff>72190</xdr:rowOff>
    </xdr:from>
    <xdr:to>
      <xdr:col>11</xdr:col>
      <xdr:colOff>280736</xdr:colOff>
      <xdr:row>167</xdr:row>
      <xdr:rowOff>168442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454FB91-A7C4-4C09-94C3-C46EE0EB6306}"/>
            </a:ext>
          </a:extLst>
        </xdr:cNvPr>
        <xdr:cNvSpPr/>
      </xdr:nvSpPr>
      <xdr:spPr>
        <a:xfrm>
          <a:off x="6687151" y="20082310"/>
          <a:ext cx="344905" cy="27913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12</xdr:col>
      <xdr:colOff>312821</xdr:colOff>
      <xdr:row>165</xdr:row>
      <xdr:rowOff>176464</xdr:rowOff>
    </xdr:from>
    <xdr:to>
      <xdr:col>12</xdr:col>
      <xdr:colOff>657726</xdr:colOff>
      <xdr:row>167</xdr:row>
      <xdr:rowOff>88232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4669F450-D199-42F7-9A04-AED751223DDA}"/>
            </a:ext>
          </a:extLst>
        </xdr:cNvPr>
        <xdr:cNvSpPr/>
      </xdr:nvSpPr>
      <xdr:spPr>
        <a:xfrm>
          <a:off x="7673741" y="20003704"/>
          <a:ext cx="344905" cy="2775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13</xdr:col>
      <xdr:colOff>633664</xdr:colOff>
      <xdr:row>167</xdr:row>
      <xdr:rowOff>48127</xdr:rowOff>
    </xdr:from>
    <xdr:to>
      <xdr:col>14</xdr:col>
      <xdr:colOff>128337</xdr:colOff>
      <xdr:row>168</xdr:row>
      <xdr:rowOff>144378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8FED9BF2-B372-4E44-B5BC-961CBD702996}"/>
            </a:ext>
          </a:extLst>
        </xdr:cNvPr>
        <xdr:cNvSpPr/>
      </xdr:nvSpPr>
      <xdr:spPr>
        <a:xfrm>
          <a:off x="8680384" y="20241127"/>
          <a:ext cx="348113" cy="27913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136358</xdr:colOff>
      <xdr:row>166</xdr:row>
      <xdr:rowOff>152400</xdr:rowOff>
    </xdr:from>
    <xdr:to>
      <xdr:col>15</xdr:col>
      <xdr:colOff>481263</xdr:colOff>
      <xdr:row>168</xdr:row>
      <xdr:rowOff>64167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FC87AE2C-AD04-4EAE-800B-3E4C9ED76583}"/>
            </a:ext>
          </a:extLst>
        </xdr:cNvPr>
        <xdr:cNvSpPr/>
      </xdr:nvSpPr>
      <xdr:spPr>
        <a:xfrm>
          <a:off x="9646118" y="20162520"/>
          <a:ext cx="344905" cy="27752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336884</xdr:colOff>
      <xdr:row>222</xdr:row>
      <xdr:rowOff>8021</xdr:rowOff>
    </xdr:from>
    <xdr:to>
      <xdr:col>16</xdr:col>
      <xdr:colOff>489284</xdr:colOff>
      <xdr:row>241</xdr:row>
      <xdr:rowOff>9812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BD25642-8FA8-4382-85AD-774F97F76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232610</xdr:colOff>
      <xdr:row>222</xdr:row>
      <xdr:rowOff>80210</xdr:rowOff>
    </xdr:from>
    <xdr:to>
      <xdr:col>23</xdr:col>
      <xdr:colOff>285950</xdr:colOff>
      <xdr:row>246</xdr:row>
      <xdr:rowOff>8020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77C1957-5504-436D-8215-ADA423EA8E98}"/>
            </a:ext>
          </a:extLst>
        </xdr:cNvPr>
        <xdr:cNvSpPr txBox="1"/>
      </xdr:nvSpPr>
      <xdr:spPr>
        <a:xfrm>
          <a:off x="11792150" y="30727850"/>
          <a:ext cx="3360420" cy="4530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 baseline="0"/>
            <a:t>Using the similar methods from above, we can also apply that analysis onto each day of the week to find out the best day to engage with 20 - 39 yr olds.</a:t>
          </a:r>
        </a:p>
        <a:p>
          <a:endParaRPr lang="en-MY" sz="1100" b="0" baseline="0"/>
        </a:p>
        <a:p>
          <a:r>
            <a:rPr lang="en-MY" sz="1100" b="0" baseline="0"/>
            <a:t>As shown, </a:t>
          </a:r>
          <a:r>
            <a:rPr lang="en-MY" sz="1100" b="1" baseline="0"/>
            <a:t>Monday is the best</a:t>
          </a:r>
          <a:r>
            <a:rPr lang="en-MY" sz="1100" b="0" baseline="0"/>
            <a:t>. </a:t>
          </a:r>
        </a:p>
        <a:p>
          <a:endParaRPr lang="en-MY" sz="1100" b="0" baseline="0"/>
        </a:p>
        <a:p>
          <a:r>
            <a:rPr lang="en-MY" sz="1100" b="0" baseline="0"/>
            <a:t>The next best days are Tuesday, Wednesday, Thursday &amp; Sunday.</a:t>
          </a:r>
        </a:p>
        <a:p>
          <a:endParaRPr lang="en-MY" sz="1100" b="0" baseline="0"/>
        </a:p>
        <a:p>
          <a:r>
            <a:rPr lang="en-MY" sz="1100" b="0" baseline="0"/>
            <a:t>The least active days for 20 - 39 yr olds are Friday &amp; Saturday.</a:t>
          </a:r>
        </a:p>
        <a:p>
          <a:endParaRPr lang="en-MY" sz="1100" b="0" baseline="0"/>
        </a:p>
        <a:p>
          <a:r>
            <a:rPr lang="en-MY" sz="1100" b="0" baseline="0"/>
            <a:t>Here, we can also assume that as weekend arrives, users in this age group will be engaging in their outdoor activities as opposed to using the platform.</a:t>
          </a:r>
        </a:p>
        <a:p>
          <a:endParaRPr lang="en-MY" sz="1100" b="0" baseline="0"/>
        </a:p>
        <a:p>
          <a:r>
            <a:rPr lang="en-MY" sz="1100" b="0" baseline="0"/>
            <a:t>An interesting thing to note is that Sunday's activity level jumps right back up, to which we can assume this is the day where users are staying in to rest &amp; relax before the new week begins.</a:t>
          </a:r>
        </a:p>
        <a:p>
          <a:endParaRPr lang="en-MY" sz="1100" b="0" baseline="0"/>
        </a:p>
        <a:p>
          <a:r>
            <a:rPr lang="en-MY" sz="1100" b="0" baseline="0"/>
            <a:t>To summarize, </a:t>
          </a:r>
          <a:r>
            <a:rPr lang="en-MY" sz="1100" b="1" baseline="0"/>
            <a:t>Monday to Thursday</a:t>
          </a:r>
          <a:r>
            <a:rPr lang="en-MY" sz="1100" b="0" baseline="0"/>
            <a:t> is a good window for engaging with our 20 - 39 year old users.</a:t>
          </a:r>
        </a:p>
        <a:p>
          <a:endParaRPr lang="en-MY" sz="1100" b="0" baseline="0"/>
        </a:p>
        <a:p>
          <a:r>
            <a:rPr lang="en-MY" sz="1100" b="0" baseline="0"/>
            <a:t> </a:t>
          </a:r>
        </a:p>
        <a:p>
          <a:endParaRPr lang="en-MY" sz="1100" b="0"/>
        </a:p>
      </xdr:txBody>
    </xdr:sp>
    <xdr:clientData/>
  </xdr:twoCellAnchor>
  <xdr:twoCellAnchor>
    <xdr:from>
      <xdr:col>10</xdr:col>
      <xdr:colOff>304799</xdr:colOff>
      <xdr:row>0</xdr:row>
      <xdr:rowOff>172452</xdr:rowOff>
    </xdr:from>
    <xdr:to>
      <xdr:col>16</xdr:col>
      <xdr:colOff>465220</xdr:colOff>
      <xdr:row>20</xdr:row>
      <xdr:rowOff>134470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F9EFF47-97DE-4AC3-AA0B-8DDA41DBF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215153</xdr:colOff>
      <xdr:row>104</xdr:row>
      <xdr:rowOff>17930</xdr:rowOff>
    </xdr:from>
    <xdr:to>
      <xdr:col>16</xdr:col>
      <xdr:colOff>717176</xdr:colOff>
      <xdr:row>126</xdr:row>
      <xdr:rowOff>17930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E27912B-F09A-4622-A144-2B8974F569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143434</xdr:colOff>
      <xdr:row>111</xdr:row>
      <xdr:rowOff>53787</xdr:rowOff>
    </xdr:from>
    <xdr:to>
      <xdr:col>16</xdr:col>
      <xdr:colOff>645459</xdr:colOff>
      <xdr:row>119</xdr:row>
      <xdr:rowOff>28498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9F4F3C0-8C19-4EEA-91D0-F1C9A0661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7134" y="9990267"/>
          <a:ext cx="502025" cy="143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206188</xdr:colOff>
      <xdr:row>132</xdr:row>
      <xdr:rowOff>89646</xdr:rowOff>
    </xdr:from>
    <xdr:to>
      <xdr:col>16</xdr:col>
      <xdr:colOff>708211</xdr:colOff>
      <xdr:row>154</xdr:row>
      <xdr:rowOff>89646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B935143-B775-470E-89B5-ED0B9A63BD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16</xdr:col>
      <xdr:colOff>116541</xdr:colOff>
      <xdr:row>137</xdr:row>
      <xdr:rowOff>35860</xdr:rowOff>
    </xdr:from>
    <xdr:to>
      <xdr:col>16</xdr:col>
      <xdr:colOff>618566</xdr:colOff>
      <xdr:row>145</xdr:row>
      <xdr:rowOff>10570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466FB53-9AD3-40DC-A075-1DC06482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0241" y="14727220"/>
          <a:ext cx="502025" cy="143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215153</xdr:colOff>
      <xdr:row>132</xdr:row>
      <xdr:rowOff>62752</xdr:rowOff>
    </xdr:from>
    <xdr:to>
      <xdr:col>23</xdr:col>
      <xdr:colOff>268493</xdr:colOff>
      <xdr:row>153</xdr:row>
      <xdr:rowOff>130629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E526A7B-1F46-4760-AF1E-B52C4E7394D9}"/>
            </a:ext>
          </a:extLst>
        </xdr:cNvPr>
        <xdr:cNvSpPr txBox="1"/>
      </xdr:nvSpPr>
      <xdr:spPr>
        <a:xfrm>
          <a:off x="11774693" y="13839712"/>
          <a:ext cx="3360420" cy="3908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/>
            <a:t>However, we should also remember that</a:t>
          </a:r>
          <a:r>
            <a:rPr lang="en-MY" sz="1100" b="0" baseline="0"/>
            <a:t> photos have the highest engagement rates among other formats over the long term.</a:t>
          </a:r>
        </a:p>
        <a:p>
          <a:endParaRPr lang="en-MY" sz="1100" b="0" baseline="0"/>
        </a:p>
        <a:p>
          <a:r>
            <a:rPr lang="en-MY" sz="1100" b="0" baseline="0"/>
            <a:t>Here, we have a comparison of the previous chart (which is the most popular engagements by type &amp; category) vs each categories' engagements for photos only.</a:t>
          </a:r>
        </a:p>
        <a:p>
          <a:endParaRPr lang="en-MY" sz="1100" b="0" baseline="0"/>
        </a:p>
        <a:p>
          <a:r>
            <a:rPr lang="en-MY" sz="1100" b="0" baseline="0"/>
            <a:t>The red circle highlights the difference in gap for engagement between the two. That difference shows that other formats works best for those categories, instead of photos.</a:t>
          </a:r>
        </a:p>
        <a:p>
          <a:endParaRPr lang="en-MY" sz="1100" b="0" baseline="0"/>
        </a:p>
        <a:p>
          <a:r>
            <a:rPr lang="en-MY" sz="1100" b="0" baseline="0"/>
            <a:t>The idea behind this: if the difference in engagement is 20% or more, then the company should use other content types for this category to engage with users.</a:t>
          </a:r>
        </a:p>
        <a:p>
          <a:endParaRPr lang="en-MY" sz="1100" b="0" baseline="0"/>
        </a:p>
        <a:p>
          <a:r>
            <a:rPr lang="en-MY" sz="1100" b="0" baseline="0"/>
            <a:t>The main takeaway - </a:t>
          </a:r>
          <a:r>
            <a:rPr lang="en-MY" sz="1100" b="1" baseline="0"/>
            <a:t>Use photos by default, unless the content is made for a specific category.</a:t>
          </a:r>
          <a:r>
            <a:rPr lang="en-MY" sz="1100" b="0" baseline="0"/>
            <a:t>  </a:t>
          </a:r>
        </a:p>
        <a:p>
          <a:endParaRPr lang="en-MY" sz="1100" b="0" baseline="0"/>
        </a:p>
        <a:p>
          <a:endParaRPr lang="en-MY" sz="1100" b="0" baseline="0"/>
        </a:p>
      </xdr:txBody>
    </xdr:sp>
    <xdr:clientData/>
  </xdr:twoCellAnchor>
  <xdr:twoCellAnchor>
    <xdr:from>
      <xdr:col>10</xdr:col>
      <xdr:colOff>573743</xdr:colOff>
      <xdr:row>138</xdr:row>
      <xdr:rowOff>170330</xdr:rowOff>
    </xdr:from>
    <xdr:to>
      <xdr:col>11</xdr:col>
      <xdr:colOff>211016</xdr:colOff>
      <xdr:row>143</xdr:row>
      <xdr:rowOff>35858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B0F89958-F99E-4E71-AC70-0CCB7D11FD10}"/>
            </a:ext>
          </a:extLst>
        </xdr:cNvPr>
        <xdr:cNvSpPr/>
      </xdr:nvSpPr>
      <xdr:spPr>
        <a:xfrm>
          <a:off x="6715463" y="15044570"/>
          <a:ext cx="246873" cy="779928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11</xdr:col>
      <xdr:colOff>253771</xdr:colOff>
      <xdr:row>139</xdr:row>
      <xdr:rowOff>152400</xdr:rowOff>
    </xdr:from>
    <xdr:to>
      <xdr:col>11</xdr:col>
      <xdr:colOff>474785</xdr:colOff>
      <xdr:row>144</xdr:row>
      <xdr:rowOff>80682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81DFBE97-DEE9-4C06-BB1C-F1EE7F550486}"/>
            </a:ext>
          </a:extLst>
        </xdr:cNvPr>
        <xdr:cNvSpPr/>
      </xdr:nvSpPr>
      <xdr:spPr>
        <a:xfrm>
          <a:off x="7005091" y="15209520"/>
          <a:ext cx="221014" cy="842682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12</xdr:col>
      <xdr:colOff>83786</xdr:colOff>
      <xdr:row>139</xdr:row>
      <xdr:rowOff>82061</xdr:rowOff>
    </xdr:from>
    <xdr:to>
      <xdr:col>12</xdr:col>
      <xdr:colOff>339970</xdr:colOff>
      <xdr:row>145</xdr:row>
      <xdr:rowOff>35170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1957E756-4DE2-4A09-B6C5-000A7B65A686}"/>
            </a:ext>
          </a:extLst>
        </xdr:cNvPr>
        <xdr:cNvSpPr/>
      </xdr:nvSpPr>
      <xdr:spPr>
        <a:xfrm>
          <a:off x="7444706" y="15139181"/>
          <a:ext cx="256184" cy="1050389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14</xdr:col>
      <xdr:colOff>205154</xdr:colOff>
      <xdr:row>138</xdr:row>
      <xdr:rowOff>105508</xdr:rowOff>
    </xdr:from>
    <xdr:to>
      <xdr:col>14</xdr:col>
      <xdr:colOff>461338</xdr:colOff>
      <xdr:row>144</xdr:row>
      <xdr:rowOff>82063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E1B78DC8-EEEC-481E-93A1-3656843C157D}"/>
            </a:ext>
          </a:extLst>
        </xdr:cNvPr>
        <xdr:cNvSpPr/>
      </xdr:nvSpPr>
      <xdr:spPr>
        <a:xfrm>
          <a:off x="9105314" y="14979748"/>
          <a:ext cx="256184" cy="1073835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MY" sz="1100"/>
        </a:p>
      </xdr:txBody>
    </xdr:sp>
    <xdr:clientData/>
  </xdr:twoCellAnchor>
  <xdr:twoCellAnchor>
    <xdr:from>
      <xdr:col>15</xdr:col>
      <xdr:colOff>785446</xdr:colOff>
      <xdr:row>141</xdr:row>
      <xdr:rowOff>111369</xdr:rowOff>
    </xdr:from>
    <xdr:to>
      <xdr:col>15</xdr:col>
      <xdr:colOff>1032319</xdr:colOff>
      <xdr:row>144</xdr:row>
      <xdr:rowOff>123092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B755359-C6F8-4C77-ADEB-A882C1E831F9}"/>
            </a:ext>
          </a:extLst>
        </xdr:cNvPr>
        <xdr:cNvSpPr/>
      </xdr:nvSpPr>
      <xdr:spPr>
        <a:xfrm>
          <a:off x="10295206" y="15534249"/>
          <a:ext cx="246873" cy="560363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574431</xdr:colOff>
      <xdr:row>140</xdr:row>
      <xdr:rowOff>23813</xdr:rowOff>
    </xdr:from>
    <xdr:to>
      <xdr:col>15</xdr:col>
      <xdr:colOff>744415</xdr:colOff>
      <xdr:row>143</xdr:row>
      <xdr:rowOff>134816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D8ACC288-638A-4BFA-85C7-3D91768FA326}"/>
            </a:ext>
          </a:extLst>
        </xdr:cNvPr>
        <xdr:cNvSpPr/>
      </xdr:nvSpPr>
      <xdr:spPr>
        <a:xfrm>
          <a:off x="10084191" y="15263813"/>
          <a:ext cx="169984" cy="659643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281354</xdr:colOff>
      <xdr:row>140</xdr:row>
      <xdr:rowOff>11723</xdr:rowOff>
    </xdr:from>
    <xdr:to>
      <xdr:col>15</xdr:col>
      <xdr:colOff>528227</xdr:colOff>
      <xdr:row>144</xdr:row>
      <xdr:rowOff>123092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448FF8C-1546-487E-90A1-82538FFBFE25}"/>
            </a:ext>
          </a:extLst>
        </xdr:cNvPr>
        <xdr:cNvSpPr/>
      </xdr:nvSpPr>
      <xdr:spPr>
        <a:xfrm>
          <a:off x="9791114" y="15251723"/>
          <a:ext cx="246873" cy="842889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18</xdr:col>
      <xdr:colOff>174927</xdr:colOff>
      <xdr:row>80</xdr:row>
      <xdr:rowOff>28069</xdr:rowOff>
    </xdr:from>
    <xdr:to>
      <xdr:col>19</xdr:col>
      <xdr:colOff>556400</xdr:colOff>
      <xdr:row>96</xdr:row>
      <xdr:rowOff>108526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5F92ED4B-68FF-40C5-A406-9B25BF2CCE40}"/>
            </a:ext>
          </a:extLst>
        </xdr:cNvPr>
        <xdr:cNvGrpSpPr/>
      </xdr:nvGrpSpPr>
      <xdr:grpSpPr>
        <a:xfrm>
          <a:off x="12092607" y="14704189"/>
          <a:ext cx="1250153" cy="3006537"/>
          <a:chOff x="11968306" y="8554123"/>
          <a:chExt cx="1251049" cy="2949163"/>
        </a:xfrm>
      </xdr:grpSpPr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0264C174-B363-44CF-BC75-5D634119639F}"/>
              </a:ext>
            </a:extLst>
          </xdr:cNvPr>
          <xdr:cNvGrpSpPr/>
        </xdr:nvGrpSpPr>
        <xdr:grpSpPr>
          <a:xfrm>
            <a:off x="11989654" y="8554123"/>
            <a:ext cx="998924" cy="297629"/>
            <a:chOff x="12019109" y="9405258"/>
            <a:chExt cx="1000205" cy="304800"/>
          </a:xfrm>
        </xdr:grpSpPr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FA210331-9E15-4BEA-A844-73B999AFA285}"/>
                </a:ext>
              </a:extLst>
            </xdr:cNvPr>
            <xdr:cNvSpPr txBox="1"/>
          </xdr:nvSpPr>
          <xdr:spPr>
            <a:xfrm>
              <a:off x="12019109" y="9405258"/>
              <a:ext cx="1000205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Adore</a:t>
              </a:r>
              <a:endParaRPr lang="en-MY" sz="1400"/>
            </a:p>
          </xdr:txBody>
        </xdr:sp>
        <xdr:pic>
          <xdr:nvPicPr>
            <xdr:cNvPr id="65" name="Graphic 64" descr="Smiling with hearts face with solid fill with solid fill">
              <a:extLst>
                <a:ext uri="{FF2B5EF4-FFF2-40B4-BE49-F238E27FC236}">
                  <a16:creationId xmlns:a16="http://schemas.microsoft.com/office/drawing/2014/main" id="{FAF8D527-0B2E-4898-B4FA-EDF8DF02B39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12087497" y="9434667"/>
              <a:ext cx="252548" cy="250122"/>
            </a:xfrm>
            <a:prstGeom prst="rect">
              <a:avLst/>
            </a:prstGeom>
          </xdr:spPr>
        </xdr:pic>
      </xdr:grp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A6B916B0-8D96-4370-8B54-026A91301D26}"/>
              </a:ext>
            </a:extLst>
          </xdr:cNvPr>
          <xdr:cNvGrpSpPr/>
        </xdr:nvGrpSpPr>
        <xdr:grpSpPr>
          <a:xfrm>
            <a:off x="11984019" y="8925773"/>
            <a:ext cx="1008914" cy="297628"/>
            <a:chOff x="12019109" y="9405258"/>
            <a:chExt cx="1010195" cy="304800"/>
          </a:xfrm>
        </xdr:grpSpPr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D782243C-DB6B-44B1-8F69-42B8BA2FB084}"/>
                </a:ext>
              </a:extLst>
            </xdr:cNvPr>
            <xdr:cNvSpPr txBox="1"/>
          </xdr:nvSpPr>
          <xdr:spPr>
            <a:xfrm>
              <a:off x="12019109" y="9405258"/>
              <a:ext cx="1010195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Cherish</a:t>
              </a:r>
              <a:endParaRPr lang="en-MY" sz="1400"/>
            </a:p>
          </xdr:txBody>
        </xdr:sp>
        <xdr:pic>
          <xdr:nvPicPr>
            <xdr:cNvPr id="70" name="Graphic 69" descr="Smiling with hearts face with solid fill with solid fill">
              <a:extLst>
                <a:ext uri="{FF2B5EF4-FFF2-40B4-BE49-F238E27FC236}">
                  <a16:creationId xmlns:a16="http://schemas.microsoft.com/office/drawing/2014/main" id="{1FEF83C5-961E-4A53-B49B-01A2A6426DE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1"/>
                </a:ext>
              </a:extLst>
            </a:blip>
            <a:stretch>
              <a:fillRect/>
            </a:stretch>
          </xdr:blipFill>
          <xdr:spPr>
            <a:xfrm>
              <a:off x="12087497" y="9434667"/>
              <a:ext cx="252548" cy="250122"/>
            </a:xfrm>
            <a:prstGeom prst="rect">
              <a:avLst/>
            </a:prstGeom>
          </xdr:spPr>
        </xdr:pic>
      </xdr:grpSp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602AC6B1-21D7-4E8F-AADC-FB5E965EF2AD}"/>
              </a:ext>
            </a:extLst>
          </xdr:cNvPr>
          <xdr:cNvGrpSpPr/>
        </xdr:nvGrpSpPr>
        <xdr:grpSpPr>
          <a:xfrm>
            <a:off x="11975120" y="9306136"/>
            <a:ext cx="996417" cy="297628"/>
            <a:chOff x="12004766" y="10454642"/>
            <a:chExt cx="998113" cy="304800"/>
          </a:xfrm>
        </xdr:grpSpPr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4D670F7F-4F22-40B6-AA3D-A08416B1F47D}"/>
                </a:ext>
              </a:extLst>
            </xdr:cNvPr>
            <xdr:cNvSpPr txBox="1"/>
          </xdr:nvSpPr>
          <xdr:spPr>
            <a:xfrm>
              <a:off x="12004766" y="10454642"/>
              <a:ext cx="998113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Heart</a:t>
              </a:r>
              <a:endParaRPr lang="en-MY" sz="1400"/>
            </a:p>
          </xdr:txBody>
        </xdr:sp>
        <xdr:sp macro="" textlink="">
          <xdr:nvSpPr>
            <xdr:cNvPr id="64" name="Heart 63">
              <a:extLst>
                <a:ext uri="{FF2B5EF4-FFF2-40B4-BE49-F238E27FC236}">
                  <a16:creationId xmlns:a16="http://schemas.microsoft.com/office/drawing/2014/main" id="{9EADC4E5-FCEB-4FB2-AADE-C35886473346}"/>
                </a:ext>
              </a:extLst>
            </xdr:cNvPr>
            <xdr:cNvSpPr/>
          </xdr:nvSpPr>
          <xdr:spPr>
            <a:xfrm>
              <a:off x="12116442" y="10518875"/>
              <a:ext cx="184416" cy="184649"/>
            </a:xfrm>
            <a:prstGeom prst="hear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</xdr:grpSp>
      <xdr:grpSp>
        <xdr:nvGrpSpPr>
          <xdr:cNvPr id="80" name="Group 79">
            <a:extLst>
              <a:ext uri="{FF2B5EF4-FFF2-40B4-BE49-F238E27FC236}">
                <a16:creationId xmlns:a16="http://schemas.microsoft.com/office/drawing/2014/main" id="{C180F0BF-3E33-4E59-A7EB-FCEBB694D466}"/>
              </a:ext>
            </a:extLst>
          </xdr:cNvPr>
          <xdr:cNvGrpSpPr/>
        </xdr:nvGrpSpPr>
        <xdr:grpSpPr>
          <a:xfrm>
            <a:off x="11984019" y="10439082"/>
            <a:ext cx="1235336" cy="303865"/>
            <a:chOff x="11991702" y="10306594"/>
            <a:chExt cx="1236617" cy="304800"/>
          </a:xfrm>
        </xdr:grpSpPr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BFFE3EDC-1F3C-40D2-A131-8576084C52A9}"/>
                </a:ext>
              </a:extLst>
            </xdr:cNvPr>
            <xdr:cNvSpPr txBox="1"/>
          </xdr:nvSpPr>
          <xdr:spPr>
            <a:xfrm>
              <a:off x="11991702" y="10306594"/>
              <a:ext cx="1236617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Interested</a:t>
              </a:r>
              <a:endParaRPr lang="en-MY" sz="1400"/>
            </a:p>
          </xdr:txBody>
        </xdr:sp>
        <xdr:pic>
          <xdr:nvPicPr>
            <xdr:cNvPr id="78" name="Graphic 77" descr="Star-struck face with solid fill with solid fill">
              <a:extLst>
                <a:ext uri="{FF2B5EF4-FFF2-40B4-BE49-F238E27FC236}">
                  <a16:creationId xmlns:a16="http://schemas.microsoft.com/office/drawing/2014/main" id="{61761CFD-C4DA-4B11-AFD7-09CBDC5B91C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tretch>
              <a:fillRect/>
            </a:stretch>
          </xdr:blipFill>
          <xdr:spPr>
            <a:xfrm>
              <a:off x="12065724" y="10335012"/>
              <a:ext cx="252549" cy="258198"/>
            </a:xfrm>
            <a:prstGeom prst="rect">
              <a:avLst/>
            </a:prstGeom>
          </xdr:spPr>
        </xdr:pic>
      </xdr:grpSp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80C65397-EB60-492E-B859-3ACD58D62002}"/>
              </a:ext>
            </a:extLst>
          </xdr:cNvPr>
          <xdr:cNvGrpSpPr/>
        </xdr:nvGrpSpPr>
        <xdr:grpSpPr>
          <a:xfrm>
            <a:off x="11990266" y="11199422"/>
            <a:ext cx="1135187" cy="303864"/>
            <a:chOff x="11991703" y="10306594"/>
            <a:chExt cx="1136468" cy="304800"/>
          </a:xfrm>
        </xdr:grpSpPr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1A3E4EB2-8F77-429C-B9D3-94A0EF44631D}"/>
                </a:ext>
              </a:extLst>
            </xdr:cNvPr>
            <xdr:cNvSpPr txBox="1"/>
          </xdr:nvSpPr>
          <xdr:spPr>
            <a:xfrm>
              <a:off x="11991703" y="10306594"/>
              <a:ext cx="1136468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Want</a:t>
              </a:r>
              <a:endParaRPr lang="en-MY" sz="1400"/>
            </a:p>
          </xdr:txBody>
        </xdr:sp>
        <xdr:pic>
          <xdr:nvPicPr>
            <xdr:cNvPr id="89" name="Graphic 88" descr="Star-struck face with solid fill with solid fill">
              <a:extLst>
                <a:ext uri="{FF2B5EF4-FFF2-40B4-BE49-F238E27FC236}">
                  <a16:creationId xmlns:a16="http://schemas.microsoft.com/office/drawing/2014/main" id="{95A78A1E-DD40-49F0-89D9-CD764438091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5"/>
                </a:ext>
              </a:extLst>
            </a:blip>
            <a:stretch>
              <a:fillRect/>
            </a:stretch>
          </xdr:blipFill>
          <xdr:spPr>
            <a:xfrm>
              <a:off x="12065724" y="10335012"/>
              <a:ext cx="252549" cy="258198"/>
            </a:xfrm>
            <a:prstGeom prst="rect">
              <a:avLst/>
            </a:prstGeom>
          </xdr:spPr>
        </xdr:pic>
      </xdr:grpSp>
      <xdr:grpSp>
        <xdr:nvGrpSpPr>
          <xdr:cNvPr id="91" name="Group 90">
            <a:extLst>
              <a:ext uri="{FF2B5EF4-FFF2-40B4-BE49-F238E27FC236}">
                <a16:creationId xmlns:a16="http://schemas.microsoft.com/office/drawing/2014/main" id="{9DEBB608-C63B-49CC-B1A0-525AC41C6F19}"/>
              </a:ext>
            </a:extLst>
          </xdr:cNvPr>
          <xdr:cNvGrpSpPr/>
        </xdr:nvGrpSpPr>
        <xdr:grpSpPr>
          <a:xfrm>
            <a:off x="11981558" y="9712428"/>
            <a:ext cx="869576" cy="294977"/>
            <a:chOff x="12004766" y="10454640"/>
            <a:chExt cx="870857" cy="304800"/>
          </a:xfrm>
        </xdr:grpSpPr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A9B997AC-42F2-489C-8E60-27FE9AEA7DE5}"/>
                </a:ext>
              </a:extLst>
            </xdr:cNvPr>
            <xdr:cNvSpPr txBox="1"/>
          </xdr:nvSpPr>
          <xdr:spPr>
            <a:xfrm>
              <a:off x="12004766" y="10454640"/>
              <a:ext cx="870857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Like</a:t>
              </a:r>
              <a:endParaRPr lang="en-MY" sz="1400"/>
            </a:p>
          </xdr:txBody>
        </xdr:sp>
        <xdr:sp macro="" textlink="">
          <xdr:nvSpPr>
            <xdr:cNvPr id="93" name="Heart 92">
              <a:extLst>
                <a:ext uri="{FF2B5EF4-FFF2-40B4-BE49-F238E27FC236}">
                  <a16:creationId xmlns:a16="http://schemas.microsoft.com/office/drawing/2014/main" id="{0F77D29C-6A74-40B4-A78D-095FC726D723}"/>
                </a:ext>
              </a:extLst>
            </xdr:cNvPr>
            <xdr:cNvSpPr/>
          </xdr:nvSpPr>
          <xdr:spPr>
            <a:xfrm>
              <a:off x="12116442" y="10518875"/>
              <a:ext cx="184416" cy="184649"/>
            </a:xfrm>
            <a:prstGeom prst="heart">
              <a:avLst/>
            </a:prstGeom>
            <a:solidFill>
              <a:schemeClr val="accent5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>
                <a:solidFill>
                  <a:srgbClr val="002060"/>
                </a:solidFill>
              </a:endParaRPr>
            </a:p>
          </xdr:txBody>
        </xdr:sp>
      </xdr:grpSp>
      <xdr:grpSp>
        <xdr:nvGrpSpPr>
          <xdr:cNvPr id="94" name="Group 93">
            <a:extLst>
              <a:ext uri="{FF2B5EF4-FFF2-40B4-BE49-F238E27FC236}">
                <a16:creationId xmlns:a16="http://schemas.microsoft.com/office/drawing/2014/main" id="{7B882EAD-1E4B-4940-92EF-DD2FD5C1C21C}"/>
              </a:ext>
            </a:extLst>
          </xdr:cNvPr>
          <xdr:cNvGrpSpPr/>
        </xdr:nvGrpSpPr>
        <xdr:grpSpPr>
          <a:xfrm>
            <a:off x="11984019" y="10806379"/>
            <a:ext cx="1235336" cy="303864"/>
            <a:chOff x="11991702" y="10306594"/>
            <a:chExt cx="1236617" cy="304800"/>
          </a:xfrm>
        </xdr:grpSpPr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7E949DDD-4293-433A-B3D9-235E772589F8}"/>
                </a:ext>
              </a:extLst>
            </xdr:cNvPr>
            <xdr:cNvSpPr txBox="1"/>
          </xdr:nvSpPr>
          <xdr:spPr>
            <a:xfrm>
              <a:off x="11991702" y="10306594"/>
              <a:ext cx="1236617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Intrigued</a:t>
              </a:r>
              <a:endParaRPr lang="en-MY" sz="1400"/>
            </a:p>
          </xdr:txBody>
        </xdr:sp>
        <xdr:pic>
          <xdr:nvPicPr>
            <xdr:cNvPr id="96" name="Graphic 95" descr="Star-struck face with solid fill with solid fill">
              <a:extLst>
                <a:ext uri="{FF2B5EF4-FFF2-40B4-BE49-F238E27FC236}">
                  <a16:creationId xmlns:a16="http://schemas.microsoft.com/office/drawing/2014/main" id="{564BD57A-16D1-40E4-BDC1-6CFC2A6A555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7"/>
                </a:ext>
              </a:extLst>
            </a:blip>
            <a:stretch>
              <a:fillRect/>
            </a:stretch>
          </xdr:blipFill>
          <xdr:spPr>
            <a:xfrm>
              <a:off x="12065724" y="10335012"/>
              <a:ext cx="252549" cy="258198"/>
            </a:xfrm>
            <a:prstGeom prst="rect">
              <a:avLst/>
            </a:prstGeom>
          </xdr:spPr>
        </xdr:pic>
      </xdr:grpSp>
      <xdr:grpSp>
        <xdr:nvGrpSpPr>
          <xdr:cNvPr id="97" name="Group 96">
            <a:extLst>
              <a:ext uri="{FF2B5EF4-FFF2-40B4-BE49-F238E27FC236}">
                <a16:creationId xmlns:a16="http://schemas.microsoft.com/office/drawing/2014/main" id="{E21887F9-8EDA-4571-9F19-E2052B7BF647}"/>
              </a:ext>
            </a:extLst>
          </xdr:cNvPr>
          <xdr:cNvGrpSpPr/>
        </xdr:nvGrpSpPr>
        <xdr:grpSpPr>
          <a:xfrm>
            <a:off x="11968306" y="10078031"/>
            <a:ext cx="869576" cy="301215"/>
            <a:chOff x="12004766" y="10454640"/>
            <a:chExt cx="870857" cy="304800"/>
          </a:xfrm>
        </xdr:grpSpPr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4D2B3505-BE01-497E-B11E-DD8C7858005F}"/>
                </a:ext>
              </a:extLst>
            </xdr:cNvPr>
            <xdr:cNvSpPr txBox="1"/>
          </xdr:nvSpPr>
          <xdr:spPr>
            <a:xfrm>
              <a:off x="12004766" y="10454640"/>
              <a:ext cx="870857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Love</a:t>
              </a:r>
              <a:endParaRPr lang="en-MY" sz="1400"/>
            </a:p>
          </xdr:txBody>
        </xdr:sp>
        <xdr:sp macro="" textlink="">
          <xdr:nvSpPr>
            <xdr:cNvPr id="99" name="Heart 98">
              <a:extLst>
                <a:ext uri="{FF2B5EF4-FFF2-40B4-BE49-F238E27FC236}">
                  <a16:creationId xmlns:a16="http://schemas.microsoft.com/office/drawing/2014/main" id="{9D58FFC1-8A24-44FB-A851-15987AF9B309}"/>
                </a:ext>
              </a:extLst>
            </xdr:cNvPr>
            <xdr:cNvSpPr/>
          </xdr:nvSpPr>
          <xdr:spPr>
            <a:xfrm>
              <a:off x="12116442" y="10518875"/>
              <a:ext cx="184416" cy="184649"/>
            </a:xfrm>
            <a:prstGeom prst="hear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>
                <a:solidFill>
                  <a:srgbClr val="002060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134471</xdr:colOff>
      <xdr:row>59</xdr:row>
      <xdr:rowOff>70820</xdr:rowOff>
    </xdr:from>
    <xdr:to>
      <xdr:col>16</xdr:col>
      <xdr:colOff>690282</xdr:colOff>
      <xdr:row>83</xdr:row>
      <xdr:rowOff>26893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5E259C8A-D155-4EB8-9BAD-E194D13F926A}"/>
            </a:ext>
          </a:extLst>
        </xdr:cNvPr>
        <xdr:cNvGrpSpPr/>
      </xdr:nvGrpSpPr>
      <xdr:grpSpPr>
        <a:xfrm>
          <a:off x="6634331" y="10891220"/>
          <a:ext cx="4967791" cy="4360433"/>
          <a:chOff x="6775076" y="8748655"/>
          <a:chExt cx="4571057" cy="3916088"/>
        </a:xfrm>
      </xdr:grpSpPr>
      <xdr:graphicFrame macro="">
        <xdr:nvGraphicFramePr>
          <xdr:cNvPr id="48" name="Chart 47">
            <a:extLst>
              <a:ext uri="{FF2B5EF4-FFF2-40B4-BE49-F238E27FC236}">
                <a16:creationId xmlns:a16="http://schemas.microsoft.com/office/drawing/2014/main" id="{BC382731-28FB-4F4B-A323-CCF484A55669}"/>
              </a:ext>
            </a:extLst>
          </xdr:cNvPr>
          <xdr:cNvGraphicFramePr>
            <a:graphicFrameLocks/>
          </xdr:cNvGraphicFramePr>
        </xdr:nvGraphicFramePr>
        <xdr:xfrm>
          <a:off x="6775076" y="8748655"/>
          <a:ext cx="4571057" cy="39160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8"/>
          </a:graphicData>
        </a:graphic>
      </xdr:graphicFrame>
      <xdr:grpSp>
        <xdr:nvGrpSpPr>
          <xdr:cNvPr id="112" name="Group 111">
            <a:extLst>
              <a:ext uri="{FF2B5EF4-FFF2-40B4-BE49-F238E27FC236}">
                <a16:creationId xmlns:a16="http://schemas.microsoft.com/office/drawing/2014/main" id="{7EBFBB8A-0B65-458D-A417-ECC72C59C172}"/>
              </a:ext>
            </a:extLst>
          </xdr:cNvPr>
          <xdr:cNvGrpSpPr/>
        </xdr:nvGrpSpPr>
        <xdr:grpSpPr>
          <a:xfrm>
            <a:off x="7147412" y="9423234"/>
            <a:ext cx="3249818" cy="1635012"/>
            <a:chOff x="7147412" y="9423234"/>
            <a:chExt cx="3249818" cy="1635012"/>
          </a:xfrm>
        </xdr:grpSpPr>
        <xdr:pic>
          <xdr:nvPicPr>
            <xdr:cNvPr id="54" name="Graphic 53" descr="Smiling with hearts face with solid fill with solid fill">
              <a:extLst>
                <a:ext uri="{FF2B5EF4-FFF2-40B4-BE49-F238E27FC236}">
                  <a16:creationId xmlns:a16="http://schemas.microsoft.com/office/drawing/2014/main" id="{A2BCFE72-8D68-4241-9853-BFB28EBC3AB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9"/>
                </a:ext>
              </a:extLst>
            </a:blip>
            <a:stretch>
              <a:fillRect/>
            </a:stretch>
          </xdr:blipFill>
          <xdr:spPr>
            <a:xfrm>
              <a:off x="7147412" y="9423234"/>
              <a:ext cx="173866" cy="166978"/>
            </a:xfrm>
            <a:prstGeom prst="rect">
              <a:avLst/>
            </a:prstGeom>
          </xdr:spPr>
        </xdr:pic>
        <xdr:sp macro="" textlink="">
          <xdr:nvSpPr>
            <xdr:cNvPr id="59" name="Heart 58">
              <a:extLst>
                <a:ext uri="{FF2B5EF4-FFF2-40B4-BE49-F238E27FC236}">
                  <a16:creationId xmlns:a16="http://schemas.microsoft.com/office/drawing/2014/main" id="{5E832751-78CC-437D-8B83-FBEFC3E9F5CF}"/>
                </a:ext>
              </a:extLst>
            </xdr:cNvPr>
            <xdr:cNvSpPr/>
          </xdr:nvSpPr>
          <xdr:spPr>
            <a:xfrm>
              <a:off x="10275382" y="10936358"/>
              <a:ext cx="121848" cy="121888"/>
            </a:xfrm>
            <a:prstGeom prst="hear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pic>
          <xdr:nvPicPr>
            <xdr:cNvPr id="100" name="Graphic 99" descr="Smiling with hearts face with solid fill with solid fill">
              <a:extLst>
                <a:ext uri="{FF2B5EF4-FFF2-40B4-BE49-F238E27FC236}">
                  <a16:creationId xmlns:a16="http://schemas.microsoft.com/office/drawing/2014/main" id="{E5BF87D7-4BAC-4AC3-BDA9-DBB13ED1B25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7560588" y="9701002"/>
              <a:ext cx="160544" cy="154183"/>
            </a:xfrm>
            <a:prstGeom prst="rect">
              <a:avLst/>
            </a:prstGeom>
          </xdr:spPr>
        </xdr:pic>
        <xdr:pic>
          <xdr:nvPicPr>
            <xdr:cNvPr id="101" name="Graphic 100" descr="Smiling with hearts face with solid fill with solid fill">
              <a:extLst>
                <a:ext uri="{FF2B5EF4-FFF2-40B4-BE49-F238E27FC236}">
                  <a16:creationId xmlns:a16="http://schemas.microsoft.com/office/drawing/2014/main" id="{14F73CF3-6268-4E44-AD14-67DB9BEE54E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7760281" y="9754844"/>
              <a:ext cx="159067" cy="152766"/>
            </a:xfrm>
            <a:prstGeom prst="rect">
              <a:avLst/>
            </a:prstGeom>
          </xdr:spPr>
        </xdr:pic>
        <xdr:pic>
          <xdr:nvPicPr>
            <xdr:cNvPr id="102" name="Graphic 101" descr="Smiling with hearts face with solid fill with solid fill">
              <a:extLst>
                <a:ext uri="{FF2B5EF4-FFF2-40B4-BE49-F238E27FC236}">
                  <a16:creationId xmlns:a16="http://schemas.microsoft.com/office/drawing/2014/main" id="{1EF2A386-2C56-449B-82B6-D9008E6188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8597047" y="9969397"/>
              <a:ext cx="183521" cy="176250"/>
            </a:xfrm>
            <a:prstGeom prst="rect">
              <a:avLst/>
            </a:prstGeom>
          </xdr:spPr>
        </xdr:pic>
        <xdr:sp macro="" textlink="">
          <xdr:nvSpPr>
            <xdr:cNvPr id="104" name="Heart 103">
              <a:extLst>
                <a:ext uri="{FF2B5EF4-FFF2-40B4-BE49-F238E27FC236}">
                  <a16:creationId xmlns:a16="http://schemas.microsoft.com/office/drawing/2014/main" id="{C7B18D3D-9447-4CC3-A34F-A54C2C1C19F6}"/>
                </a:ext>
              </a:extLst>
            </xdr:cNvPr>
            <xdr:cNvSpPr/>
          </xdr:nvSpPr>
          <xdr:spPr>
            <a:xfrm>
              <a:off x="9238260" y="10516972"/>
              <a:ext cx="123288" cy="123443"/>
            </a:xfrm>
            <a:prstGeom prst="heart">
              <a:avLst/>
            </a:prstGeom>
            <a:solidFill>
              <a:schemeClr val="accent5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>
                <a:solidFill>
                  <a:srgbClr val="002060"/>
                </a:solidFill>
              </a:endParaRPr>
            </a:p>
          </xdr:txBody>
        </xdr:sp>
        <xdr:sp macro="" textlink="">
          <xdr:nvSpPr>
            <xdr:cNvPr id="105" name="Heart 104">
              <a:extLst>
                <a:ext uri="{FF2B5EF4-FFF2-40B4-BE49-F238E27FC236}">
                  <a16:creationId xmlns:a16="http://schemas.microsoft.com/office/drawing/2014/main" id="{88504F3D-0B70-40CD-B028-A787DBC3E875}"/>
                </a:ext>
              </a:extLst>
            </xdr:cNvPr>
            <xdr:cNvSpPr/>
          </xdr:nvSpPr>
          <xdr:spPr>
            <a:xfrm>
              <a:off x="9030802" y="10401158"/>
              <a:ext cx="128823" cy="125855"/>
            </a:xfrm>
            <a:prstGeom prst="hear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>
                <a:solidFill>
                  <a:schemeClr val="accent4">
                    <a:lumMod val="60000"/>
                    <a:lumOff val="40000"/>
                  </a:schemeClr>
                </a:solidFill>
              </a:endParaRPr>
            </a:p>
          </xdr:txBody>
        </xdr:sp>
        <xdr:sp macro="" textlink="">
          <xdr:nvSpPr>
            <xdr:cNvPr id="106" name="Heart 105">
              <a:extLst>
                <a:ext uri="{FF2B5EF4-FFF2-40B4-BE49-F238E27FC236}">
                  <a16:creationId xmlns:a16="http://schemas.microsoft.com/office/drawing/2014/main" id="{987A2D33-82E8-46F3-A966-589A440681DB}"/>
                </a:ext>
              </a:extLst>
            </xdr:cNvPr>
            <xdr:cNvSpPr/>
          </xdr:nvSpPr>
          <xdr:spPr>
            <a:xfrm>
              <a:off x="7992077" y="9857803"/>
              <a:ext cx="145993" cy="142629"/>
            </a:xfrm>
            <a:prstGeom prst="hear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>
                <a:solidFill>
                  <a:schemeClr val="accent4">
                    <a:lumMod val="60000"/>
                    <a:lumOff val="40000"/>
                  </a:schemeClr>
                </a:solidFill>
              </a:endParaRPr>
            </a:p>
          </xdr:txBody>
        </xdr:sp>
        <xdr:pic>
          <xdr:nvPicPr>
            <xdr:cNvPr id="107" name="Graphic 106" descr="Star-struck face with solid fill with solid fill">
              <a:extLst>
                <a:ext uri="{FF2B5EF4-FFF2-40B4-BE49-F238E27FC236}">
                  <a16:creationId xmlns:a16="http://schemas.microsoft.com/office/drawing/2014/main" id="{19A3ACB8-7AC5-4452-80EA-E52B6FF23E8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2"/>
                </a:ext>
              </a:extLst>
            </a:blip>
            <a:stretch>
              <a:fillRect/>
            </a:stretch>
          </xdr:blipFill>
          <xdr:spPr>
            <a:xfrm>
              <a:off x="8807861" y="10373572"/>
              <a:ext cx="153837" cy="157509"/>
            </a:xfrm>
            <a:prstGeom prst="rect">
              <a:avLst/>
            </a:prstGeom>
          </xdr:spPr>
        </xdr:pic>
        <xdr:pic>
          <xdr:nvPicPr>
            <xdr:cNvPr id="108" name="Graphic 107" descr="Star-struck face with solid fill with solid fill">
              <a:extLst>
                <a:ext uri="{FF2B5EF4-FFF2-40B4-BE49-F238E27FC236}">
                  <a16:creationId xmlns:a16="http://schemas.microsoft.com/office/drawing/2014/main" id="{9233D421-FCDF-47DF-AB03-E8F8F20A621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3"/>
                </a:ext>
              </a:extLst>
            </a:blip>
            <a:stretch>
              <a:fillRect/>
            </a:stretch>
          </xdr:blipFill>
          <xdr:spPr>
            <a:xfrm>
              <a:off x="7355205" y="9561409"/>
              <a:ext cx="167708" cy="171711"/>
            </a:xfrm>
            <a:prstGeom prst="rect">
              <a:avLst/>
            </a:prstGeom>
          </xdr:spPr>
        </xdr:pic>
        <xdr:pic>
          <xdr:nvPicPr>
            <xdr:cNvPr id="109" name="Graphic 108" descr="Star-struck face with solid fill with solid fill">
              <a:extLst>
                <a:ext uri="{FF2B5EF4-FFF2-40B4-BE49-F238E27FC236}">
                  <a16:creationId xmlns:a16="http://schemas.microsoft.com/office/drawing/2014/main" id="{9CB723C1-A1E3-4F93-82A8-1C48945AAD3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3"/>
                </a:ext>
              </a:extLst>
            </a:blip>
            <a:stretch>
              <a:fillRect/>
            </a:stretch>
          </xdr:blipFill>
          <xdr:spPr>
            <a:xfrm>
              <a:off x="8187544" y="9866381"/>
              <a:ext cx="165831" cy="169788"/>
            </a:xfrm>
            <a:prstGeom prst="rect">
              <a:avLst/>
            </a:prstGeom>
          </xdr:spPr>
        </xdr:pic>
        <xdr:pic>
          <xdr:nvPicPr>
            <xdr:cNvPr id="110" name="Graphic 109" descr="Star-struck face with solid fill with solid fill">
              <a:extLst>
                <a:ext uri="{FF2B5EF4-FFF2-40B4-BE49-F238E27FC236}">
                  <a16:creationId xmlns:a16="http://schemas.microsoft.com/office/drawing/2014/main" id="{9E123EF8-2EFD-4B42-8246-E3C7CC7A347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4"/>
                </a:ext>
              </a:extLst>
            </a:blip>
            <a:stretch>
              <a:fillRect/>
            </a:stretch>
          </xdr:blipFill>
          <xdr:spPr>
            <a:xfrm>
              <a:off x="8376519" y="9906624"/>
              <a:ext cx="178492" cy="182752"/>
            </a:xfrm>
            <a:prstGeom prst="rect">
              <a:avLst/>
            </a:prstGeom>
          </xdr:spPr>
        </xdr:pic>
        <xdr:pic>
          <xdr:nvPicPr>
            <xdr:cNvPr id="111" name="Graphic 110" descr="Star-struck face with solid fill with solid fill">
              <a:extLst>
                <a:ext uri="{FF2B5EF4-FFF2-40B4-BE49-F238E27FC236}">
                  <a16:creationId xmlns:a16="http://schemas.microsoft.com/office/drawing/2014/main" id="{4FC52BC3-350E-4493-AB3E-E6D7530E90E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6"/>
                </a:ext>
              </a:extLst>
            </a:blip>
            <a:stretch>
              <a:fillRect/>
            </a:stretch>
          </xdr:blipFill>
          <xdr:spPr>
            <a:xfrm>
              <a:off x="10047961" y="10828895"/>
              <a:ext cx="149980" cy="153559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15</xdr:col>
      <xdr:colOff>875033</xdr:colOff>
      <xdr:row>62</xdr:row>
      <xdr:rowOff>165653</xdr:rowOff>
    </xdr:from>
    <xdr:to>
      <xdr:col>16</xdr:col>
      <xdr:colOff>590805</xdr:colOff>
      <xdr:row>72</xdr:row>
      <xdr:rowOff>174168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27DBC730-09BB-4D75-8C14-456183C9D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1276" y="5758070"/>
          <a:ext cx="762694" cy="186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112295</xdr:colOff>
      <xdr:row>71</xdr:row>
      <xdr:rowOff>176464</xdr:rowOff>
    </xdr:from>
    <xdr:to>
      <xdr:col>15</xdr:col>
      <xdr:colOff>244708</xdr:colOff>
      <xdr:row>72</xdr:row>
      <xdr:rowOff>128796</xdr:rowOff>
    </xdr:to>
    <xdr:sp macro="" textlink="">
      <xdr:nvSpPr>
        <xdr:cNvPr id="119" name="Heart 118">
          <a:extLst>
            <a:ext uri="{FF2B5EF4-FFF2-40B4-BE49-F238E27FC236}">
              <a16:creationId xmlns:a16="http://schemas.microsoft.com/office/drawing/2014/main" id="{30697B04-8DA4-43DD-8D40-7565AC8672CC}"/>
            </a:ext>
          </a:extLst>
        </xdr:cNvPr>
        <xdr:cNvSpPr/>
      </xdr:nvSpPr>
      <xdr:spPr>
        <a:xfrm>
          <a:off x="9982200" y="7395411"/>
          <a:ext cx="132413" cy="136817"/>
        </a:xfrm>
        <a:prstGeom prst="hear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14</xdr:col>
      <xdr:colOff>521369</xdr:colOff>
      <xdr:row>71</xdr:row>
      <xdr:rowOff>32085</xdr:rowOff>
    </xdr:from>
    <xdr:to>
      <xdr:col>15</xdr:col>
      <xdr:colOff>44182</xdr:colOff>
      <xdr:row>71</xdr:row>
      <xdr:rowOff>168902</xdr:rowOff>
    </xdr:to>
    <xdr:sp macro="" textlink="">
      <xdr:nvSpPr>
        <xdr:cNvPr id="120" name="Heart 119">
          <a:extLst>
            <a:ext uri="{FF2B5EF4-FFF2-40B4-BE49-F238E27FC236}">
              <a16:creationId xmlns:a16="http://schemas.microsoft.com/office/drawing/2014/main" id="{9FE8DE3E-52B4-4417-972E-5A86C7597287}"/>
            </a:ext>
          </a:extLst>
        </xdr:cNvPr>
        <xdr:cNvSpPr/>
      </xdr:nvSpPr>
      <xdr:spPr>
        <a:xfrm>
          <a:off x="9781674" y="7251032"/>
          <a:ext cx="132413" cy="136817"/>
        </a:xfrm>
        <a:prstGeom prst="hear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14</xdr:col>
      <xdr:colOff>280738</xdr:colOff>
      <xdr:row>70</xdr:row>
      <xdr:rowOff>96254</xdr:rowOff>
    </xdr:from>
    <xdr:to>
      <xdr:col>14</xdr:col>
      <xdr:colOff>413151</xdr:colOff>
      <xdr:row>71</xdr:row>
      <xdr:rowOff>48587</xdr:rowOff>
    </xdr:to>
    <xdr:sp macro="" textlink="">
      <xdr:nvSpPr>
        <xdr:cNvPr id="121" name="Heart 120">
          <a:extLst>
            <a:ext uri="{FF2B5EF4-FFF2-40B4-BE49-F238E27FC236}">
              <a16:creationId xmlns:a16="http://schemas.microsoft.com/office/drawing/2014/main" id="{69296549-18A2-4271-A51B-CE98D8965B42}"/>
            </a:ext>
          </a:extLst>
        </xdr:cNvPr>
        <xdr:cNvSpPr/>
      </xdr:nvSpPr>
      <xdr:spPr>
        <a:xfrm>
          <a:off x="9541043" y="7130717"/>
          <a:ext cx="132413" cy="136817"/>
        </a:xfrm>
        <a:prstGeom prst="hear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18</xdr:col>
      <xdr:colOff>161122</xdr:colOff>
      <xdr:row>59</xdr:row>
      <xdr:rowOff>64343</xdr:rowOff>
    </xdr:from>
    <xdr:to>
      <xdr:col>23</xdr:col>
      <xdr:colOff>207750</xdr:colOff>
      <xdr:row>78</xdr:row>
      <xdr:rowOff>8566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40F0DB3-4CD0-48F5-A38C-F528B3457159}"/>
            </a:ext>
          </a:extLst>
        </xdr:cNvPr>
        <xdr:cNvSpPr txBox="1"/>
      </xdr:nvSpPr>
      <xdr:spPr>
        <a:xfrm>
          <a:off x="12024674" y="5043619"/>
          <a:ext cx="3331110" cy="345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u="sng"/>
            <a:t>Insights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chart shows the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sentiment of each category</a:t>
          </a: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alongside the </a:t>
          </a:r>
          <a:r>
            <a:rPr lang="en-MY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'most-used' reaction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that category.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a reminder, different types of reactions have different scores attached to it, which means that some reaction types are worth more than others in terms of their popularity score. </a:t>
          </a:r>
        </a:p>
        <a:p>
          <a:endParaRPr lang="en-MY">
            <a:effectLst/>
          </a:endParaRP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Thus, when</a:t>
          </a:r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several pieces of content receives the reaction types that are high in its popularity score, the algorithm take it as a signal that these content are popular. </a:t>
          </a: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Hence they will turn them into trending content, which results in the category ranking high in its popularity.  </a:t>
          </a: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MY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>
            <a:effectLst/>
          </a:endParaRPr>
        </a:p>
        <a:p>
          <a:endParaRPr lang="en-MY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>
            <a:effectLst/>
          </a:endParaRPr>
        </a:p>
        <a:p>
          <a:endParaRPr lang="en-MY" sz="1100" b="0" baseline="0"/>
        </a:p>
        <a:p>
          <a:endParaRPr lang="en-MY" sz="1100" b="0" baseline="0"/>
        </a:p>
        <a:p>
          <a:endParaRPr lang="en-MY" sz="1100" b="0" baseline="0"/>
        </a:p>
      </xdr:txBody>
    </xdr:sp>
    <xdr:clientData/>
  </xdr:twoCellAnchor>
  <xdr:twoCellAnchor>
    <xdr:from>
      <xdr:col>10</xdr:col>
      <xdr:colOff>283028</xdr:colOff>
      <xdr:row>26</xdr:row>
      <xdr:rowOff>163286</xdr:rowOff>
    </xdr:from>
    <xdr:to>
      <xdr:col>16</xdr:col>
      <xdr:colOff>443449</xdr:colOff>
      <xdr:row>46</xdr:row>
      <xdr:rowOff>125304</xdr:rowOff>
    </xdr:to>
    <xdr:graphicFrame macro="">
      <xdr:nvGraphicFramePr>
        <xdr:cNvPr id="81" name="Chart 80">
          <a:extLst>
            <a:ext uri="{FF2B5EF4-FFF2-40B4-BE49-F238E27FC236}">
              <a16:creationId xmlns:a16="http://schemas.microsoft.com/office/drawing/2014/main" id="{751B85EC-7CAD-4C4F-8B98-92D3AD161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11</xdr:col>
      <xdr:colOff>95794</xdr:colOff>
      <xdr:row>30</xdr:row>
      <xdr:rowOff>144781</xdr:rowOff>
    </xdr:from>
    <xdr:to>
      <xdr:col>12</xdr:col>
      <xdr:colOff>121920</xdr:colOff>
      <xdr:row>32</xdr:row>
      <xdr:rowOff>22860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D04D529-1DEE-4E84-A331-2F6B6F8EB302}"/>
            </a:ext>
          </a:extLst>
        </xdr:cNvPr>
        <xdr:cNvSpPr txBox="1"/>
      </xdr:nvSpPr>
      <xdr:spPr>
        <a:xfrm>
          <a:off x="7205254" y="5661661"/>
          <a:ext cx="635726" cy="24383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200" b="1">
              <a:solidFill>
                <a:srgbClr val="0070C0"/>
              </a:solidFill>
            </a:rPr>
            <a:t>Adore</a:t>
          </a:r>
        </a:p>
      </xdr:txBody>
    </xdr:sp>
    <xdr:clientData/>
  </xdr:twoCellAnchor>
  <xdr:twoCellAnchor>
    <xdr:from>
      <xdr:col>11</xdr:col>
      <xdr:colOff>572589</xdr:colOff>
      <xdr:row>29</xdr:row>
      <xdr:rowOff>9798</xdr:rowOff>
    </xdr:from>
    <xdr:to>
      <xdr:col>12</xdr:col>
      <xdr:colOff>678181</xdr:colOff>
      <xdr:row>30</xdr:row>
      <xdr:rowOff>99060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39C6433-C646-461E-9AD7-42744CBE99FB}"/>
            </a:ext>
          </a:extLst>
        </xdr:cNvPr>
        <xdr:cNvSpPr txBox="1"/>
      </xdr:nvSpPr>
      <xdr:spPr>
        <a:xfrm>
          <a:off x="7682049" y="5343798"/>
          <a:ext cx="715192" cy="27214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200" b="1">
              <a:solidFill>
                <a:srgbClr val="0070C0"/>
              </a:solidFill>
            </a:rPr>
            <a:t>Cherish</a:t>
          </a:r>
        </a:p>
      </xdr:txBody>
    </xdr:sp>
    <xdr:clientData/>
  </xdr:twoCellAnchor>
  <xdr:twoCellAnchor>
    <xdr:from>
      <xdr:col>12</xdr:col>
      <xdr:colOff>506186</xdr:colOff>
      <xdr:row>34</xdr:row>
      <xdr:rowOff>140425</xdr:rowOff>
    </xdr:from>
    <xdr:to>
      <xdr:col>13</xdr:col>
      <xdr:colOff>701039</xdr:colOff>
      <xdr:row>36</xdr:row>
      <xdr:rowOff>30480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11863B3-6D49-4E3D-83C8-6D12B554335C}"/>
            </a:ext>
          </a:extLst>
        </xdr:cNvPr>
        <xdr:cNvSpPr txBox="1"/>
      </xdr:nvSpPr>
      <xdr:spPr>
        <a:xfrm>
          <a:off x="8225246" y="6388825"/>
          <a:ext cx="880653" cy="255815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200" b="1">
              <a:solidFill>
                <a:srgbClr val="0070C0"/>
              </a:solidFill>
            </a:rPr>
            <a:t>Heart</a:t>
          </a:r>
        </a:p>
      </xdr:txBody>
    </xdr:sp>
    <xdr:clientData/>
  </xdr:twoCellAnchor>
  <xdr:twoCellAnchor>
    <xdr:from>
      <xdr:col>13</xdr:col>
      <xdr:colOff>152401</xdr:colOff>
      <xdr:row>31</xdr:row>
      <xdr:rowOff>85998</xdr:rowOff>
    </xdr:from>
    <xdr:to>
      <xdr:col>14</xdr:col>
      <xdr:colOff>190501</xdr:colOff>
      <xdr:row>32</xdr:row>
      <xdr:rowOff>144780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D7DBE91-79FB-4428-93E3-8D9D0C8FFC6D}"/>
            </a:ext>
          </a:extLst>
        </xdr:cNvPr>
        <xdr:cNvSpPr txBox="1"/>
      </xdr:nvSpPr>
      <xdr:spPr>
        <a:xfrm>
          <a:off x="8557261" y="5785758"/>
          <a:ext cx="891540" cy="24166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200" b="1">
              <a:solidFill>
                <a:srgbClr val="0070C0"/>
              </a:solidFill>
            </a:rPr>
            <a:t>Interested</a:t>
          </a:r>
        </a:p>
      </xdr:txBody>
    </xdr:sp>
    <xdr:clientData/>
  </xdr:twoCellAnchor>
  <xdr:twoCellAnchor>
    <xdr:from>
      <xdr:col>14</xdr:col>
      <xdr:colOff>137161</xdr:colOff>
      <xdr:row>36</xdr:row>
      <xdr:rowOff>46809</xdr:rowOff>
    </xdr:from>
    <xdr:to>
      <xdr:col>15</xdr:col>
      <xdr:colOff>312421</xdr:colOff>
      <xdr:row>37</xdr:row>
      <xdr:rowOff>121920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F38FB5B-0FA3-4694-ABCA-2ABAFAE038DC}"/>
            </a:ext>
          </a:extLst>
        </xdr:cNvPr>
        <xdr:cNvSpPr txBox="1"/>
      </xdr:nvSpPr>
      <xdr:spPr>
        <a:xfrm>
          <a:off x="9395461" y="6660969"/>
          <a:ext cx="784860" cy="25799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200" b="1">
              <a:solidFill>
                <a:srgbClr val="0070C0"/>
              </a:solidFill>
            </a:rPr>
            <a:t>Intrigued</a:t>
          </a:r>
        </a:p>
      </xdr:txBody>
    </xdr:sp>
    <xdr:clientData/>
  </xdr:twoCellAnchor>
  <xdr:twoCellAnchor>
    <xdr:from>
      <xdr:col>14</xdr:col>
      <xdr:colOff>385355</xdr:colOff>
      <xdr:row>34</xdr:row>
      <xdr:rowOff>83821</xdr:rowOff>
    </xdr:from>
    <xdr:to>
      <xdr:col>15</xdr:col>
      <xdr:colOff>236221</xdr:colOff>
      <xdr:row>35</xdr:row>
      <xdr:rowOff>144781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5754186D-0B36-4194-96E4-B9E23E13E76C}"/>
            </a:ext>
          </a:extLst>
        </xdr:cNvPr>
        <xdr:cNvSpPr txBox="1"/>
      </xdr:nvSpPr>
      <xdr:spPr>
        <a:xfrm>
          <a:off x="9643655" y="6332221"/>
          <a:ext cx="460466" cy="24384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200" b="1">
              <a:solidFill>
                <a:srgbClr val="0070C0"/>
              </a:solidFill>
            </a:rPr>
            <a:t>Like</a:t>
          </a:r>
        </a:p>
      </xdr:txBody>
    </xdr:sp>
    <xdr:clientData/>
  </xdr:twoCellAnchor>
  <xdr:twoCellAnchor>
    <xdr:from>
      <xdr:col>14</xdr:col>
      <xdr:colOff>606335</xdr:colOff>
      <xdr:row>31</xdr:row>
      <xdr:rowOff>136071</xdr:rowOff>
    </xdr:from>
    <xdr:to>
      <xdr:col>15</xdr:col>
      <xdr:colOff>480061</xdr:colOff>
      <xdr:row>33</xdr:row>
      <xdr:rowOff>30480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2E56223C-CA39-47F7-AEEC-3F4D8035F7B8}"/>
            </a:ext>
          </a:extLst>
        </xdr:cNvPr>
        <xdr:cNvSpPr txBox="1"/>
      </xdr:nvSpPr>
      <xdr:spPr>
        <a:xfrm>
          <a:off x="9864635" y="5835831"/>
          <a:ext cx="483326" cy="2601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200" b="1">
              <a:solidFill>
                <a:srgbClr val="0070C0"/>
              </a:solidFill>
            </a:rPr>
            <a:t>Love</a:t>
          </a:r>
        </a:p>
      </xdr:txBody>
    </xdr:sp>
    <xdr:clientData/>
  </xdr:twoCellAnchor>
  <xdr:twoCellAnchor>
    <xdr:from>
      <xdr:col>15</xdr:col>
      <xdr:colOff>548640</xdr:colOff>
      <xdr:row>29</xdr:row>
      <xdr:rowOff>76200</xdr:rowOff>
    </xdr:from>
    <xdr:to>
      <xdr:col>16</xdr:col>
      <xdr:colOff>152400</xdr:colOff>
      <xdr:row>30</xdr:row>
      <xdr:rowOff>129540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C3C6964-9591-4E5A-93C6-D000C1559551}"/>
            </a:ext>
          </a:extLst>
        </xdr:cNvPr>
        <xdr:cNvSpPr txBox="1"/>
      </xdr:nvSpPr>
      <xdr:spPr>
        <a:xfrm>
          <a:off x="10416540" y="5410200"/>
          <a:ext cx="6477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200" b="1">
              <a:solidFill>
                <a:srgbClr val="0070C0"/>
              </a:solidFill>
            </a:rPr>
            <a:t>Want</a:t>
          </a: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0.37044</cdr:x>
      <cdr:y>0.38368</cdr:y>
    </cdr:from>
    <cdr:to>
      <cdr:x>0.42255</cdr:x>
      <cdr:y>0.64467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2A82F0E3-6231-4AF6-8A19-C6A10958A35B}"/>
            </a:ext>
          </a:extLst>
        </cdr:cNvPr>
        <cdr:cNvSpPr/>
      </cdr:nvSpPr>
      <cdr:spPr>
        <a:xfrm xmlns:a="http://schemas.openxmlformats.org/drawingml/2006/main">
          <a:off x="1820984" y="1533769"/>
          <a:ext cx="256184" cy="104335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accent1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MY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18</xdr:row>
      <xdr:rowOff>22860</xdr:rowOff>
    </xdr:from>
    <xdr:to>
      <xdr:col>17</xdr:col>
      <xdr:colOff>716280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7BADC2-52FD-4DE7-9229-536A01A6B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18</xdr:row>
      <xdr:rowOff>7620</xdr:rowOff>
    </xdr:from>
    <xdr:to>
      <xdr:col>9</xdr:col>
      <xdr:colOff>472440</xdr:colOff>
      <xdr:row>35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8F58B8-62C3-439C-A010-C4758DF45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350520</xdr:colOff>
      <xdr:row>48</xdr:row>
      <xdr:rowOff>0</xdr:rowOff>
    </xdr:from>
    <xdr:to>
      <xdr:col>17</xdr:col>
      <xdr:colOff>392430</xdr:colOff>
      <xdr:row>70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F70E52-7977-4222-986C-A14CD7DAA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137160</xdr:colOff>
      <xdr:row>85</xdr:row>
      <xdr:rowOff>7620</xdr:rowOff>
    </xdr:from>
    <xdr:to>
      <xdr:col>20</xdr:col>
      <xdr:colOff>38100</xdr:colOff>
      <xdr:row>99</xdr:row>
      <xdr:rowOff>175260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1E1FA6D-9688-4734-888D-06D3F730B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Yang" refreshedDate="44666.755342824072" createdVersion="7" refreshedVersion="7" minRefreshableVersion="3" recordCount="208" xr:uid="{00000000-000A-0000-FFFF-FFFF04000000}">
  <cacheSource type="worksheet">
    <worksheetSource name="Table1"/>
  </cacheSource>
  <cacheFields count="4">
    <cacheField name="yr" numFmtId="0">
      <sharedItems containsSemiMixedTypes="0" containsString="0" containsNumber="1" containsInteger="1" minValue="2020" maxValue="2021" count="2">
        <n v="2020"/>
        <n v="2021"/>
      </sharedItems>
    </cacheField>
    <cacheField name="mo" numFmtId="0">
      <sharedItems containsSemiMixedTypes="0" containsString="0" containsNumber="1" containsInteger="1" minValue="1" maxValue="12" count="12">
        <n v="6"/>
        <n v="7"/>
        <n v="8"/>
        <n v="9"/>
        <n v="10"/>
        <n v="11"/>
        <n v="12"/>
        <n v="1"/>
        <n v="2"/>
        <n v="3"/>
        <n v="4"/>
        <n v="5"/>
      </sharedItems>
    </cacheField>
    <cacheField name="category" numFmtId="0">
      <sharedItems count="16">
        <s v="animals"/>
        <s v="cooking"/>
        <s v="culture"/>
        <s v="dogs"/>
        <s v="education"/>
        <s v="fitness"/>
        <s v="food"/>
        <s v="healthy eating"/>
        <s v="public speaking"/>
        <s v="science"/>
        <s v="soccer"/>
        <s v="studying"/>
        <s v="technology"/>
        <s v="tennis"/>
        <s v="travel"/>
        <s v="veganism"/>
      </sharedItems>
    </cacheField>
    <cacheField name="total_count" numFmtId="0">
      <sharedItems containsSemiMixedTypes="0" containsString="0" containsNumber="1" containsInteger="1" minValue="44" maxValue="1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x v="0"/>
    <x v="0"/>
    <x v="0"/>
    <n v="80"/>
  </r>
  <r>
    <x v="0"/>
    <x v="1"/>
    <x v="0"/>
    <n v="128"/>
  </r>
  <r>
    <x v="0"/>
    <x v="2"/>
    <x v="0"/>
    <n v="167"/>
  </r>
  <r>
    <x v="0"/>
    <x v="3"/>
    <x v="0"/>
    <n v="165"/>
  </r>
  <r>
    <x v="0"/>
    <x v="4"/>
    <x v="0"/>
    <n v="160"/>
  </r>
  <r>
    <x v="0"/>
    <x v="5"/>
    <x v="0"/>
    <n v="177"/>
  </r>
  <r>
    <x v="0"/>
    <x v="6"/>
    <x v="0"/>
    <n v="168"/>
  </r>
  <r>
    <x v="1"/>
    <x v="7"/>
    <x v="0"/>
    <n v="189"/>
  </r>
  <r>
    <x v="1"/>
    <x v="8"/>
    <x v="0"/>
    <n v="142"/>
  </r>
  <r>
    <x v="1"/>
    <x v="9"/>
    <x v="0"/>
    <n v="149"/>
  </r>
  <r>
    <x v="1"/>
    <x v="10"/>
    <x v="0"/>
    <n v="165"/>
  </r>
  <r>
    <x v="1"/>
    <x v="11"/>
    <x v="0"/>
    <n v="178"/>
  </r>
  <r>
    <x v="1"/>
    <x v="0"/>
    <x v="0"/>
    <n v="99"/>
  </r>
  <r>
    <x v="0"/>
    <x v="0"/>
    <x v="1"/>
    <n v="72"/>
  </r>
  <r>
    <x v="0"/>
    <x v="1"/>
    <x v="1"/>
    <n v="150"/>
  </r>
  <r>
    <x v="0"/>
    <x v="2"/>
    <x v="1"/>
    <n v="144"/>
  </r>
  <r>
    <x v="0"/>
    <x v="3"/>
    <x v="1"/>
    <n v="130"/>
  </r>
  <r>
    <x v="0"/>
    <x v="4"/>
    <x v="1"/>
    <n v="150"/>
  </r>
  <r>
    <x v="0"/>
    <x v="5"/>
    <x v="1"/>
    <n v="134"/>
  </r>
  <r>
    <x v="0"/>
    <x v="6"/>
    <x v="1"/>
    <n v="153"/>
  </r>
  <r>
    <x v="1"/>
    <x v="7"/>
    <x v="1"/>
    <n v="148"/>
  </r>
  <r>
    <x v="1"/>
    <x v="8"/>
    <x v="1"/>
    <n v="123"/>
  </r>
  <r>
    <x v="1"/>
    <x v="9"/>
    <x v="1"/>
    <n v="148"/>
  </r>
  <r>
    <x v="1"/>
    <x v="10"/>
    <x v="1"/>
    <n v="121"/>
  </r>
  <r>
    <x v="1"/>
    <x v="11"/>
    <x v="1"/>
    <n v="165"/>
  </r>
  <r>
    <x v="1"/>
    <x v="0"/>
    <x v="1"/>
    <n v="86"/>
  </r>
  <r>
    <x v="0"/>
    <x v="0"/>
    <x v="2"/>
    <n v="66"/>
  </r>
  <r>
    <x v="0"/>
    <x v="1"/>
    <x v="2"/>
    <n v="152"/>
  </r>
  <r>
    <x v="0"/>
    <x v="2"/>
    <x v="2"/>
    <n v="139"/>
  </r>
  <r>
    <x v="0"/>
    <x v="3"/>
    <x v="2"/>
    <n v="130"/>
  </r>
  <r>
    <x v="0"/>
    <x v="4"/>
    <x v="2"/>
    <n v="144"/>
  </r>
  <r>
    <x v="0"/>
    <x v="5"/>
    <x v="2"/>
    <n v="145"/>
  </r>
  <r>
    <x v="0"/>
    <x v="6"/>
    <x v="2"/>
    <n v="141"/>
  </r>
  <r>
    <x v="1"/>
    <x v="7"/>
    <x v="2"/>
    <n v="162"/>
  </r>
  <r>
    <x v="1"/>
    <x v="8"/>
    <x v="2"/>
    <n v="120"/>
  </r>
  <r>
    <x v="1"/>
    <x v="9"/>
    <x v="2"/>
    <n v="155"/>
  </r>
  <r>
    <x v="1"/>
    <x v="10"/>
    <x v="2"/>
    <n v="138"/>
  </r>
  <r>
    <x v="1"/>
    <x v="11"/>
    <x v="2"/>
    <n v="161"/>
  </r>
  <r>
    <x v="1"/>
    <x v="0"/>
    <x v="2"/>
    <n v="88"/>
  </r>
  <r>
    <x v="0"/>
    <x v="0"/>
    <x v="3"/>
    <n v="47"/>
  </r>
  <r>
    <x v="0"/>
    <x v="1"/>
    <x v="3"/>
    <n v="102"/>
  </r>
  <r>
    <x v="0"/>
    <x v="2"/>
    <x v="3"/>
    <n v="112"/>
  </r>
  <r>
    <x v="0"/>
    <x v="3"/>
    <x v="3"/>
    <n v="129"/>
  </r>
  <r>
    <x v="0"/>
    <x v="4"/>
    <x v="3"/>
    <n v="108"/>
  </r>
  <r>
    <x v="0"/>
    <x v="5"/>
    <x v="3"/>
    <n v="125"/>
  </r>
  <r>
    <x v="0"/>
    <x v="6"/>
    <x v="3"/>
    <n v="133"/>
  </r>
  <r>
    <x v="1"/>
    <x v="7"/>
    <x v="3"/>
    <n v="122"/>
  </r>
  <r>
    <x v="1"/>
    <x v="8"/>
    <x v="3"/>
    <n v="107"/>
  </r>
  <r>
    <x v="1"/>
    <x v="9"/>
    <x v="3"/>
    <n v="107"/>
  </r>
  <r>
    <x v="1"/>
    <x v="10"/>
    <x v="3"/>
    <n v="108"/>
  </r>
  <r>
    <x v="1"/>
    <x v="11"/>
    <x v="3"/>
    <n v="119"/>
  </r>
  <r>
    <x v="1"/>
    <x v="0"/>
    <x v="3"/>
    <n v="77"/>
  </r>
  <r>
    <x v="0"/>
    <x v="0"/>
    <x v="4"/>
    <n v="59"/>
  </r>
  <r>
    <x v="0"/>
    <x v="1"/>
    <x v="4"/>
    <n v="116"/>
  </r>
  <r>
    <x v="0"/>
    <x v="2"/>
    <x v="4"/>
    <n v="130"/>
  </r>
  <r>
    <x v="0"/>
    <x v="3"/>
    <x v="4"/>
    <n v="114"/>
  </r>
  <r>
    <x v="0"/>
    <x v="4"/>
    <x v="4"/>
    <n v="119"/>
  </r>
  <r>
    <x v="0"/>
    <x v="5"/>
    <x v="4"/>
    <n v="114"/>
  </r>
  <r>
    <x v="0"/>
    <x v="6"/>
    <x v="4"/>
    <n v="130"/>
  </r>
  <r>
    <x v="1"/>
    <x v="7"/>
    <x v="4"/>
    <n v="142"/>
  </r>
  <r>
    <x v="1"/>
    <x v="8"/>
    <x v="4"/>
    <n v="118"/>
  </r>
  <r>
    <x v="1"/>
    <x v="9"/>
    <x v="4"/>
    <n v="131"/>
  </r>
  <r>
    <x v="1"/>
    <x v="10"/>
    <x v="4"/>
    <n v="129"/>
  </r>
  <r>
    <x v="1"/>
    <x v="11"/>
    <x v="4"/>
    <n v="114"/>
  </r>
  <r>
    <x v="1"/>
    <x v="0"/>
    <x v="4"/>
    <n v="76"/>
  </r>
  <r>
    <x v="0"/>
    <x v="0"/>
    <x v="5"/>
    <n v="48"/>
  </r>
  <r>
    <x v="0"/>
    <x v="1"/>
    <x v="5"/>
    <n v="138"/>
  </r>
  <r>
    <x v="0"/>
    <x v="2"/>
    <x v="5"/>
    <n v="129"/>
  </r>
  <r>
    <x v="0"/>
    <x v="3"/>
    <x v="5"/>
    <n v="120"/>
  </r>
  <r>
    <x v="0"/>
    <x v="4"/>
    <x v="5"/>
    <n v="124"/>
  </r>
  <r>
    <x v="0"/>
    <x v="5"/>
    <x v="5"/>
    <n v="112"/>
  </r>
  <r>
    <x v="0"/>
    <x v="6"/>
    <x v="5"/>
    <n v="118"/>
  </r>
  <r>
    <x v="1"/>
    <x v="7"/>
    <x v="5"/>
    <n v="134"/>
  </r>
  <r>
    <x v="1"/>
    <x v="8"/>
    <x v="5"/>
    <n v="116"/>
  </r>
  <r>
    <x v="1"/>
    <x v="9"/>
    <x v="5"/>
    <n v="113"/>
  </r>
  <r>
    <x v="1"/>
    <x v="10"/>
    <x v="5"/>
    <n v="123"/>
  </r>
  <r>
    <x v="1"/>
    <x v="11"/>
    <x v="5"/>
    <n v="117"/>
  </r>
  <r>
    <x v="1"/>
    <x v="0"/>
    <x v="5"/>
    <n v="65"/>
  </r>
  <r>
    <x v="0"/>
    <x v="0"/>
    <x v="6"/>
    <n v="53"/>
  </r>
  <r>
    <x v="0"/>
    <x v="1"/>
    <x v="6"/>
    <n v="145"/>
  </r>
  <r>
    <x v="0"/>
    <x v="2"/>
    <x v="6"/>
    <n v="149"/>
  </r>
  <r>
    <x v="0"/>
    <x v="3"/>
    <x v="6"/>
    <n v="139"/>
  </r>
  <r>
    <x v="0"/>
    <x v="4"/>
    <x v="6"/>
    <n v="153"/>
  </r>
  <r>
    <x v="0"/>
    <x v="5"/>
    <x v="6"/>
    <n v="152"/>
  </r>
  <r>
    <x v="0"/>
    <x v="6"/>
    <x v="6"/>
    <n v="149"/>
  </r>
  <r>
    <x v="1"/>
    <x v="7"/>
    <x v="6"/>
    <n v="148"/>
  </r>
  <r>
    <x v="1"/>
    <x v="8"/>
    <x v="6"/>
    <n v="144"/>
  </r>
  <r>
    <x v="1"/>
    <x v="9"/>
    <x v="6"/>
    <n v="147"/>
  </r>
  <r>
    <x v="1"/>
    <x v="10"/>
    <x v="6"/>
    <n v="146"/>
  </r>
  <r>
    <x v="1"/>
    <x v="11"/>
    <x v="6"/>
    <n v="164"/>
  </r>
  <r>
    <x v="1"/>
    <x v="0"/>
    <x v="6"/>
    <n v="73"/>
  </r>
  <r>
    <x v="0"/>
    <x v="0"/>
    <x v="7"/>
    <n v="72"/>
  </r>
  <r>
    <x v="0"/>
    <x v="1"/>
    <x v="7"/>
    <n v="153"/>
  </r>
  <r>
    <x v="0"/>
    <x v="2"/>
    <x v="7"/>
    <n v="147"/>
  </r>
  <r>
    <x v="0"/>
    <x v="3"/>
    <x v="7"/>
    <n v="146"/>
  </r>
  <r>
    <x v="0"/>
    <x v="4"/>
    <x v="7"/>
    <n v="158"/>
  </r>
  <r>
    <x v="0"/>
    <x v="5"/>
    <x v="7"/>
    <n v="148"/>
  </r>
  <r>
    <x v="0"/>
    <x v="6"/>
    <x v="7"/>
    <n v="155"/>
  </r>
  <r>
    <x v="1"/>
    <x v="7"/>
    <x v="7"/>
    <n v="142"/>
  </r>
  <r>
    <x v="1"/>
    <x v="8"/>
    <x v="7"/>
    <n v="129"/>
  </r>
  <r>
    <x v="1"/>
    <x v="9"/>
    <x v="7"/>
    <n v="128"/>
  </r>
  <r>
    <x v="1"/>
    <x v="10"/>
    <x v="7"/>
    <n v="151"/>
  </r>
  <r>
    <x v="1"/>
    <x v="11"/>
    <x v="7"/>
    <n v="171"/>
  </r>
  <r>
    <x v="1"/>
    <x v="0"/>
    <x v="7"/>
    <n v="79"/>
  </r>
  <r>
    <x v="0"/>
    <x v="0"/>
    <x v="8"/>
    <n v="44"/>
  </r>
  <r>
    <x v="0"/>
    <x v="1"/>
    <x v="8"/>
    <n v="100"/>
  </r>
  <r>
    <x v="0"/>
    <x v="2"/>
    <x v="8"/>
    <n v="108"/>
  </r>
  <r>
    <x v="0"/>
    <x v="3"/>
    <x v="8"/>
    <n v="116"/>
  </r>
  <r>
    <x v="0"/>
    <x v="4"/>
    <x v="8"/>
    <n v="106"/>
  </r>
  <r>
    <x v="0"/>
    <x v="5"/>
    <x v="8"/>
    <n v="116"/>
  </r>
  <r>
    <x v="0"/>
    <x v="6"/>
    <x v="8"/>
    <n v="99"/>
  </r>
  <r>
    <x v="1"/>
    <x v="7"/>
    <x v="8"/>
    <n v="122"/>
  </r>
  <r>
    <x v="1"/>
    <x v="8"/>
    <x v="8"/>
    <n v="103"/>
  </r>
  <r>
    <x v="1"/>
    <x v="9"/>
    <x v="8"/>
    <n v="107"/>
  </r>
  <r>
    <x v="1"/>
    <x v="10"/>
    <x v="8"/>
    <n v="76"/>
  </r>
  <r>
    <x v="1"/>
    <x v="11"/>
    <x v="8"/>
    <n v="108"/>
  </r>
  <r>
    <x v="1"/>
    <x v="0"/>
    <x v="8"/>
    <n v="61"/>
  </r>
  <r>
    <x v="0"/>
    <x v="0"/>
    <x v="9"/>
    <n v="66"/>
  </r>
  <r>
    <x v="0"/>
    <x v="1"/>
    <x v="9"/>
    <n v="156"/>
  </r>
  <r>
    <x v="0"/>
    <x v="2"/>
    <x v="9"/>
    <n v="185"/>
  </r>
  <r>
    <x v="0"/>
    <x v="3"/>
    <x v="9"/>
    <n v="150"/>
  </r>
  <r>
    <x v="0"/>
    <x v="4"/>
    <x v="9"/>
    <n v="168"/>
  </r>
  <r>
    <x v="0"/>
    <x v="5"/>
    <x v="9"/>
    <n v="150"/>
  </r>
  <r>
    <x v="0"/>
    <x v="6"/>
    <x v="9"/>
    <n v="147"/>
  </r>
  <r>
    <x v="1"/>
    <x v="7"/>
    <x v="9"/>
    <n v="145"/>
  </r>
  <r>
    <x v="1"/>
    <x v="8"/>
    <x v="9"/>
    <n v="132"/>
  </r>
  <r>
    <x v="1"/>
    <x v="9"/>
    <x v="9"/>
    <n v="168"/>
  </r>
  <r>
    <x v="1"/>
    <x v="10"/>
    <x v="9"/>
    <n v="156"/>
  </r>
  <r>
    <x v="1"/>
    <x v="11"/>
    <x v="9"/>
    <n v="153"/>
  </r>
  <r>
    <x v="1"/>
    <x v="0"/>
    <x v="9"/>
    <n v="88"/>
  </r>
  <r>
    <x v="0"/>
    <x v="0"/>
    <x v="10"/>
    <n v="49"/>
  </r>
  <r>
    <x v="0"/>
    <x v="1"/>
    <x v="10"/>
    <n v="131"/>
  </r>
  <r>
    <x v="0"/>
    <x v="2"/>
    <x v="10"/>
    <n v="147"/>
  </r>
  <r>
    <x v="0"/>
    <x v="3"/>
    <x v="10"/>
    <n v="126"/>
  </r>
  <r>
    <x v="0"/>
    <x v="4"/>
    <x v="10"/>
    <n v="138"/>
  </r>
  <r>
    <x v="0"/>
    <x v="5"/>
    <x v="10"/>
    <n v="109"/>
  </r>
  <r>
    <x v="0"/>
    <x v="6"/>
    <x v="10"/>
    <n v="128"/>
  </r>
  <r>
    <x v="1"/>
    <x v="7"/>
    <x v="10"/>
    <n v="126"/>
  </r>
  <r>
    <x v="1"/>
    <x v="8"/>
    <x v="10"/>
    <n v="122"/>
  </r>
  <r>
    <x v="1"/>
    <x v="9"/>
    <x v="10"/>
    <n v="121"/>
  </r>
  <r>
    <x v="1"/>
    <x v="10"/>
    <x v="10"/>
    <n v="118"/>
  </r>
  <r>
    <x v="1"/>
    <x v="11"/>
    <x v="10"/>
    <n v="135"/>
  </r>
  <r>
    <x v="1"/>
    <x v="0"/>
    <x v="10"/>
    <n v="70"/>
  </r>
  <r>
    <x v="0"/>
    <x v="0"/>
    <x v="11"/>
    <n v="44"/>
  </r>
  <r>
    <x v="0"/>
    <x v="1"/>
    <x v="11"/>
    <n v="117"/>
  </r>
  <r>
    <x v="0"/>
    <x v="2"/>
    <x v="11"/>
    <n v="123"/>
  </r>
  <r>
    <x v="0"/>
    <x v="3"/>
    <x v="11"/>
    <n v="115"/>
  </r>
  <r>
    <x v="0"/>
    <x v="4"/>
    <x v="11"/>
    <n v="113"/>
  </r>
  <r>
    <x v="0"/>
    <x v="5"/>
    <x v="11"/>
    <n v="124"/>
  </r>
  <r>
    <x v="0"/>
    <x v="6"/>
    <x v="11"/>
    <n v="127"/>
  </r>
  <r>
    <x v="1"/>
    <x v="7"/>
    <x v="11"/>
    <n v="122"/>
  </r>
  <r>
    <x v="1"/>
    <x v="8"/>
    <x v="11"/>
    <n v="120"/>
  </r>
  <r>
    <x v="1"/>
    <x v="9"/>
    <x v="11"/>
    <n v="118"/>
  </r>
  <r>
    <x v="1"/>
    <x v="10"/>
    <x v="11"/>
    <n v="110"/>
  </r>
  <r>
    <x v="1"/>
    <x v="11"/>
    <x v="11"/>
    <n v="119"/>
  </r>
  <r>
    <x v="1"/>
    <x v="0"/>
    <x v="11"/>
    <n v="66"/>
  </r>
  <r>
    <x v="0"/>
    <x v="0"/>
    <x v="12"/>
    <n v="63"/>
  </r>
  <r>
    <x v="0"/>
    <x v="1"/>
    <x v="12"/>
    <n v="175"/>
  </r>
  <r>
    <x v="0"/>
    <x v="2"/>
    <x v="12"/>
    <n v="145"/>
  </r>
  <r>
    <x v="0"/>
    <x v="3"/>
    <x v="12"/>
    <n v="147"/>
  </r>
  <r>
    <x v="0"/>
    <x v="4"/>
    <x v="12"/>
    <n v="142"/>
  </r>
  <r>
    <x v="0"/>
    <x v="5"/>
    <x v="12"/>
    <n v="134"/>
  </r>
  <r>
    <x v="0"/>
    <x v="6"/>
    <x v="12"/>
    <n v="126"/>
  </r>
  <r>
    <x v="1"/>
    <x v="7"/>
    <x v="12"/>
    <n v="152"/>
  </r>
  <r>
    <x v="1"/>
    <x v="8"/>
    <x v="12"/>
    <n v="155"/>
  </r>
  <r>
    <x v="1"/>
    <x v="9"/>
    <x v="12"/>
    <n v="140"/>
  </r>
  <r>
    <x v="1"/>
    <x v="10"/>
    <x v="12"/>
    <n v="170"/>
  </r>
  <r>
    <x v="1"/>
    <x v="11"/>
    <x v="12"/>
    <n v="135"/>
  </r>
  <r>
    <x v="1"/>
    <x v="0"/>
    <x v="12"/>
    <n v="85"/>
  </r>
  <r>
    <x v="0"/>
    <x v="0"/>
    <x v="13"/>
    <n v="54"/>
  </r>
  <r>
    <x v="0"/>
    <x v="1"/>
    <x v="13"/>
    <n v="121"/>
  </r>
  <r>
    <x v="0"/>
    <x v="2"/>
    <x v="13"/>
    <n v="112"/>
  </r>
  <r>
    <x v="0"/>
    <x v="3"/>
    <x v="13"/>
    <n v="104"/>
  </r>
  <r>
    <x v="0"/>
    <x v="4"/>
    <x v="13"/>
    <n v="123"/>
  </r>
  <r>
    <x v="0"/>
    <x v="5"/>
    <x v="13"/>
    <n v="122"/>
  </r>
  <r>
    <x v="0"/>
    <x v="6"/>
    <x v="13"/>
    <n v="130"/>
  </r>
  <r>
    <x v="1"/>
    <x v="7"/>
    <x v="13"/>
    <n v="119"/>
  </r>
  <r>
    <x v="1"/>
    <x v="8"/>
    <x v="13"/>
    <n v="108"/>
  </r>
  <r>
    <x v="1"/>
    <x v="9"/>
    <x v="13"/>
    <n v="117"/>
  </r>
  <r>
    <x v="1"/>
    <x v="10"/>
    <x v="13"/>
    <n v="108"/>
  </r>
  <r>
    <x v="1"/>
    <x v="11"/>
    <x v="13"/>
    <n v="116"/>
  </r>
  <r>
    <x v="1"/>
    <x v="0"/>
    <x v="13"/>
    <n v="50"/>
  </r>
  <r>
    <x v="0"/>
    <x v="0"/>
    <x v="14"/>
    <n v="51"/>
  </r>
  <r>
    <x v="0"/>
    <x v="1"/>
    <x v="14"/>
    <n v="154"/>
  </r>
  <r>
    <x v="0"/>
    <x v="2"/>
    <x v="14"/>
    <n v="137"/>
  </r>
  <r>
    <x v="0"/>
    <x v="3"/>
    <x v="14"/>
    <n v="159"/>
  </r>
  <r>
    <x v="0"/>
    <x v="4"/>
    <x v="14"/>
    <n v="130"/>
  </r>
  <r>
    <x v="0"/>
    <x v="5"/>
    <x v="14"/>
    <n v="152"/>
  </r>
  <r>
    <x v="0"/>
    <x v="6"/>
    <x v="14"/>
    <n v="157"/>
  </r>
  <r>
    <x v="1"/>
    <x v="7"/>
    <x v="14"/>
    <n v="134"/>
  </r>
  <r>
    <x v="1"/>
    <x v="8"/>
    <x v="14"/>
    <n v="146"/>
  </r>
  <r>
    <x v="1"/>
    <x v="9"/>
    <x v="14"/>
    <n v="145"/>
  </r>
  <r>
    <x v="1"/>
    <x v="10"/>
    <x v="14"/>
    <n v="127"/>
  </r>
  <r>
    <x v="1"/>
    <x v="11"/>
    <x v="14"/>
    <n v="157"/>
  </r>
  <r>
    <x v="1"/>
    <x v="0"/>
    <x v="14"/>
    <n v="67"/>
  </r>
  <r>
    <x v="0"/>
    <x v="0"/>
    <x v="15"/>
    <n v="52"/>
  </r>
  <r>
    <x v="0"/>
    <x v="1"/>
    <x v="15"/>
    <n v="127"/>
  </r>
  <r>
    <x v="0"/>
    <x v="2"/>
    <x v="15"/>
    <n v="107"/>
  </r>
  <r>
    <x v="0"/>
    <x v="3"/>
    <x v="15"/>
    <n v="112"/>
  </r>
  <r>
    <x v="0"/>
    <x v="4"/>
    <x v="15"/>
    <n v="109"/>
  </r>
  <r>
    <x v="0"/>
    <x v="5"/>
    <x v="15"/>
    <n v="95"/>
  </r>
  <r>
    <x v="0"/>
    <x v="6"/>
    <x v="15"/>
    <n v="119"/>
  </r>
  <r>
    <x v="1"/>
    <x v="7"/>
    <x v="15"/>
    <n v="111"/>
  </r>
  <r>
    <x v="1"/>
    <x v="8"/>
    <x v="15"/>
    <n v="95"/>
  </r>
  <r>
    <x v="1"/>
    <x v="9"/>
    <x v="15"/>
    <n v="99"/>
  </r>
  <r>
    <x v="1"/>
    <x v="10"/>
    <x v="15"/>
    <n v="119"/>
  </r>
  <r>
    <x v="1"/>
    <x v="11"/>
    <x v="15"/>
    <n v="105"/>
  </r>
  <r>
    <x v="1"/>
    <x v="0"/>
    <x v="15"/>
    <n v="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olHeaderCaption="Categories">
  <location ref="A37:R41" firstHeaderRow="1" firstDataRow="2" firstDataCol="1"/>
  <pivotFields count="4">
    <pivotField axis="axisRow" showAll="0">
      <items count="3">
        <item sd="0" x="0"/>
        <item sd="0" x="1"/>
        <item t="default"/>
      </items>
    </pivotField>
    <pivotField axis="axisRow" showAll="0">
      <items count="13">
        <item x="7"/>
        <item x="8"/>
        <item x="9"/>
        <item x="10"/>
        <item x="11"/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showAll="0"/>
  </pivotFields>
  <rowFields count="2">
    <field x="0"/>
    <field x="1"/>
  </rowFields>
  <rowItems count="3">
    <i>
      <x/>
    </i>
    <i>
      <x v="1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Year &amp; Month" fld="3" baseField="0" baseItem="0" numFmtId="3"/>
  </dataFields>
  <formats count="6">
    <format dxfId="16">
      <pivotArea grandRow="1" outline="0" collapsedLevelsAreSubtotals="1" fieldPosition="0"/>
    </format>
    <format dxfId="15">
      <pivotArea dataOnly="0" labelOnly="1" grandRow="1" outline="0" fieldPosition="0"/>
    </format>
    <format dxfId="14">
      <pivotArea outline="0" fieldPosition="0">
        <references count="1">
          <reference field="4294967294" count="1">
            <x v="0"/>
          </reference>
        </references>
      </pivotArea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2" count="0"/>
        </references>
      </pivotArea>
    </format>
    <format dxfId="1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26" displayName="Table26" ref="B43:E56" totalsRowShown="0" dataDxfId="184">
  <autoFilter ref="B43:E56" xr:uid="{00000000-0009-0000-0100-000005000000}"/>
  <tableColumns count="4">
    <tableColumn id="1" xr3:uid="{00000000-0010-0000-0000-000001000000}" name="Year" dataDxfId="183"/>
    <tableColumn id="2" xr3:uid="{00000000-0010-0000-0000-000002000000}" name="Month" dataDxfId="182"/>
    <tableColumn id="3" xr3:uid="{00000000-0010-0000-0000-000003000000}" name="Category" dataDxfId="181"/>
    <tableColumn id="4" xr3:uid="{00000000-0010-0000-0000-000004000000}" name="Highest Count" dataDxfId="18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B67:C70" totalsRowShown="0" dataDxfId="179">
  <autoFilter ref="B67:C70" xr:uid="{00000000-0009-0000-0100-000006000000}"/>
  <sortState xmlns:xlrd2="http://schemas.microsoft.com/office/spreadsheetml/2017/richdata2" ref="B68:C70">
    <sortCondition ref="C68:C70"/>
  </sortState>
  <tableColumns count="2">
    <tableColumn id="1" xr3:uid="{00000000-0010-0000-0100-000001000000}" name="Categories" dataDxfId="178"/>
    <tableColumn id="2" xr3:uid="{00000000-0010-0000-0100-000002000000}" name="# of Times Appeared" dataDxfId="1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347B39-6CFD-41A4-B69D-7BCB929A2898}" name="Table7" displayName="Table7" ref="B192:D199" totalsRowShown="0" dataDxfId="176">
  <autoFilter ref="B192:D199" xr:uid="{C9347B39-6CFD-41A4-B69D-7BCB929A2898}"/>
  <tableColumns count="3">
    <tableColumn id="1" xr3:uid="{DDB92324-2A1B-4090-B029-7C51F893C7CA}" name="Year" dataDxfId="175"/>
    <tableColumn id="2" xr3:uid="{6FFF754D-B118-47B8-974D-31BBBBCA68EB}" name="Month" dataDxfId="174"/>
    <tableColumn id="3" xr3:uid="{026885EA-1A59-4CA8-A38E-DDBDE33C2236}" name="Count" dataDxfId="17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70ED47-293E-4E46-83E6-F88460218DA2}" name="Table8" displayName="Table8" ref="B106:D124" totalsRowCount="1" dataDxfId="172">
  <autoFilter ref="B106:D123" xr:uid="{BB70ED47-293E-4E46-83E6-F88460218DA2}"/>
  <sortState xmlns:xlrd2="http://schemas.microsoft.com/office/spreadsheetml/2017/richdata2" ref="B107:D123">
    <sortCondition ref="D107:D123"/>
  </sortState>
  <tableColumns count="3">
    <tableColumn id="1" xr3:uid="{83B691EE-6EFD-4142-B34E-6A695488CE23}" name="Reaction Type" dataDxfId="171" totalsRowDxfId="170"/>
    <tableColumn id="2" xr3:uid="{B2CD80B5-CA75-4F64-B1C1-37B131CA5375}" name="Total Reactions" dataDxfId="169" totalsRowDxfId="168"/>
    <tableColumn id="3" xr3:uid="{6CCEBBF6-1C87-48A5-B129-2E56B6AF096E}" name="Score" totalsRowFunction="custom" dataDxfId="167" totalsRowDxfId="166">
      <totalsRowFormula>SUM(Table8[Score])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68D536-0D53-4F46-809B-70D2C45F76A4}" name="Table9" displayName="Table9" ref="B126:D142" totalsRowShown="0">
  <autoFilter ref="B126:D142" xr:uid="{E068D536-0D53-4F46-809B-70D2C45F76A4}"/>
  <tableColumns count="3">
    <tableColumn id="1" xr3:uid="{66B1341C-EF7A-4BEE-AB0D-CD9B4FCBDDB2}" name="Row ID"/>
    <tableColumn id="2" xr3:uid="{06066957-D392-4B4C-8E2C-2F6DF335A706}" name="Reaction Type" dataDxfId="165"/>
    <tableColumn id="3" xr3:uid="{6A0384F0-6254-4A09-9C37-DFD63D337933}" name="Score" dataDxfId="16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5FA83B-5335-4CB0-BE7C-EE0AAEE88E5F}" name="Table10" displayName="Table10" ref="B168:D185" totalsRowShown="0" headerRowDxfId="163" dataDxfId="161" headerRowBorderDxfId="162">
  <autoFilter ref="B168:D185" xr:uid="{515FA83B-5335-4CB0-BE7C-EE0AAEE88E5F}"/>
  <sortState xmlns:xlrd2="http://schemas.microsoft.com/office/spreadsheetml/2017/richdata2" ref="B169:D185">
    <sortCondition ref="D169:D185"/>
  </sortState>
  <tableColumns count="3">
    <tableColumn id="1" xr3:uid="{F9ED832E-A7C2-4D1D-8304-A0403ED562C7}" name="Reaction Type" dataDxfId="160"/>
    <tableColumn id="2" xr3:uid="{7B8CA047-CF77-4E67-AE04-25BC12AB5EDA}" name="Total Reactions" dataDxfId="159"/>
    <tableColumn id="3" xr3:uid="{9A14C989-5439-4744-94B3-4EE4EE290037}" name="Score" dataDxfId="15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1CB0A06-2E13-42CD-BA90-2EF143C2C81F}" name="Table11" displayName="Table11" ref="B147:D164" totalsRowShown="0" dataDxfId="157">
  <autoFilter ref="B147:D164" xr:uid="{21CB0A06-2E13-42CD-BA90-2EF143C2C81F}"/>
  <sortState xmlns:xlrd2="http://schemas.microsoft.com/office/spreadsheetml/2017/richdata2" ref="B148:D164">
    <sortCondition ref="D148:D164"/>
  </sortState>
  <tableColumns count="3">
    <tableColumn id="1" xr3:uid="{AA301DAE-0122-46EF-90D2-7CDCDE5CAA80}" name="Reaction Type" dataDxfId="156"/>
    <tableColumn id="2" xr3:uid="{E7047A92-95E3-4CF4-9F75-7EA1379407F4}" name="Total Reactions" dataDxfId="155"/>
    <tableColumn id="3" xr3:uid="{612AADCE-08B2-4AEE-8C15-A16A45FA2296}" name="Score" dataDxfId="15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3E22B4E-B630-4187-8108-CF010BBAEC9C}" name="Table14" displayName="Table14" ref="B3:D19" totalsRowShown="0">
  <autoFilter ref="B3:D19" xr:uid="{83E22B4E-B630-4187-8108-CF010BBAEC9C}"/>
  <sortState xmlns:xlrd2="http://schemas.microsoft.com/office/spreadsheetml/2017/richdata2" ref="B4:D19">
    <sortCondition ref="D4:D19"/>
  </sortState>
  <tableColumns count="3">
    <tableColumn id="1" xr3:uid="{93D6FCEC-8BAF-4A7C-BA96-C030A846CEB2}" name="#"/>
    <tableColumn id="2" xr3:uid="{DD889E08-6764-4058-AE37-79C066808F11}" name="Category"/>
    <tableColumn id="3" xr3:uid="{B774582F-75C7-48B4-9D20-DACD705B6D20}" name="Score" dataDxfId="15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0195175-B871-4CE0-A0E2-089F2C8DDFE6}" name="Table917" displayName="Table917" ref="B22:D38" totalsRowShown="0">
  <autoFilter ref="B22:D38" xr:uid="{B0195175-B871-4CE0-A0E2-089F2C8DDFE6}"/>
  <tableColumns count="3">
    <tableColumn id="1" xr3:uid="{8361B684-9EE2-4FAD-9BE8-4F4E8B7D0E9B}" name="Row ID"/>
    <tableColumn id="2" xr3:uid="{730716F4-7E7C-45C5-9F5D-75E6244CB710}" name="Reaction Type" dataDxfId="152"/>
    <tableColumn id="3" xr3:uid="{91AD9553-5289-4F0C-9780-39C62E658220}" name="Score" dataDxfId="15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120FC2A-7BB7-4CE2-BAD1-0C0AEF810A6D}" name="Table17" displayName="Table17" ref="B209:D212" totalsRowShown="0" headerRowDxfId="150" dataDxfId="148" headerRowBorderDxfId="149" tableBorderDxfId="147">
  <autoFilter ref="B209:D212" xr:uid="{C120FC2A-7BB7-4CE2-BAD1-0C0AEF810A6D}"/>
  <tableColumns count="3">
    <tableColumn id="1" xr3:uid="{C23E39F3-8C46-4BD1-8DBC-72A04A65107F}" name="Year" dataDxfId="146"/>
    <tableColumn id="2" xr3:uid="{C9B203E3-4339-4C2D-BA30-AB1C82255E0F}" name="Month" dataDxfId="145"/>
    <tableColumn id="3" xr3:uid="{353A608E-1217-4F20-B13C-F56218F683A5}" name="Count" dataDxfId="14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5CB43B-74E6-4243-B584-252C95829E46}" name="Table19" displayName="Table19" ref="B227:D230" totalsRowShown="0" dataDxfId="143">
  <autoFilter ref="B227:D230" xr:uid="{7D5CB43B-74E6-4243-B584-252C95829E46}"/>
  <tableColumns count="3">
    <tableColumn id="1" xr3:uid="{C9FCA574-47BC-4260-AFD8-DFE72656B85C}" name="Year" dataDxfId="142"/>
    <tableColumn id="2" xr3:uid="{26F1B3F3-2D11-4D90-A068-3749D578912D}" name="Month" dataDxfId="141"/>
    <tableColumn id="3" xr3:uid="{08070E6B-69A1-4691-AEDE-90DEA90D7BA6}" name="Count" dataDxfId="14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1182BFB-7A35-4AAC-A980-90E16B68F1F3}" name="Table31" displayName="Table31" ref="B99:E123" totalsRowShown="0" dataDxfId="137">
  <autoFilter ref="B99:E123" xr:uid="{61182BFB-7A35-4AAC-A980-90E16B68F1F3}"/>
  <tableColumns count="4">
    <tableColumn id="1" xr3:uid="{4C509307-79D4-40A3-A7A5-0804CE29234E}" name="Hour" dataDxfId="136"/>
    <tableColumn id="2" xr3:uid="{9ECD0B79-8709-4DD6-A345-5BE6815E21E5}" name="Users (Area)" dataDxfId="135"/>
    <tableColumn id="3" xr3:uid="{8590CE1C-3BA9-4D2C-B500-CE667E28765E}" name="Users (Bar)" dataDxfId="134"/>
    <tableColumn id="4" xr3:uid="{A498F091-A0C8-4223-87D1-FF5BD48FB2E7}" name="Above Average?" dataDxfId="133">
      <calculatedColumnFormula>IF(Table31[[#This Row],[Users (Bar)]]&gt;$D$125,"TRUE","FALSE")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0E34DDB-285C-4F6F-91A3-4A27ECCB01C8}" name="Table32" displayName="Table32" ref="B3:C48" totalsRowShown="0" dataDxfId="132">
  <autoFilter ref="B3:C48" xr:uid="{D0E34DDB-285C-4F6F-91A3-4A27ECCB01C8}"/>
  <tableColumns count="2">
    <tableColumn id="1" xr3:uid="{3CF65D40-21E3-4C7E-8D61-8803EBC64509}" name="Age" dataDxfId="131"/>
    <tableColumn id="2" xr3:uid="{D2D86F84-950E-4D5B-BEFD-AAB419F0FAA3}" name="Number of Users" dataDxfId="130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606D5B3-25CB-44D7-A057-5C72317087F9}" name="Table33" displayName="Table33" ref="B53:E59" totalsRowShown="0" dataDxfId="129">
  <autoFilter ref="B53:E59" xr:uid="{D606D5B3-25CB-44D7-A057-5C72317087F9}"/>
  <tableColumns count="4">
    <tableColumn id="1" xr3:uid="{D3298EC0-D0D7-42D3-BCC2-68A31CF1F5FA}" name="Age Groups" dataDxfId="128"/>
    <tableColumn id="2" xr3:uid="{E67BCC06-6044-4B08-8821-48217863337A}" name="Age Bracket" dataDxfId="127"/>
    <tableColumn id="3" xr3:uid="{E3CD9E84-7D72-4A1F-82EE-DADED0195877}" name="Number of Users" dataDxfId="126"/>
    <tableColumn id="4" xr3:uid="{F79DED6B-ACEC-436F-93A7-252331B92959}" name="% of Grand Total" dataDxfId="125" dataCellStyle="Percent">
      <calculatedColumnFormula>Table33[[#This Row],[Number of Users]]/SUM(Table33[Number of Users])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0CE8755-8E36-493F-BD8E-281A59979F3B}" name="Table34" displayName="Table34" ref="B76:C92" totalsRowShown="0" dataDxfId="124" tableBorderDxfId="123">
  <autoFilter ref="B76:C92" xr:uid="{50CE8755-8E36-493F-BD8E-281A59979F3B}"/>
  <sortState xmlns:xlrd2="http://schemas.microsoft.com/office/spreadsheetml/2017/richdata2" ref="B77:C92">
    <sortCondition descending="1" ref="C76:C92"/>
  </sortState>
  <tableColumns count="2">
    <tableColumn id="1" xr3:uid="{2593926B-DD7D-4F2B-ABE9-A0E2C28B12CB}" name="Interests" dataDxfId="122"/>
    <tableColumn id="2" xr3:uid="{2E7CC737-5A3E-4601-A0F9-F67559273AC8}" name="Count" dataDxfId="121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C59AAF0-A614-404E-A9C7-08DDFBCC112F}" name="Table35" displayName="Table35" ref="B130:E154" totalsRowShown="0" headerRowDxfId="120" dataDxfId="118" headerRowBorderDxfId="119" tableBorderDxfId="117">
  <autoFilter ref="B130:E154" xr:uid="{8C59AAF0-A614-404E-A9C7-08DDFBCC112F}"/>
  <tableColumns count="4">
    <tableColumn id="1" xr3:uid="{0155690F-302D-44F5-A923-8D3427E76D5D}" name="Hour" dataDxfId="116"/>
    <tableColumn id="2" xr3:uid="{BF772D1F-A169-4DE0-931A-CB1902444379}" name="Users (Area)" dataDxfId="115"/>
    <tableColumn id="3" xr3:uid="{391AF4D8-F457-452D-990B-F22E76198E74}" name="Users (Bar)" dataDxfId="114"/>
    <tableColumn id="4" xr3:uid="{42729ABF-071D-494C-913B-B417F6376AAD}" name="Above Average?" dataDxfId="113">
      <calculatedColumnFormula>IF(Table35[[#This Row],[Users (Bar)]]&gt;$D$156,"TRUE", "FALSE")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33A8353-AF1A-41FA-BDB3-848EDC489A05}" name="Table36" displayName="Table36" ref="B161:E168" totalsRowShown="0" headerRowDxfId="112" dataDxfId="110" headerRowBorderDxfId="111" tableBorderDxfId="109">
  <autoFilter ref="B161:E168" xr:uid="{233A8353-AF1A-41FA-BDB3-848EDC489A05}"/>
  <tableColumns count="4">
    <tableColumn id="1" xr3:uid="{A459CB1F-FF58-4960-B4ED-CCAAF1404A69}" name="Hour" dataDxfId="108"/>
    <tableColumn id="2" xr3:uid="{2DAD009D-33D8-428A-80CF-559DEC3ED4D6}" name="Users (Area)" dataDxfId="107"/>
    <tableColumn id="3" xr3:uid="{B0212CE6-4FEC-4078-A2AE-A6A66DDE157D}" name="Users (Bar)" dataDxfId="106"/>
    <tableColumn id="4" xr3:uid="{4710DEFE-D890-431B-A605-A5132B7CB677}" name="Above Average?" dataDxfId="105">
      <calculatedColumnFormula>IF(Table36[[#This Row],[Users (Bar)]]&gt;$D$170,"TRUE","FALSE")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28D6ABF-F9F0-429D-8CDC-5B761844EBE9}" name="Table3138" displayName="Table3138" ref="B134:E158" totalsRowShown="0" dataDxfId="101">
  <autoFilter ref="B134:E158" xr:uid="{61182BFB-7A35-4AAC-A980-90E16B68F1F3}"/>
  <tableColumns count="4">
    <tableColumn id="1" xr3:uid="{E3E15A3E-ACC8-4B28-B06C-93121DD3F59C}" name="Hour" dataDxfId="100"/>
    <tableColumn id="2" xr3:uid="{C22B7E10-D36D-4831-BCC1-AAE244DB8C79}" name="Users (Area)" dataDxfId="99"/>
    <tableColumn id="3" xr3:uid="{D134C26B-F466-4DEC-8917-ECBC4F8A0639}" name="Users (Bar)" dataDxfId="98"/>
    <tableColumn id="4" xr3:uid="{55CC7D1E-AA26-4B4C-B1B0-CB6BA89D2BF5}" name="Above Average?" dataDxfId="97">
      <calculatedColumnFormula>IF(Table3138[[#This Row],[Users (Bar)]]&gt;$D$160,"TRUE","FALSE")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3343215-791C-4274-9977-4B98B2FDDAF2}" name="Table3239" displayName="Table3239" ref="B3:C7" totalsRowShown="0" dataDxfId="96">
  <autoFilter ref="B3:C7" xr:uid="{D0E34DDB-285C-4F6F-91A3-4A27ECCB01C8}"/>
  <tableColumns count="2">
    <tableColumn id="1" xr3:uid="{0E0C1ED0-39C3-47ED-BB17-D1FA9B3EAF9A}" name="Type" dataDxfId="95"/>
    <tableColumn id="2" xr3:uid="{FA1D1846-18F4-47AF-9180-9C6D87719BFB}" name="Total Posts" dataDxfId="9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54AA328-5F86-4238-9984-1DB11367913A}" name="Table3441" displayName="Table3441" ref="B78:D94" totalsRowShown="0" tableBorderDxfId="93">
  <autoFilter ref="B78:D94" xr:uid="{50CE8755-8E36-493F-BD8E-281A59979F3B}"/>
  <sortState xmlns:xlrd2="http://schemas.microsoft.com/office/spreadsheetml/2017/richdata2" ref="B79:D94">
    <sortCondition ref="C79:C94"/>
  </sortState>
  <tableColumns count="3">
    <tableColumn id="1" xr3:uid="{2086E0E5-F271-45F7-AF9A-E3CF9B23C8E8}" name="Category"/>
    <tableColumn id="2" xr3:uid="{8BDDD91A-956E-40DC-9299-C582C82606A5}" name="Content Type"/>
    <tableColumn id="3" xr3:uid="{8EB22F11-DDB1-496C-B928-B64A36C716A2}" name="Count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9C692DD-52E0-4649-A2F6-3A1AD694C090}" name="Table3542" displayName="Table3542" ref="B165:E189" totalsRowShown="0" headerRowDxfId="92" dataDxfId="90" headerRowBorderDxfId="91" tableBorderDxfId="89">
  <autoFilter ref="B165:E189" xr:uid="{8C59AAF0-A614-404E-A9C7-08DDFBCC112F}"/>
  <tableColumns count="4">
    <tableColumn id="1" xr3:uid="{CB13E2BB-A166-42AA-AD16-8BB73C41DE1E}" name="Hour" dataDxfId="88"/>
    <tableColumn id="2" xr3:uid="{71E8C19B-A22B-4383-A76A-F3172693CC1B}" name="Users (Area)" dataDxfId="87"/>
    <tableColumn id="3" xr3:uid="{FD9DC218-F017-4B9C-82C6-59F1471FCA45}" name="Users (Bar)" dataDxfId="86"/>
    <tableColumn id="4" xr3:uid="{6A4FD93F-711D-43BD-8A1D-75F8D7598B54}" name="Above Average?" dataDxfId="85">
      <calculatedColumnFormula>IF(Table3542[[#This Row],[Users (Bar)]]&gt;$D$191,"TRUE", "FALSE")</calculatedColumnFormula>
    </tableColumn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1E98DD4-27FD-42BE-8A2B-17CBA5FCCB00}" name="Table3643" displayName="Table3643" ref="B196:E203" totalsRowShown="0" headerRowDxfId="84" dataDxfId="82" headerRowBorderDxfId="83" tableBorderDxfId="81">
  <autoFilter ref="B196:E203" xr:uid="{233A8353-AF1A-41FA-BDB3-848EDC489A05}"/>
  <tableColumns count="4">
    <tableColumn id="1" xr3:uid="{8CF8153F-6871-4FFF-80E3-231BF49EEF09}" name="Hour" dataDxfId="80"/>
    <tableColumn id="2" xr3:uid="{EA1B384C-6356-4C03-A66C-D42A22FB870A}" name="Users (Area)" dataDxfId="79"/>
    <tableColumn id="3" xr3:uid="{FFF58D32-B6B0-4583-BA60-671F13F3ED36}" name="Users (Bar)" dataDxfId="78"/>
    <tableColumn id="4" xr3:uid="{868977A0-4982-4E20-A278-81B9C9182666}" name="Above Average?" dataDxfId="77">
      <calculatedColumnFormula>IF(Table3643[[#This Row],[Users (Bar)]]&gt;$D$205,"TRUE","FALSE")</calculatedColumnFormula>
    </tableColumn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8BF6AAC-C81A-4DA6-AFA8-FD5D7D922FDD}" name="Table32394445" displayName="Table32394445" ref="B9:F13" totalsRowShown="0" dataDxfId="76">
  <autoFilter ref="B9:F13" xr:uid="{A8BF6AAC-C81A-4DA6-AFA8-FD5D7D922FDD}"/>
  <tableColumns count="5">
    <tableColumn id="1" xr3:uid="{20C05BC7-C5A1-46E9-8E49-0E497D8DACB1}" name="Type" dataDxfId="75"/>
    <tableColumn id="2" xr3:uid="{C7ED64F5-CA40-4F19-AAB7-6AD10042C823}" name="Photo" dataDxfId="74"/>
    <tableColumn id="3" xr3:uid="{164CBF69-218D-4C88-A121-DDA700382F63}" name="Video" dataDxfId="73"/>
    <tableColumn id="4" xr3:uid="{ACA80C3F-37AC-4E70-A950-AE15C3354428}" name="Gif" dataDxfId="72"/>
    <tableColumn id="5" xr3:uid="{DD0406A5-A666-4C1E-A034-1198281B7EC3}" name="Audio" dataDxfId="71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159E71-6C08-4695-ADC3-95ACAC3C4C12}" name="Table12" displayName="Table12" ref="B26:C30" totalsRowShown="0" dataDxfId="70" tableBorderDxfId="69">
  <autoFilter ref="B26:C30" xr:uid="{BD159E71-6C08-4695-ADC3-95ACAC3C4C12}"/>
  <tableColumns count="2">
    <tableColumn id="1" xr3:uid="{75543688-7AC6-4DB9-99B9-9B4C50162CE3}" name="Type" dataDxfId="68"/>
    <tableColumn id="2" xr3:uid="{4E29F724-C867-48AB-AF81-BF90E6B51F71}" name="Total Posts" dataDxfId="67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940554D-E41F-4A79-95FC-82FCB71258F6}" name="Table344116" displayName="Table344116" ref="B106:F122" totalsRowShown="0" tableBorderDxfId="66">
  <autoFilter ref="B106:F122" xr:uid="{E940554D-E41F-4A79-95FC-82FCB71258F6}"/>
  <sortState xmlns:xlrd2="http://schemas.microsoft.com/office/spreadsheetml/2017/richdata2" ref="B107:E122">
    <sortCondition ref="B107:B122" customList="technology,healthy eating,veganism,soccer,cooking,culture,tennis,animals,education,studying,dogs,science,travel,public speaking,food,fitness"/>
  </sortState>
  <tableColumns count="5">
    <tableColumn id="1" xr3:uid="{4FBAF05A-0800-4B4C-91A1-644340A6EF15}" name="Category"/>
    <tableColumn id="2" xr3:uid="{C7C26BC2-6E9D-4FB1-82FA-7950162BED3D}" name="Content Type"/>
    <tableColumn id="3" xr3:uid="{6BBAFF21-4B10-4158-84DC-AC79D6DAD13D}" name="Count"/>
    <tableColumn id="4" xr3:uid="{52A8896A-92A5-44DC-BE2B-DF504064F455}" name="Photo Count"/>
    <tableColumn id="5" xr3:uid="{924EC83F-8E2C-4F0E-B59D-C7062AD6059A}" name="% Difference" dataCellStyle="Percent">
      <calculatedColumnFormula>(Table344116[[#This Row],[Count]]-Table344116[[#This Row],[Photo Count]])/Table344116[[#This Row],[Count]]</calculatedColumnFormula>
    </tableColumn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A24F1-C703-41D6-BBFE-AF9E067218EB}" name="Table34412" displayName="Table34412" ref="B48:D64" totalsRowShown="0" tableBorderDxfId="65">
  <autoFilter ref="B48:D64" xr:uid="{531A24F1-C703-41D6-BBFE-AF9E067218EB}"/>
  <tableColumns count="3">
    <tableColumn id="1" xr3:uid="{AFCDAE22-001E-4C56-9A2B-27D36A9545BD}" name="Category"/>
    <tableColumn id="2" xr3:uid="{3BD174F1-F68F-48B6-ACF1-2C1604A9D7C9}" name="Content Type"/>
    <tableColumn id="3" xr3:uid="{7AD39667-4E4A-416C-AC58-9FF18AA8F522}" name="Count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1C3F073-09F0-4808-9D4A-0DB18AF8FF10}" name="Table313819" displayName="Table313819" ref="B162:E186" totalsRowShown="0" dataDxfId="51">
  <autoFilter ref="B162:E186" xr:uid="{61182BFB-7A35-4AAC-A980-90E16B68F1F3}"/>
  <tableColumns count="4">
    <tableColumn id="1" xr3:uid="{C21C777B-4D61-49A6-91BC-D058EDA55546}" name="Hour" dataDxfId="50"/>
    <tableColumn id="2" xr3:uid="{B03B9533-A185-41F7-8E19-C8205A951DA9}" name="Users (Area)" dataDxfId="49"/>
    <tableColumn id="3" xr3:uid="{B078C491-BBAD-4DEE-808B-D1393C76A074}" name="Users (Bar)" dataDxfId="48"/>
    <tableColumn id="4" xr3:uid="{1DF8DFDB-7C77-4104-B1A9-2140FC8D230C}" name="Above Average?" dataDxfId="47">
      <calculatedColumnFormula>IF(Table313819[[#This Row],[Users (Bar)]]&gt;$D$188,"TRUE","FALSE")</calculatedColumnFormula>
    </tableColumn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7F55AC2-0D1F-4236-899F-DAF6304908E3}" name="Table354223" displayName="Table354223" ref="B193:E217" totalsRowShown="0" headerRowDxfId="46" dataDxfId="44" headerRowBorderDxfId="45" tableBorderDxfId="43">
  <autoFilter ref="B193:E217" xr:uid="{8C59AAF0-A614-404E-A9C7-08DDFBCC112F}"/>
  <tableColumns count="4">
    <tableColumn id="1" xr3:uid="{E81421CC-919F-488D-8BA1-37C61C4977D8}" name="Hour" dataDxfId="42"/>
    <tableColumn id="2" xr3:uid="{F464B006-78A9-401A-A02A-07D0499770BD}" name="Users (Area)" dataDxfId="41"/>
    <tableColumn id="3" xr3:uid="{1F9A0B06-5901-4DA5-B5D4-014302328B92}" name="Users (Bar)" dataDxfId="40"/>
    <tableColumn id="4" xr3:uid="{690E8AAC-5812-4551-931F-368BE5DA9700}" name="Above Average?" dataDxfId="39">
      <calculatedColumnFormula>IF(Table354223[[#This Row],[Users (Bar)]]&gt;$D$219,"TRUE", "FALSE")</calculatedColumnFormula>
    </tableColumn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47B4741-7F97-4268-A813-8EA2BFB9907A}" name="Table364324" displayName="Table364324" ref="B224:E231" totalsRowShown="0" headerRowDxfId="38" dataDxfId="36" headerRowBorderDxfId="37" tableBorderDxfId="35">
  <autoFilter ref="B224:E231" xr:uid="{233A8353-AF1A-41FA-BDB3-848EDC489A05}"/>
  <tableColumns count="4">
    <tableColumn id="1" xr3:uid="{F285ADE0-EE7E-4138-96FB-466C47D50ADC}" name="Hour" dataDxfId="34"/>
    <tableColumn id="2" xr3:uid="{E3672F05-2E37-4808-9A05-DD3AF8A15344}" name="Users (Area)" dataDxfId="33"/>
    <tableColumn id="3" xr3:uid="{B0EF0EC8-AC65-4119-A095-754DADBEC8EB}" name="Users (Bar)" dataDxfId="32"/>
    <tableColumn id="4" xr3:uid="{50FE7702-2FB6-40F1-A028-685F4418744E}" name="Above Average?" dataDxfId="31">
      <calculatedColumnFormula>IF(Table364324[[#This Row],[Users (Bar)]]&gt;$D$233,"TRUE","FALSE")</calculatedColumnFormula>
    </tableColumn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9039AAF-159A-4DF3-940A-AB2D12FC1B43}" name="Table34411627" displayName="Table34411627" ref="B134:F150" totalsRowShown="0" tableBorderDxfId="30">
  <autoFilter ref="B134:F150" xr:uid="{E940554D-E41F-4A79-95FC-82FCB71258F6}"/>
  <sortState xmlns:xlrd2="http://schemas.microsoft.com/office/spreadsheetml/2017/richdata2" ref="B135:E150">
    <sortCondition ref="B135:B150" customList="technology,healthy eating,veganism,soccer,cooking,culture,tennis,animals,education,studying,dogs,science,travel,public speaking,food,fitness"/>
  </sortState>
  <tableColumns count="5">
    <tableColumn id="1" xr3:uid="{0B2F09ED-1DA9-4FD7-81B7-ABF025582658}" name="Category"/>
    <tableColumn id="2" xr3:uid="{9E9E8C87-E920-498C-83D1-E38AFC06FC7D}" name="Content Type"/>
    <tableColumn id="3" xr3:uid="{FFFA3398-C20F-4B6E-9011-6F86C8F0EE37}" name="Count"/>
    <tableColumn id="4" xr3:uid="{356DAD86-C498-498F-AD27-C02D4D5E573B}" name="Photo Count"/>
    <tableColumn id="5" xr3:uid="{8371EC84-4F78-4D8F-96AC-8A415337E177}" name="% Difference" dataCellStyle="Percent">
      <calculatedColumnFormula>(Table34411627[[#This Row],[Count]]-Table34411627[[#This Row],[Photo Count]])/Table34411627[[#This Row],[Count]]</calculatedColumnFormula>
    </tableColumn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84DB13-645C-424B-817D-5868A68247F9}" name="Table27" displayName="Table27" ref="B3:F19" totalsRowShown="0" dataDxfId="29">
  <autoFilter ref="B3:F19" xr:uid="{8784DB13-645C-424B-817D-5868A68247F9}"/>
  <tableColumns count="5">
    <tableColumn id="1" xr3:uid="{E72F47D6-CFAB-4912-ACE8-889D514B30C2}" name="Category" dataDxfId="28"/>
    <tableColumn id="2" xr3:uid="{1A900558-3D1D-42A0-AE99-964FA2208FE2}" name="Sentiment" dataDxfId="27"/>
    <tableColumn id="3" xr3:uid="{D8E18E28-46CA-4BE1-9853-680A4761201C}" name="Sentiment Count" dataDxfId="26"/>
    <tableColumn id="4" xr3:uid="{07EC5BF9-1166-4A18-9354-E8919C64AB9C}" name="Sentiment Group"/>
    <tableColumn id="5" xr3:uid="{B1F31CCF-41F3-4CB6-9635-3509960A55EC}" name="Positivity %" dataDxfId="25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B297E1F-B5DA-4F5F-ABAF-F70CA314BAAA}" name="Table2729" displayName="Table2729" ref="B61:F77" totalsRowShown="0" dataDxfId="24">
  <autoFilter ref="B61:F77" xr:uid="{2B297E1F-B5DA-4F5F-ABAF-F70CA314BAAA}"/>
  <sortState xmlns:xlrd2="http://schemas.microsoft.com/office/spreadsheetml/2017/richdata2" ref="B62:F77">
    <sortCondition ref="E61:E77"/>
  </sortState>
  <tableColumns count="5">
    <tableColumn id="1" xr3:uid="{9C9F9395-325A-4217-BE4D-3FDB9050B2A9}" name="Category" dataDxfId="23"/>
    <tableColumn id="2" xr3:uid="{3EE5BD1D-2401-4BF8-B4A9-5BFA12A65048}" name="Sentiment" dataDxfId="22"/>
    <tableColumn id="3" xr3:uid="{FE53FC02-0D0F-4076-B568-8602B1BF9B08}" name="Sentiment Count" dataDxfId="21"/>
    <tableColumn id="4" xr3:uid="{CEFB133B-C14C-4A64-AF26-719AD3E01647}" name="Reaction Type"/>
    <tableColumn id="5" xr3:uid="{0E093E4B-1FD5-4365-9CEA-8943E3E29F40}" name="Reaction Group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B843C2-73F7-41FB-BD10-D09D97F1418E}" name="Table27293" displayName="Table27293" ref="B29:F45" totalsRowShown="0" dataDxfId="20">
  <autoFilter ref="B29:F45" xr:uid="{71B843C2-73F7-41FB-BD10-D09D97F1418E}"/>
  <sortState xmlns:xlrd2="http://schemas.microsoft.com/office/spreadsheetml/2017/richdata2" ref="B30:F45">
    <sortCondition ref="E61:E77"/>
  </sortState>
  <tableColumns count="5">
    <tableColumn id="1" xr3:uid="{8DBAC035-23CB-4DC8-8185-36779DEE8CCC}" name="Category" dataDxfId="19"/>
    <tableColumn id="2" xr3:uid="{540BF9AC-0E94-4E72-B38A-503183D84C06}" name="Sentiment" dataDxfId="18"/>
    <tableColumn id="3" xr3:uid="{137036A3-C240-4736-AB34-F09E1BB89E29}" name="Sentiment Count" dataDxfId="17"/>
    <tableColumn id="4" xr3:uid="{61F676B0-B37A-46CA-BF71-572F40933C17}" name="Reaction Type"/>
    <tableColumn id="5" xr3:uid="{48B7974B-9FC5-4480-AB39-BDEE2FF2CACB}" name="Reaction Group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C91FEB-176D-4CA9-A361-843BF8B90D18}" name="Table265" displayName="Table265" ref="A48:D61" totalsRowShown="0" dataDxfId="10">
  <autoFilter ref="A48:D61" xr:uid="{84C91FEB-176D-4CA9-A361-843BF8B90D18}"/>
  <tableColumns count="4">
    <tableColumn id="1" xr3:uid="{A3CD4A1D-5342-4AB3-BAB4-E900B5578470}" name="Year" dataDxfId="9"/>
    <tableColumn id="2" xr3:uid="{B91611C2-7F74-43EA-9580-8C3BB954B293}" name="Month" dataDxfId="8"/>
    <tableColumn id="3" xr3:uid="{EC6599BC-8946-4F98-A407-6D8CA5F4EFF6}" name="Category" dataDxfId="7"/>
    <tableColumn id="4" xr3:uid="{09C577C1-2DEB-49F9-ADD5-80D7572DD7A3}" name="Highest Count" dataDxfId="6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CEF7498D-72BD-431F-8B0A-36DB309920B8}" name="Table323944" displayName="Table323944" ref="G88:K92" totalsRowShown="0" dataDxfId="5">
  <autoFilter ref="G88:K92" xr:uid="{CEF7498D-72BD-431F-8B0A-36DB309920B8}"/>
  <tableColumns count="5">
    <tableColumn id="1" xr3:uid="{14FB0A4F-7BB0-40F5-A1B6-683C5CF395B0}" name="Type" dataDxfId="4"/>
    <tableColumn id="2" xr3:uid="{B2B474BA-7667-4130-A5BB-AED768E12F56}" name="Pho" dataDxfId="3"/>
    <tableColumn id="3" xr3:uid="{9819B432-E0D2-44A7-BBE4-44ADA62A817B}" name="Vid" dataDxfId="2"/>
    <tableColumn id="4" xr3:uid="{12E4C446-7EFD-476B-9F29-907954C518AE}" name="Gif" dataDxfId="1"/>
    <tableColumn id="5" xr3:uid="{3623AF98-2758-4E83-A812-FFF807D6AD30}" name="Au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1.xml"/><Relationship Id="rId11" Type="http://schemas.openxmlformats.org/officeDocument/2006/relationships/table" Target="../tables/table26.xml"/><Relationship Id="rId5" Type="http://schemas.openxmlformats.org/officeDocument/2006/relationships/table" Target="../tables/table20.xml"/><Relationship Id="rId10" Type="http://schemas.openxmlformats.org/officeDocument/2006/relationships/table" Target="../tables/table25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2.xml"/><Relationship Id="rId3" Type="http://schemas.openxmlformats.org/officeDocument/2006/relationships/table" Target="../tables/table27.xml"/><Relationship Id="rId7" Type="http://schemas.openxmlformats.org/officeDocument/2006/relationships/table" Target="../tables/table3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Relationship Id="rId9" Type="http://schemas.openxmlformats.org/officeDocument/2006/relationships/table" Target="../tables/table3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347"/>
  <sheetViews>
    <sheetView tabSelected="1" zoomScaleNormal="100" workbookViewId="0"/>
  </sheetViews>
  <sheetFormatPr defaultRowHeight="14.4" x14ac:dyDescent="0.3"/>
  <cols>
    <col min="1" max="1" width="3.109375" customWidth="1"/>
    <col min="2" max="2" width="14.77734375" customWidth="1"/>
    <col min="3" max="3" width="22.109375" customWidth="1"/>
    <col min="4" max="4" width="13.5546875" customWidth="1"/>
    <col min="5" max="5" width="15" bestFit="1" customWidth="1"/>
    <col min="6" max="6" width="2.33203125" style="13" customWidth="1"/>
    <col min="7" max="7" width="2.33203125" style="11" customWidth="1"/>
    <col min="8" max="9" width="8.88671875" style="48"/>
    <col min="10" max="10" width="10" style="48" customWidth="1"/>
    <col min="11" max="11" width="12.44140625" style="48" customWidth="1"/>
    <col min="12" max="12" width="8.88671875" style="48"/>
    <col min="13" max="13" width="15.21875" style="48" customWidth="1"/>
    <col min="14" max="14" width="12.33203125" style="48" customWidth="1"/>
    <col min="15" max="15" width="2.33203125" style="11" customWidth="1"/>
    <col min="16" max="16" width="12.6640625" style="48" customWidth="1"/>
    <col min="17" max="27" width="8.88671875" style="48"/>
  </cols>
  <sheetData>
    <row r="3" spans="2:4" x14ac:dyDescent="0.3">
      <c r="B3" t="s">
        <v>55</v>
      </c>
      <c r="C3" t="s">
        <v>22</v>
      </c>
      <c r="D3" t="s">
        <v>50</v>
      </c>
    </row>
    <row r="4" spans="2:4" x14ac:dyDescent="0.3">
      <c r="B4">
        <v>1</v>
      </c>
      <c r="C4" t="s">
        <v>7</v>
      </c>
      <c r="D4" s="6">
        <v>49264</v>
      </c>
    </row>
    <row r="5" spans="2:4" x14ac:dyDescent="0.3">
      <c r="B5">
        <v>2</v>
      </c>
      <c r="C5" t="s">
        <v>17</v>
      </c>
      <c r="D5" s="6">
        <v>49619</v>
      </c>
    </row>
    <row r="6" spans="2:4" x14ac:dyDescent="0.3">
      <c r="B6">
        <v>3</v>
      </c>
      <c r="C6" t="s">
        <v>11</v>
      </c>
      <c r="D6" s="6">
        <v>50339</v>
      </c>
    </row>
    <row r="7" spans="2:4" x14ac:dyDescent="0.3">
      <c r="B7">
        <v>4</v>
      </c>
      <c r="C7" t="s">
        <v>12</v>
      </c>
      <c r="D7" s="6">
        <v>52511</v>
      </c>
    </row>
    <row r="8" spans="2:4" x14ac:dyDescent="0.3">
      <c r="B8">
        <v>5</v>
      </c>
      <c r="C8" t="s">
        <v>9</v>
      </c>
      <c r="D8" s="6">
        <v>54269</v>
      </c>
    </row>
    <row r="9" spans="2:4" x14ac:dyDescent="0.3">
      <c r="B9">
        <v>6</v>
      </c>
      <c r="C9" t="s">
        <v>5</v>
      </c>
      <c r="D9" s="6">
        <v>55323</v>
      </c>
    </row>
    <row r="10" spans="2:4" x14ac:dyDescent="0.3">
      <c r="B10">
        <v>7</v>
      </c>
      <c r="C10" t="s">
        <v>13</v>
      </c>
      <c r="D10" s="6">
        <v>57436</v>
      </c>
    </row>
    <row r="11" spans="2:4" x14ac:dyDescent="0.3">
      <c r="B11">
        <v>8</v>
      </c>
      <c r="C11" t="s">
        <v>8</v>
      </c>
      <c r="D11" s="6">
        <v>57783</v>
      </c>
    </row>
    <row r="12" spans="2:4" x14ac:dyDescent="0.3">
      <c r="B12">
        <v>9</v>
      </c>
      <c r="C12" t="s">
        <v>3</v>
      </c>
      <c r="D12" s="6">
        <v>64756</v>
      </c>
    </row>
    <row r="13" spans="2:4" x14ac:dyDescent="0.3">
      <c r="B13">
        <v>10</v>
      </c>
      <c r="C13" t="s">
        <v>16</v>
      </c>
      <c r="D13" s="6">
        <v>64880</v>
      </c>
    </row>
    <row r="14" spans="2:4" x14ac:dyDescent="0.3">
      <c r="B14">
        <v>11</v>
      </c>
      <c r="C14" t="s">
        <v>4</v>
      </c>
      <c r="D14" s="6">
        <v>66579</v>
      </c>
    </row>
    <row r="15" spans="2:4" x14ac:dyDescent="0.3">
      <c r="B15">
        <v>12</v>
      </c>
      <c r="C15" t="s">
        <v>6</v>
      </c>
      <c r="D15" s="6">
        <v>66676</v>
      </c>
    </row>
    <row r="16" spans="2:4" x14ac:dyDescent="0.3">
      <c r="B16">
        <v>13</v>
      </c>
      <c r="C16" t="s">
        <v>10</v>
      </c>
      <c r="D16" s="6">
        <v>68738</v>
      </c>
    </row>
    <row r="17" spans="2:4" x14ac:dyDescent="0.3">
      <c r="B17">
        <v>14</v>
      </c>
      <c r="C17" t="s">
        <v>14</v>
      </c>
      <c r="D17" s="6">
        <v>69339</v>
      </c>
    </row>
    <row r="18" spans="2:4" x14ac:dyDescent="0.3">
      <c r="B18">
        <v>15</v>
      </c>
      <c r="C18" t="s">
        <v>15</v>
      </c>
      <c r="D18" s="6">
        <v>71168</v>
      </c>
    </row>
    <row r="19" spans="2:4" x14ac:dyDescent="0.3">
      <c r="B19">
        <v>16</v>
      </c>
      <c r="C19" t="s">
        <v>2</v>
      </c>
      <c r="D19" s="6">
        <v>74965</v>
      </c>
    </row>
    <row r="22" spans="2:4" x14ac:dyDescent="0.3">
      <c r="B22" t="s">
        <v>52</v>
      </c>
      <c r="C22" t="s">
        <v>48</v>
      </c>
      <c r="D22" t="s">
        <v>50</v>
      </c>
    </row>
    <row r="23" spans="2:4" x14ac:dyDescent="0.3">
      <c r="B23">
        <v>0</v>
      </c>
      <c r="C23" s="1" t="s">
        <v>31</v>
      </c>
      <c r="D23" s="1">
        <v>75</v>
      </c>
    </row>
    <row r="24" spans="2:4" x14ac:dyDescent="0.3">
      <c r="B24">
        <v>1</v>
      </c>
      <c r="C24" s="1" t="s">
        <v>34</v>
      </c>
      <c r="D24" s="1">
        <v>72</v>
      </c>
    </row>
    <row r="25" spans="2:4" x14ac:dyDescent="0.3">
      <c r="B25">
        <v>2</v>
      </c>
      <c r="C25" s="1" t="s">
        <v>33</v>
      </c>
      <c r="D25" s="1">
        <v>70</v>
      </c>
    </row>
    <row r="26" spans="2:4" x14ac:dyDescent="0.3">
      <c r="B26">
        <v>3</v>
      </c>
      <c r="C26" s="1" t="s">
        <v>32</v>
      </c>
      <c r="D26" s="1">
        <v>70</v>
      </c>
    </row>
    <row r="27" spans="2:4" x14ac:dyDescent="0.3">
      <c r="B27">
        <v>4</v>
      </c>
      <c r="C27" s="1" t="s">
        <v>35</v>
      </c>
      <c r="D27" s="1">
        <v>65</v>
      </c>
    </row>
    <row r="28" spans="2:4" x14ac:dyDescent="0.3">
      <c r="B28">
        <v>5</v>
      </c>
      <c r="C28" s="1" t="s">
        <v>36</v>
      </c>
      <c r="D28" s="1">
        <v>60</v>
      </c>
    </row>
    <row r="29" spans="2:4" x14ac:dyDescent="0.3">
      <c r="B29">
        <v>6</v>
      </c>
      <c r="C29" s="1" t="s">
        <v>38</v>
      </c>
      <c r="D29" s="1">
        <v>50</v>
      </c>
    </row>
    <row r="30" spans="2:4" x14ac:dyDescent="0.3">
      <c r="B30">
        <v>7</v>
      </c>
      <c r="C30" s="1" t="s">
        <v>37</v>
      </c>
      <c r="D30" s="1">
        <v>45</v>
      </c>
    </row>
    <row r="31" spans="2:4" x14ac:dyDescent="0.3">
      <c r="B31">
        <v>8</v>
      </c>
      <c r="C31" s="1" t="s">
        <v>39</v>
      </c>
      <c r="D31" s="1">
        <v>35</v>
      </c>
    </row>
    <row r="32" spans="2:4" x14ac:dyDescent="0.3">
      <c r="B32">
        <v>9</v>
      </c>
      <c r="C32" s="1" t="s">
        <v>40</v>
      </c>
      <c r="D32" s="1">
        <v>30</v>
      </c>
    </row>
    <row r="33" spans="2:5" x14ac:dyDescent="0.3">
      <c r="B33">
        <v>10</v>
      </c>
      <c r="C33" s="1" t="s">
        <v>41</v>
      </c>
      <c r="D33" s="1">
        <v>20</v>
      </c>
    </row>
    <row r="34" spans="2:5" x14ac:dyDescent="0.3">
      <c r="B34">
        <v>11</v>
      </c>
      <c r="C34" s="1" t="s">
        <v>42</v>
      </c>
      <c r="D34" s="1">
        <v>15</v>
      </c>
    </row>
    <row r="35" spans="2:5" x14ac:dyDescent="0.3">
      <c r="B35">
        <v>12</v>
      </c>
      <c r="C35" s="1" t="s">
        <v>43</v>
      </c>
      <c r="D35" s="1">
        <v>12</v>
      </c>
    </row>
    <row r="36" spans="2:5" x14ac:dyDescent="0.3">
      <c r="B36">
        <v>13</v>
      </c>
      <c r="C36" s="1" t="s">
        <v>44</v>
      </c>
      <c r="D36" s="1">
        <v>10</v>
      </c>
    </row>
    <row r="37" spans="2:5" x14ac:dyDescent="0.3">
      <c r="B37">
        <v>14</v>
      </c>
      <c r="C37" s="1" t="s">
        <v>45</v>
      </c>
      <c r="D37" s="1">
        <v>5</v>
      </c>
    </row>
    <row r="38" spans="2:5" x14ac:dyDescent="0.3">
      <c r="B38">
        <v>15</v>
      </c>
      <c r="C38" s="1" t="s">
        <v>46</v>
      </c>
      <c r="D38" s="1">
        <v>0</v>
      </c>
    </row>
    <row r="39" spans="2:5" x14ac:dyDescent="0.3">
      <c r="C39" s="1"/>
      <c r="D39" s="1"/>
    </row>
    <row r="40" spans="2:5" s="11" customFormat="1" x14ac:dyDescent="0.3"/>
    <row r="41" spans="2:5" x14ac:dyDescent="0.3">
      <c r="C41" s="1"/>
      <c r="D41" s="1"/>
    </row>
    <row r="42" spans="2:5" ht="18" x14ac:dyDescent="0.35">
      <c r="B42" s="68" t="s">
        <v>24</v>
      </c>
      <c r="C42" s="68"/>
      <c r="D42" s="68"/>
      <c r="E42" s="68"/>
    </row>
    <row r="43" spans="2:5" x14ac:dyDescent="0.3">
      <c r="B43" t="s">
        <v>0</v>
      </c>
      <c r="C43" t="s">
        <v>1</v>
      </c>
      <c r="D43" t="s">
        <v>22</v>
      </c>
      <c r="E43" t="s">
        <v>23</v>
      </c>
    </row>
    <row r="44" spans="2:5" x14ac:dyDescent="0.3">
      <c r="B44" s="8">
        <v>2020</v>
      </c>
      <c r="C44" s="8">
        <v>6</v>
      </c>
      <c r="D44" s="8" t="s">
        <v>2</v>
      </c>
      <c r="E44" s="8">
        <v>80</v>
      </c>
    </row>
    <row r="45" spans="2:5" x14ac:dyDescent="0.3">
      <c r="B45" s="8"/>
      <c r="C45" s="8">
        <v>7</v>
      </c>
      <c r="D45" s="8" t="s">
        <v>10</v>
      </c>
      <c r="E45" s="8">
        <v>175</v>
      </c>
    </row>
    <row r="46" spans="2:5" x14ac:dyDescent="0.3">
      <c r="B46" s="8"/>
      <c r="C46" s="8">
        <v>8</v>
      </c>
      <c r="D46" s="8" t="s">
        <v>15</v>
      </c>
      <c r="E46" s="8">
        <v>185</v>
      </c>
    </row>
    <row r="47" spans="2:5" x14ac:dyDescent="0.3">
      <c r="B47" s="8"/>
      <c r="C47" s="8">
        <v>9</v>
      </c>
      <c r="D47" s="8" t="s">
        <v>2</v>
      </c>
      <c r="E47" s="8">
        <v>165</v>
      </c>
    </row>
    <row r="48" spans="2:5" x14ac:dyDescent="0.3">
      <c r="B48" s="8"/>
      <c r="C48" s="8">
        <v>10</v>
      </c>
      <c r="D48" s="8" t="s">
        <v>15</v>
      </c>
      <c r="E48" s="8">
        <v>168</v>
      </c>
    </row>
    <row r="49" spans="2:5" x14ac:dyDescent="0.3">
      <c r="B49" s="8"/>
      <c r="C49" s="8">
        <v>11</v>
      </c>
      <c r="D49" s="8" t="s">
        <v>2</v>
      </c>
      <c r="E49" s="8">
        <v>177</v>
      </c>
    </row>
    <row r="50" spans="2:5" x14ac:dyDescent="0.3">
      <c r="B50" s="8"/>
      <c r="C50" s="8">
        <v>12</v>
      </c>
      <c r="D50" s="8" t="s">
        <v>2</v>
      </c>
      <c r="E50" s="8">
        <v>168</v>
      </c>
    </row>
    <row r="51" spans="2:5" x14ac:dyDescent="0.3">
      <c r="B51" s="8">
        <v>2021</v>
      </c>
      <c r="C51" s="8">
        <v>1</v>
      </c>
      <c r="D51" s="8" t="s">
        <v>2</v>
      </c>
      <c r="E51" s="8">
        <v>189</v>
      </c>
    </row>
    <row r="52" spans="2:5" x14ac:dyDescent="0.3">
      <c r="B52" s="8"/>
      <c r="C52" s="8">
        <v>2</v>
      </c>
      <c r="D52" s="8" t="s">
        <v>10</v>
      </c>
      <c r="E52" s="8">
        <v>155</v>
      </c>
    </row>
    <row r="53" spans="2:5" x14ac:dyDescent="0.3">
      <c r="B53" s="8"/>
      <c r="C53" s="8">
        <v>3</v>
      </c>
      <c r="D53" s="8" t="s">
        <v>15</v>
      </c>
      <c r="E53" s="8">
        <v>168</v>
      </c>
    </row>
    <row r="54" spans="2:5" x14ac:dyDescent="0.3">
      <c r="B54" s="8"/>
      <c r="C54" s="8">
        <v>4</v>
      </c>
      <c r="D54" s="8" t="s">
        <v>10</v>
      </c>
      <c r="E54" s="8">
        <v>170</v>
      </c>
    </row>
    <row r="55" spans="2:5" x14ac:dyDescent="0.3">
      <c r="B55" s="8"/>
      <c r="C55" s="8">
        <v>5</v>
      </c>
      <c r="D55" s="8" t="s">
        <v>2</v>
      </c>
      <c r="E55" s="8">
        <v>178</v>
      </c>
    </row>
    <row r="56" spans="2:5" x14ac:dyDescent="0.3">
      <c r="B56" s="8"/>
      <c r="C56" s="8">
        <v>6</v>
      </c>
      <c r="D56" s="8" t="s">
        <v>2</v>
      </c>
      <c r="E56" s="8">
        <v>99</v>
      </c>
    </row>
    <row r="57" spans="2:5" x14ac:dyDescent="0.3">
      <c r="C57" s="1"/>
      <c r="D57" s="1"/>
    </row>
    <row r="58" spans="2:5" x14ac:dyDescent="0.3">
      <c r="C58" s="1"/>
      <c r="D58" s="1"/>
    </row>
    <row r="59" spans="2:5" x14ac:dyDescent="0.3">
      <c r="C59" s="1"/>
      <c r="D59" s="1"/>
    </row>
    <row r="60" spans="2:5" x14ac:dyDescent="0.3">
      <c r="C60" s="1"/>
      <c r="D60" s="1"/>
    </row>
    <row r="61" spans="2:5" x14ac:dyDescent="0.3">
      <c r="C61" s="1"/>
      <c r="D61" s="1"/>
    </row>
    <row r="62" spans="2:5" x14ac:dyDescent="0.3">
      <c r="C62" s="1"/>
      <c r="D62" s="1"/>
    </row>
    <row r="64" spans="2:5" s="11" customFormat="1" x14ac:dyDescent="0.3"/>
    <row r="65" spans="1:9" x14ac:dyDescent="0.3">
      <c r="A65" s="2"/>
      <c r="B65" s="2"/>
      <c r="C65" s="2"/>
      <c r="D65" s="2"/>
    </row>
    <row r="66" spans="1:9" ht="15.6" x14ac:dyDescent="0.3">
      <c r="B66" s="69" t="s">
        <v>56</v>
      </c>
      <c r="C66" s="70"/>
      <c r="D66" s="2"/>
    </row>
    <row r="67" spans="1:9" x14ac:dyDescent="0.3">
      <c r="B67" t="s">
        <v>21</v>
      </c>
      <c r="C67" t="s">
        <v>25</v>
      </c>
    </row>
    <row r="68" spans="1:9" x14ac:dyDescent="0.3">
      <c r="B68" s="8" t="s">
        <v>10</v>
      </c>
      <c r="C68" s="8">
        <v>3</v>
      </c>
    </row>
    <row r="69" spans="1:9" x14ac:dyDescent="0.3">
      <c r="B69" s="8" t="s">
        <v>15</v>
      </c>
      <c r="C69" s="8">
        <v>3</v>
      </c>
    </row>
    <row r="70" spans="1:9" x14ac:dyDescent="0.3">
      <c r="A70" s="1"/>
      <c r="B70" s="8" t="s">
        <v>2</v>
      </c>
      <c r="C70" s="8">
        <v>7</v>
      </c>
    </row>
    <row r="71" spans="1:9" x14ac:dyDescent="0.3">
      <c r="A71" s="1"/>
      <c r="D71" s="1"/>
    </row>
    <row r="72" spans="1:9" x14ac:dyDescent="0.3">
      <c r="A72" s="1"/>
      <c r="D72" s="1"/>
    </row>
    <row r="73" spans="1:9" x14ac:dyDescent="0.3">
      <c r="A73" s="1"/>
      <c r="B73" s="1"/>
      <c r="C73" s="1"/>
      <c r="D73" s="1"/>
    </row>
    <row r="74" spans="1:9" x14ac:dyDescent="0.3">
      <c r="A74" s="1"/>
      <c r="B74" s="1"/>
      <c r="C74" s="1"/>
      <c r="D74" s="1"/>
    </row>
    <row r="75" spans="1:9" x14ac:dyDescent="0.3">
      <c r="A75" s="1"/>
      <c r="B75" s="1"/>
      <c r="C75" s="1"/>
      <c r="D75" s="1"/>
    </row>
    <row r="76" spans="1:9" x14ac:dyDescent="0.3">
      <c r="A76" s="1"/>
      <c r="G76" s="12"/>
    </row>
    <row r="77" spans="1:9" x14ac:dyDescent="0.3">
      <c r="A77" s="1"/>
      <c r="G77" s="12"/>
    </row>
    <row r="78" spans="1:9" x14ac:dyDescent="0.3">
      <c r="A78" s="1"/>
      <c r="G78" s="12"/>
    </row>
    <row r="79" spans="1:9" x14ac:dyDescent="0.3">
      <c r="A79" s="1"/>
      <c r="G79" s="12"/>
      <c r="H79" s="49"/>
      <c r="I79" s="49"/>
    </row>
    <row r="80" spans="1:9" x14ac:dyDescent="0.3">
      <c r="A80" s="1"/>
      <c r="G80" s="12"/>
      <c r="H80" s="49"/>
      <c r="I80" s="49"/>
    </row>
    <row r="81" spans="1:9" s="11" customFormat="1" x14ac:dyDescent="0.3">
      <c r="A81" s="12"/>
      <c r="G81" s="12"/>
      <c r="H81" s="12"/>
      <c r="I81" s="12"/>
    </row>
    <row r="82" spans="1:9" x14ac:dyDescent="0.3">
      <c r="A82" s="1"/>
      <c r="G82" s="12"/>
      <c r="H82" s="49"/>
      <c r="I82" s="49"/>
    </row>
    <row r="83" spans="1:9" x14ac:dyDescent="0.3">
      <c r="A83" s="1"/>
      <c r="G83" s="12"/>
      <c r="H83" s="49"/>
      <c r="I83" s="49"/>
    </row>
    <row r="84" spans="1:9" x14ac:dyDescent="0.3">
      <c r="A84" s="1"/>
      <c r="F84" s="14"/>
      <c r="G84" s="12"/>
      <c r="H84" s="49"/>
      <c r="I84" s="49"/>
    </row>
    <row r="85" spans="1:9" x14ac:dyDescent="0.3">
      <c r="A85" s="1"/>
      <c r="F85" s="14"/>
      <c r="G85" s="12"/>
      <c r="H85" s="49"/>
      <c r="I85" s="49"/>
    </row>
    <row r="86" spans="1:9" x14ac:dyDescent="0.3">
      <c r="A86" s="1"/>
      <c r="F86" s="14"/>
      <c r="G86" s="12"/>
      <c r="H86" s="49"/>
      <c r="I86" s="49"/>
    </row>
    <row r="87" spans="1:9" x14ac:dyDescent="0.3">
      <c r="A87" s="1"/>
      <c r="F87" s="14"/>
      <c r="G87" s="12"/>
      <c r="H87" s="49"/>
      <c r="I87" s="49"/>
    </row>
    <row r="88" spans="1:9" x14ac:dyDescent="0.3">
      <c r="A88" s="1"/>
      <c r="F88" s="14"/>
      <c r="G88" s="12"/>
      <c r="H88" s="49"/>
      <c r="I88" s="49"/>
    </row>
    <row r="89" spans="1:9" x14ac:dyDescent="0.3">
      <c r="A89" s="1"/>
      <c r="F89" s="14"/>
      <c r="G89" s="12"/>
      <c r="H89" s="49"/>
      <c r="I89" s="49"/>
    </row>
    <row r="90" spans="1:9" x14ac:dyDescent="0.3">
      <c r="A90" s="1"/>
      <c r="F90" s="14"/>
      <c r="G90" s="12"/>
      <c r="H90" s="49"/>
      <c r="I90" s="49"/>
    </row>
    <row r="91" spans="1:9" x14ac:dyDescent="0.3">
      <c r="A91" s="1"/>
      <c r="F91" s="14"/>
      <c r="G91" s="12"/>
      <c r="H91" s="49"/>
      <c r="I91" s="49"/>
    </row>
    <row r="92" spans="1:9" x14ac:dyDescent="0.3">
      <c r="A92" s="1"/>
      <c r="F92" s="14"/>
      <c r="G92" s="12"/>
      <c r="H92" s="49"/>
      <c r="I92" s="49"/>
    </row>
    <row r="93" spans="1:9" x14ac:dyDescent="0.3">
      <c r="A93" s="1"/>
      <c r="F93" s="14"/>
      <c r="G93" s="12"/>
      <c r="H93" s="49"/>
      <c r="I93" s="49"/>
    </row>
    <row r="94" spans="1:9" x14ac:dyDescent="0.3">
      <c r="A94" s="1"/>
      <c r="F94" s="14"/>
      <c r="G94" s="12"/>
      <c r="H94" s="49"/>
      <c r="I94" s="49"/>
    </row>
    <row r="95" spans="1:9" x14ac:dyDescent="0.3">
      <c r="A95" s="1"/>
      <c r="F95" s="14"/>
      <c r="G95" s="12"/>
      <c r="H95" s="49"/>
      <c r="I95" s="49"/>
    </row>
    <row r="96" spans="1:9" x14ac:dyDescent="0.3">
      <c r="A96" s="1"/>
      <c r="F96" s="14"/>
      <c r="G96" s="12"/>
      <c r="H96" s="49"/>
      <c r="I96" s="49"/>
    </row>
    <row r="97" spans="1:9" x14ac:dyDescent="0.3">
      <c r="A97" s="1"/>
      <c r="F97" s="15"/>
      <c r="G97" s="12"/>
      <c r="H97" s="49"/>
      <c r="I97" s="49"/>
    </row>
    <row r="98" spans="1:9" x14ac:dyDescent="0.3">
      <c r="A98" s="1"/>
      <c r="B98" s="1"/>
      <c r="C98" s="1"/>
      <c r="D98" s="1"/>
      <c r="E98" s="1"/>
      <c r="F98" s="15"/>
      <c r="G98" s="12"/>
      <c r="H98" s="49"/>
      <c r="I98" s="49"/>
    </row>
    <row r="99" spans="1:9" x14ac:dyDescent="0.3">
      <c r="A99" s="1"/>
      <c r="B99" s="1"/>
      <c r="C99" s="1"/>
      <c r="D99" s="1"/>
      <c r="E99" s="1"/>
      <c r="F99" s="15"/>
      <c r="G99" s="12"/>
      <c r="H99" s="49"/>
      <c r="I99" s="49"/>
    </row>
    <row r="100" spans="1:9" x14ac:dyDescent="0.3">
      <c r="A100" s="1"/>
      <c r="B100" s="1"/>
      <c r="C100" s="1"/>
      <c r="D100" s="1"/>
      <c r="E100" s="1"/>
      <c r="F100" s="15"/>
      <c r="G100" s="12"/>
      <c r="H100" s="49"/>
      <c r="I100" s="49"/>
    </row>
    <row r="101" spans="1:9" x14ac:dyDescent="0.3">
      <c r="A101" s="1"/>
      <c r="B101" s="1"/>
      <c r="C101" s="1"/>
      <c r="D101" s="1"/>
      <c r="E101" s="1"/>
      <c r="F101" s="15"/>
      <c r="G101" s="12"/>
      <c r="H101" s="49"/>
      <c r="I101" s="49"/>
    </row>
    <row r="102" spans="1:9" x14ac:dyDescent="0.3">
      <c r="A102" s="1"/>
      <c r="B102" s="1"/>
      <c r="C102" s="1"/>
      <c r="D102" s="1"/>
      <c r="E102" s="1"/>
      <c r="F102" s="15"/>
      <c r="G102" s="12"/>
      <c r="H102" s="49"/>
      <c r="I102" s="49"/>
    </row>
    <row r="103" spans="1:9" s="11" customFormat="1" x14ac:dyDescent="0.3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3">
      <c r="A104" s="1"/>
      <c r="B104" s="1"/>
      <c r="C104" s="1"/>
      <c r="D104" s="1"/>
      <c r="E104" s="1"/>
      <c r="F104" s="15"/>
      <c r="G104" s="12"/>
      <c r="H104" s="49"/>
      <c r="I104" s="49"/>
    </row>
    <row r="105" spans="1:9" ht="15.6" x14ac:dyDescent="0.3">
      <c r="A105" s="1"/>
      <c r="B105" s="71" t="s">
        <v>51</v>
      </c>
      <c r="C105" s="72"/>
      <c r="D105" s="72"/>
      <c r="F105" s="15"/>
      <c r="G105" s="12"/>
      <c r="H105" s="49"/>
      <c r="I105" s="49"/>
    </row>
    <row r="106" spans="1:9" x14ac:dyDescent="0.3">
      <c r="A106" s="1"/>
      <c r="B106" t="s">
        <v>48</v>
      </c>
      <c r="C106" t="s">
        <v>49</v>
      </c>
      <c r="D106" t="s">
        <v>50</v>
      </c>
      <c r="F106" s="15"/>
      <c r="G106" s="12"/>
      <c r="H106" s="49"/>
      <c r="I106" s="49"/>
    </row>
    <row r="107" spans="1:9" x14ac:dyDescent="0.3">
      <c r="A107" s="1"/>
      <c r="B107" s="1" t="s">
        <v>47</v>
      </c>
      <c r="C107" s="1">
        <v>70</v>
      </c>
      <c r="D107" s="1">
        <v>0</v>
      </c>
      <c r="F107" s="15"/>
      <c r="G107" s="12"/>
      <c r="H107" s="49"/>
      <c r="I107" s="49"/>
    </row>
    <row r="108" spans="1:9" x14ac:dyDescent="0.3">
      <c r="A108" s="1"/>
      <c r="B108" s="1" t="s">
        <v>46</v>
      </c>
      <c r="C108" s="1">
        <v>122</v>
      </c>
      <c r="D108" s="1">
        <v>0</v>
      </c>
      <c r="F108" s="15"/>
      <c r="G108" s="12"/>
      <c r="H108" s="49"/>
      <c r="I108" s="49"/>
    </row>
    <row r="109" spans="1:9" x14ac:dyDescent="0.3">
      <c r="A109" s="1"/>
      <c r="B109" s="1" t="s">
        <v>45</v>
      </c>
      <c r="C109" s="1">
        <v>128</v>
      </c>
      <c r="D109" s="1">
        <v>640</v>
      </c>
      <c r="F109" s="15"/>
      <c r="G109" s="12"/>
      <c r="H109" s="49"/>
      <c r="I109" s="49"/>
    </row>
    <row r="110" spans="1:9" x14ac:dyDescent="0.3">
      <c r="A110" s="1"/>
      <c r="B110" s="1" t="s">
        <v>44</v>
      </c>
      <c r="C110" s="1">
        <v>115</v>
      </c>
      <c r="D110" s="1">
        <v>1150</v>
      </c>
      <c r="F110" s="15"/>
      <c r="G110" s="12"/>
      <c r="H110" s="49"/>
      <c r="I110" s="49"/>
    </row>
    <row r="111" spans="1:9" x14ac:dyDescent="0.3">
      <c r="A111" s="1"/>
      <c r="B111" s="1" t="s">
        <v>43</v>
      </c>
      <c r="C111" s="1">
        <v>121</v>
      </c>
      <c r="D111" s="1">
        <v>1452</v>
      </c>
      <c r="F111" s="15"/>
      <c r="G111" s="12"/>
      <c r="H111" s="49"/>
      <c r="I111" s="49"/>
    </row>
    <row r="112" spans="1:9" x14ac:dyDescent="0.3">
      <c r="A112" s="1"/>
      <c r="B112" s="1" t="s">
        <v>42</v>
      </c>
      <c r="C112" s="1">
        <v>132</v>
      </c>
      <c r="D112" s="1">
        <v>1980</v>
      </c>
      <c r="F112" s="15"/>
      <c r="G112" s="12"/>
      <c r="H112" s="49"/>
      <c r="I112" s="49"/>
    </row>
    <row r="113" spans="1:9" x14ac:dyDescent="0.3">
      <c r="A113" s="1"/>
      <c r="B113" s="1" t="s">
        <v>41</v>
      </c>
      <c r="C113" s="1">
        <v>100</v>
      </c>
      <c r="D113" s="1">
        <v>2000</v>
      </c>
      <c r="E113" s="1"/>
      <c r="F113" s="15"/>
      <c r="G113" s="12"/>
      <c r="H113" s="49"/>
      <c r="I113" s="49"/>
    </row>
    <row r="114" spans="1:9" x14ac:dyDescent="0.3">
      <c r="A114" s="1"/>
      <c r="B114" s="1" t="s">
        <v>40</v>
      </c>
      <c r="C114" s="1">
        <v>110</v>
      </c>
      <c r="D114" s="1">
        <v>3300</v>
      </c>
      <c r="E114" s="1"/>
      <c r="F114" s="15"/>
      <c r="G114" s="12"/>
      <c r="H114" s="49"/>
      <c r="I114" s="49"/>
    </row>
    <row r="115" spans="1:9" x14ac:dyDescent="0.3">
      <c r="A115" s="1"/>
      <c r="B115" s="1" t="s">
        <v>39</v>
      </c>
      <c r="C115" s="1">
        <v>129</v>
      </c>
      <c r="D115" s="1">
        <v>4515</v>
      </c>
      <c r="E115" s="1"/>
      <c r="F115" s="15"/>
      <c r="G115" s="12"/>
      <c r="H115" s="49"/>
      <c r="I115" s="49"/>
    </row>
    <row r="116" spans="1:9" x14ac:dyDescent="0.3">
      <c r="A116" s="1"/>
      <c r="B116" s="1" t="s">
        <v>38</v>
      </c>
      <c r="C116" s="1">
        <v>101</v>
      </c>
      <c r="D116" s="1">
        <v>5050</v>
      </c>
      <c r="E116" s="1"/>
      <c r="F116" s="15"/>
      <c r="G116" s="12"/>
      <c r="H116" s="49"/>
      <c r="I116" s="49"/>
    </row>
    <row r="117" spans="1:9" x14ac:dyDescent="0.3">
      <c r="A117" s="1"/>
      <c r="B117" s="1" t="s">
        <v>37</v>
      </c>
      <c r="C117" s="1">
        <v>116</v>
      </c>
      <c r="D117" s="1">
        <v>5220</v>
      </c>
      <c r="E117" s="1"/>
      <c r="F117" s="15"/>
      <c r="G117" s="12"/>
      <c r="H117" s="49"/>
      <c r="I117" s="49"/>
    </row>
    <row r="118" spans="1:9" x14ac:dyDescent="0.3">
      <c r="A118" s="1"/>
      <c r="B118" s="1" t="s">
        <v>36</v>
      </c>
      <c r="C118" s="1">
        <v>120</v>
      </c>
      <c r="D118" s="1">
        <v>7200</v>
      </c>
      <c r="E118" s="1"/>
      <c r="F118" s="15"/>
      <c r="G118" s="12"/>
      <c r="H118" s="49"/>
      <c r="I118" s="49"/>
    </row>
    <row r="119" spans="1:9" x14ac:dyDescent="0.3">
      <c r="A119" s="1"/>
      <c r="B119" s="1" t="s">
        <v>35</v>
      </c>
      <c r="C119" s="1">
        <v>119</v>
      </c>
      <c r="D119" s="1">
        <v>7735</v>
      </c>
      <c r="E119" s="1"/>
      <c r="F119" s="15"/>
      <c r="G119" s="12"/>
      <c r="H119" s="49"/>
      <c r="I119" s="49"/>
    </row>
    <row r="120" spans="1:9" x14ac:dyDescent="0.3">
      <c r="A120" s="1"/>
      <c r="B120" s="1" t="s">
        <v>34</v>
      </c>
      <c r="C120" s="1">
        <v>114</v>
      </c>
      <c r="D120" s="1">
        <v>8208</v>
      </c>
      <c r="E120" s="1"/>
      <c r="F120" s="15"/>
      <c r="G120" s="12"/>
      <c r="H120" s="49"/>
      <c r="I120" s="49"/>
    </row>
    <row r="121" spans="1:9" x14ac:dyDescent="0.3">
      <c r="A121" s="1"/>
      <c r="B121" s="1" t="s">
        <v>33</v>
      </c>
      <c r="C121" s="1">
        <v>122</v>
      </c>
      <c r="D121" s="1">
        <v>8540</v>
      </c>
      <c r="E121" s="1"/>
      <c r="F121" s="15"/>
      <c r="G121" s="12"/>
      <c r="H121" s="49"/>
      <c r="I121" s="49"/>
    </row>
    <row r="122" spans="1:9" x14ac:dyDescent="0.3">
      <c r="A122" s="1"/>
      <c r="B122" s="1" t="s">
        <v>32</v>
      </c>
      <c r="C122" s="1">
        <v>125</v>
      </c>
      <c r="D122" s="1">
        <v>8750</v>
      </c>
      <c r="E122" s="1"/>
      <c r="F122" s="15"/>
      <c r="G122" s="12"/>
      <c r="H122" s="49"/>
      <c r="I122" s="49"/>
    </row>
    <row r="123" spans="1:9" x14ac:dyDescent="0.3">
      <c r="A123" s="1"/>
      <c r="B123" s="1" t="s">
        <v>31</v>
      </c>
      <c r="C123" s="1">
        <v>123</v>
      </c>
      <c r="D123" s="1">
        <v>9225</v>
      </c>
      <c r="E123" s="1"/>
      <c r="F123" s="15"/>
      <c r="G123" s="12"/>
      <c r="H123" s="49"/>
      <c r="I123" s="49"/>
    </row>
    <row r="124" spans="1:9" x14ac:dyDescent="0.3">
      <c r="A124" s="1"/>
      <c r="B124" s="1"/>
      <c r="C124" s="1"/>
      <c r="D124" s="1">
        <f>SUM(Table8[Score])</f>
        <v>74965</v>
      </c>
      <c r="E124" s="1"/>
      <c r="F124" s="15"/>
      <c r="G124" s="12"/>
      <c r="H124" s="49"/>
      <c r="I124" s="49"/>
    </row>
    <row r="125" spans="1:9" x14ac:dyDescent="0.3">
      <c r="A125" s="1"/>
      <c r="B125" s="1"/>
      <c r="C125" s="1"/>
      <c r="D125" s="1"/>
      <c r="E125" s="1"/>
      <c r="F125" s="15"/>
      <c r="G125" s="12"/>
      <c r="H125" s="49"/>
      <c r="I125" s="49"/>
    </row>
    <row r="126" spans="1:9" x14ac:dyDescent="0.3">
      <c r="A126" s="1"/>
      <c r="B126" t="s">
        <v>52</v>
      </c>
      <c r="C126" t="s">
        <v>48</v>
      </c>
      <c r="D126" t="s">
        <v>50</v>
      </c>
      <c r="F126" s="15"/>
      <c r="G126" s="12"/>
      <c r="H126" s="49"/>
      <c r="I126" s="49"/>
    </row>
    <row r="127" spans="1:9" x14ac:dyDescent="0.3">
      <c r="A127" s="1"/>
      <c r="B127">
        <v>0</v>
      </c>
      <c r="C127" s="1" t="s">
        <v>31</v>
      </c>
      <c r="D127" s="1">
        <v>75</v>
      </c>
      <c r="F127" s="15"/>
      <c r="G127" s="12"/>
      <c r="H127" s="49"/>
      <c r="I127" s="49"/>
    </row>
    <row r="128" spans="1:9" x14ac:dyDescent="0.3">
      <c r="A128" s="1"/>
      <c r="B128">
        <v>1</v>
      </c>
      <c r="C128" s="1" t="s">
        <v>34</v>
      </c>
      <c r="D128" s="1">
        <v>72</v>
      </c>
      <c r="F128" s="15"/>
      <c r="G128" s="12"/>
      <c r="H128" s="49"/>
      <c r="I128" s="49"/>
    </row>
    <row r="129" spans="1:9" x14ac:dyDescent="0.3">
      <c r="A129" s="1"/>
      <c r="B129">
        <v>2</v>
      </c>
      <c r="C129" s="1" t="s">
        <v>33</v>
      </c>
      <c r="D129" s="1">
        <v>70</v>
      </c>
      <c r="F129" s="15"/>
      <c r="G129" s="12"/>
      <c r="H129" s="49"/>
      <c r="I129" s="49"/>
    </row>
    <row r="130" spans="1:9" x14ac:dyDescent="0.3">
      <c r="A130" s="1"/>
      <c r="B130">
        <v>3</v>
      </c>
      <c r="C130" s="1" t="s">
        <v>32</v>
      </c>
      <c r="D130" s="1">
        <v>70</v>
      </c>
      <c r="F130" s="15"/>
      <c r="G130" s="12"/>
      <c r="H130" s="49"/>
      <c r="I130" s="49"/>
    </row>
    <row r="131" spans="1:9" x14ac:dyDescent="0.3">
      <c r="A131" s="1"/>
      <c r="B131">
        <v>4</v>
      </c>
      <c r="C131" s="1" t="s">
        <v>35</v>
      </c>
      <c r="D131" s="1">
        <v>65</v>
      </c>
      <c r="F131" s="15"/>
      <c r="G131" s="12"/>
      <c r="H131" s="49"/>
      <c r="I131" s="49"/>
    </row>
    <row r="132" spans="1:9" x14ac:dyDescent="0.3">
      <c r="A132" s="1"/>
      <c r="B132">
        <v>5</v>
      </c>
      <c r="C132" s="1" t="s">
        <v>36</v>
      </c>
      <c r="D132" s="1">
        <v>60</v>
      </c>
      <c r="F132" s="15"/>
      <c r="G132" s="12"/>
      <c r="H132" s="49"/>
      <c r="I132" s="49"/>
    </row>
    <row r="133" spans="1:9" x14ac:dyDescent="0.3">
      <c r="A133" s="1"/>
      <c r="B133">
        <v>6</v>
      </c>
      <c r="C133" s="1" t="s">
        <v>38</v>
      </c>
      <c r="D133" s="1">
        <v>50</v>
      </c>
      <c r="F133" s="15"/>
      <c r="G133" s="12"/>
      <c r="H133" s="49"/>
      <c r="I133" s="49"/>
    </row>
    <row r="134" spans="1:9" x14ac:dyDescent="0.3">
      <c r="A134" s="1"/>
      <c r="B134">
        <v>7</v>
      </c>
      <c r="C134" s="1" t="s">
        <v>37</v>
      </c>
      <c r="D134" s="1">
        <v>45</v>
      </c>
      <c r="F134" s="15"/>
      <c r="G134" s="12"/>
      <c r="H134" s="49"/>
      <c r="I134" s="49"/>
    </row>
    <row r="135" spans="1:9" x14ac:dyDescent="0.3">
      <c r="A135" s="1"/>
      <c r="B135">
        <v>8</v>
      </c>
      <c r="C135" s="1" t="s">
        <v>39</v>
      </c>
      <c r="D135" s="1">
        <v>35</v>
      </c>
      <c r="F135" s="15"/>
      <c r="G135" s="12"/>
      <c r="H135" s="49"/>
      <c r="I135" s="49"/>
    </row>
    <row r="136" spans="1:9" x14ac:dyDescent="0.3">
      <c r="A136" s="1"/>
      <c r="B136">
        <v>9</v>
      </c>
      <c r="C136" s="1" t="s">
        <v>40</v>
      </c>
      <c r="D136" s="1">
        <v>30</v>
      </c>
      <c r="F136" s="15"/>
      <c r="G136" s="12"/>
      <c r="H136" s="49"/>
      <c r="I136" s="49"/>
    </row>
    <row r="137" spans="1:9" x14ac:dyDescent="0.3">
      <c r="A137" s="1"/>
      <c r="B137">
        <v>10</v>
      </c>
      <c r="C137" s="1" t="s">
        <v>41</v>
      </c>
      <c r="D137" s="1">
        <v>20</v>
      </c>
      <c r="F137" s="15"/>
      <c r="G137" s="12"/>
      <c r="H137" s="49"/>
      <c r="I137" s="49"/>
    </row>
    <row r="138" spans="1:9" x14ac:dyDescent="0.3">
      <c r="A138" s="1"/>
      <c r="B138">
        <v>11</v>
      </c>
      <c r="C138" s="1" t="s">
        <v>42</v>
      </c>
      <c r="D138" s="1">
        <v>15</v>
      </c>
      <c r="F138" s="15"/>
      <c r="G138" s="12"/>
      <c r="H138" s="49"/>
      <c r="I138" s="49"/>
    </row>
    <row r="139" spans="1:9" x14ac:dyDescent="0.3">
      <c r="A139" s="1"/>
      <c r="B139">
        <v>12</v>
      </c>
      <c r="C139" s="1" t="s">
        <v>43</v>
      </c>
      <c r="D139" s="1">
        <v>12</v>
      </c>
      <c r="F139" s="15"/>
      <c r="G139" s="12"/>
      <c r="H139" s="49"/>
      <c r="I139" s="49"/>
    </row>
    <row r="140" spans="1:9" x14ac:dyDescent="0.3">
      <c r="A140" s="1"/>
      <c r="B140">
        <v>13</v>
      </c>
      <c r="C140" s="1" t="s">
        <v>44</v>
      </c>
      <c r="D140" s="1">
        <v>10</v>
      </c>
      <c r="F140" s="15"/>
      <c r="G140" s="12"/>
      <c r="H140" s="49"/>
      <c r="I140" s="49"/>
    </row>
    <row r="141" spans="1:9" x14ac:dyDescent="0.3">
      <c r="A141" s="1"/>
      <c r="B141">
        <v>14</v>
      </c>
      <c r="C141" s="1" t="s">
        <v>45</v>
      </c>
      <c r="D141" s="1">
        <v>5</v>
      </c>
      <c r="F141" s="15"/>
      <c r="G141" s="12"/>
      <c r="H141" s="49"/>
      <c r="I141" s="49"/>
    </row>
    <row r="142" spans="1:9" x14ac:dyDescent="0.3">
      <c r="A142" s="1"/>
      <c r="B142">
        <v>15</v>
      </c>
      <c r="C142" s="1" t="s">
        <v>46</v>
      </c>
      <c r="D142" s="1">
        <v>0</v>
      </c>
      <c r="F142" s="15"/>
      <c r="G142" s="12"/>
      <c r="H142" s="49"/>
      <c r="I142" s="49"/>
    </row>
    <row r="143" spans="1:9" x14ac:dyDescent="0.3">
      <c r="A143" s="1"/>
      <c r="B143" s="1"/>
      <c r="C143" s="1"/>
      <c r="D143" s="1"/>
      <c r="F143" s="15"/>
      <c r="G143" s="12"/>
      <c r="H143" s="49"/>
      <c r="I143" s="49"/>
    </row>
    <row r="144" spans="1:9" s="11" customFormat="1" x14ac:dyDescent="0.3">
      <c r="A144" s="12"/>
      <c r="B144" s="12"/>
      <c r="C144" s="12"/>
      <c r="D144" s="12"/>
      <c r="F144" s="12"/>
      <c r="G144" s="12"/>
      <c r="H144" s="12"/>
      <c r="I144" s="12"/>
    </row>
    <row r="145" spans="1:9" x14ac:dyDescent="0.3">
      <c r="A145" s="1"/>
      <c r="B145" s="1"/>
      <c r="C145" s="1"/>
      <c r="D145" s="1"/>
      <c r="F145" s="15"/>
      <c r="G145" s="12"/>
      <c r="H145" s="49"/>
      <c r="I145" s="49"/>
    </row>
    <row r="146" spans="1:9" ht="15.6" x14ac:dyDescent="0.3">
      <c r="A146" s="1"/>
      <c r="B146" s="71" t="s">
        <v>53</v>
      </c>
      <c r="C146" s="72"/>
      <c r="D146" s="72"/>
      <c r="F146" s="15"/>
      <c r="G146" s="12"/>
      <c r="H146" s="49"/>
      <c r="I146" s="49"/>
    </row>
    <row r="147" spans="1:9" x14ac:dyDescent="0.3">
      <c r="A147" s="1"/>
      <c r="B147" t="s">
        <v>48</v>
      </c>
      <c r="C147" t="s">
        <v>49</v>
      </c>
      <c r="D147" t="s">
        <v>50</v>
      </c>
      <c r="F147" s="15"/>
      <c r="G147" s="12"/>
      <c r="H147" s="49"/>
      <c r="I147" s="49"/>
    </row>
    <row r="148" spans="1:9" x14ac:dyDescent="0.3">
      <c r="A148" s="1"/>
      <c r="B148" s="1" t="s">
        <v>46</v>
      </c>
      <c r="C148" s="1">
        <v>114</v>
      </c>
      <c r="D148" s="1">
        <v>0</v>
      </c>
      <c r="F148" s="15"/>
      <c r="G148" s="12"/>
      <c r="H148" s="49"/>
      <c r="I148" s="49"/>
    </row>
    <row r="149" spans="1:9" x14ac:dyDescent="0.3">
      <c r="A149" s="1"/>
      <c r="B149" s="1" t="s">
        <v>47</v>
      </c>
      <c r="C149" s="1">
        <v>68</v>
      </c>
      <c r="D149" s="1">
        <v>0</v>
      </c>
      <c r="F149" s="15"/>
      <c r="G149" s="12"/>
      <c r="H149" s="49"/>
      <c r="I149" s="49"/>
    </row>
    <row r="150" spans="1:9" x14ac:dyDescent="0.3">
      <c r="A150" s="1"/>
      <c r="B150" s="1" t="s">
        <v>45</v>
      </c>
      <c r="C150" s="1">
        <v>102</v>
      </c>
      <c r="D150" s="1">
        <v>510</v>
      </c>
      <c r="F150" s="15"/>
      <c r="G150" s="12"/>
      <c r="H150" s="49"/>
      <c r="I150" s="49"/>
    </row>
    <row r="151" spans="1:9" x14ac:dyDescent="0.3">
      <c r="A151" s="1"/>
      <c r="B151" s="1" t="s">
        <v>44</v>
      </c>
      <c r="C151" s="1">
        <v>113</v>
      </c>
      <c r="D151" s="1">
        <v>1130</v>
      </c>
      <c r="F151" s="15"/>
      <c r="G151" s="12"/>
      <c r="H151" s="49"/>
      <c r="I151" s="49"/>
    </row>
    <row r="152" spans="1:9" x14ac:dyDescent="0.3">
      <c r="A152" s="1"/>
      <c r="B152" s="1" t="s">
        <v>43</v>
      </c>
      <c r="C152" s="1">
        <v>116</v>
      </c>
      <c r="D152" s="1">
        <v>1392</v>
      </c>
      <c r="F152" s="15"/>
      <c r="G152" s="12"/>
      <c r="H152" s="49"/>
      <c r="I152" s="49"/>
    </row>
    <row r="153" spans="1:9" x14ac:dyDescent="0.3">
      <c r="A153" s="1"/>
      <c r="B153" s="1" t="s">
        <v>42</v>
      </c>
      <c r="C153" s="1">
        <v>102</v>
      </c>
      <c r="D153" s="1">
        <v>1530</v>
      </c>
      <c r="F153" s="15"/>
      <c r="G153" s="12"/>
      <c r="H153" s="49"/>
      <c r="I153" s="49"/>
    </row>
    <row r="154" spans="1:9" x14ac:dyDescent="0.3">
      <c r="A154" s="1"/>
      <c r="B154" s="1" t="s">
        <v>41</v>
      </c>
      <c r="C154" s="1">
        <v>122</v>
      </c>
      <c r="D154" s="1">
        <v>2440</v>
      </c>
      <c r="F154" s="15"/>
      <c r="G154" s="12"/>
      <c r="H154" s="49"/>
      <c r="I154" s="49"/>
    </row>
    <row r="155" spans="1:9" x14ac:dyDescent="0.3">
      <c r="A155" s="1"/>
      <c r="B155" s="1" t="s">
        <v>40</v>
      </c>
      <c r="C155" s="1">
        <v>118</v>
      </c>
      <c r="D155" s="1">
        <v>3540</v>
      </c>
      <c r="F155" s="15"/>
      <c r="G155" s="12"/>
      <c r="H155" s="49"/>
      <c r="I155" s="49"/>
    </row>
    <row r="156" spans="1:9" x14ac:dyDescent="0.3">
      <c r="A156" s="1"/>
      <c r="B156" s="1" t="s">
        <v>39</v>
      </c>
      <c r="C156" s="1">
        <v>112</v>
      </c>
      <c r="D156" s="1">
        <v>3920</v>
      </c>
      <c r="F156" s="15"/>
      <c r="G156" s="12"/>
      <c r="H156" s="49"/>
      <c r="I156" s="49"/>
    </row>
    <row r="157" spans="1:9" x14ac:dyDescent="0.3">
      <c r="A157" s="1"/>
      <c r="B157" s="1" t="s">
        <v>37</v>
      </c>
      <c r="C157" s="1">
        <v>111</v>
      </c>
      <c r="D157" s="1">
        <v>4995</v>
      </c>
      <c r="F157" s="15"/>
      <c r="G157" s="12"/>
      <c r="H157" s="49"/>
      <c r="I157" s="49"/>
    </row>
    <row r="158" spans="1:9" x14ac:dyDescent="0.3">
      <c r="A158" s="1"/>
      <c r="B158" s="1" t="s">
        <v>38</v>
      </c>
      <c r="C158" s="1">
        <v>113</v>
      </c>
      <c r="D158" s="1">
        <v>5650</v>
      </c>
      <c r="F158" s="15"/>
      <c r="G158" s="12"/>
      <c r="H158" s="49"/>
      <c r="I158" s="49"/>
    </row>
    <row r="159" spans="1:9" x14ac:dyDescent="0.3">
      <c r="A159" s="1"/>
      <c r="B159" s="1" t="s">
        <v>31</v>
      </c>
      <c r="C159" s="1">
        <v>92</v>
      </c>
      <c r="D159" s="1">
        <v>6900</v>
      </c>
      <c r="F159" s="15"/>
      <c r="G159" s="12"/>
      <c r="H159" s="49"/>
      <c r="I159" s="49"/>
    </row>
    <row r="160" spans="1:9" x14ac:dyDescent="0.3">
      <c r="A160" s="1"/>
      <c r="B160" s="1" t="s">
        <v>36</v>
      </c>
      <c r="C160" s="1">
        <v>115</v>
      </c>
      <c r="D160" s="1">
        <v>6900</v>
      </c>
      <c r="F160" s="15"/>
      <c r="G160" s="12"/>
      <c r="H160" s="49"/>
      <c r="I160" s="49"/>
    </row>
    <row r="161" spans="1:9" x14ac:dyDescent="0.3">
      <c r="A161" s="1"/>
      <c r="B161" s="1" t="s">
        <v>32</v>
      </c>
      <c r="C161" s="1">
        <v>103</v>
      </c>
      <c r="D161" s="1">
        <v>7210</v>
      </c>
      <c r="F161" s="15"/>
      <c r="G161" s="12"/>
      <c r="H161" s="49"/>
      <c r="I161" s="49"/>
    </row>
    <row r="162" spans="1:9" x14ac:dyDescent="0.3">
      <c r="A162" s="1"/>
      <c r="B162" s="1" t="s">
        <v>35</v>
      </c>
      <c r="C162" s="1">
        <v>119</v>
      </c>
      <c r="D162" s="1">
        <v>7735</v>
      </c>
      <c r="F162" s="15"/>
      <c r="G162" s="12"/>
      <c r="H162" s="49"/>
      <c r="I162" s="49"/>
    </row>
    <row r="163" spans="1:9" x14ac:dyDescent="0.3">
      <c r="A163" s="1"/>
      <c r="B163" s="1" t="s">
        <v>34</v>
      </c>
      <c r="C163" s="1">
        <v>118</v>
      </c>
      <c r="D163" s="1">
        <v>8496</v>
      </c>
      <c r="F163" s="15"/>
      <c r="G163" s="12"/>
      <c r="H163" s="49"/>
      <c r="I163" s="49"/>
    </row>
    <row r="164" spans="1:9" x14ac:dyDescent="0.3">
      <c r="A164" s="1"/>
      <c r="B164" s="1" t="s">
        <v>33</v>
      </c>
      <c r="C164" s="1">
        <v>126</v>
      </c>
      <c r="D164" s="1">
        <v>8820</v>
      </c>
      <c r="F164" s="15"/>
      <c r="G164" s="12"/>
      <c r="H164" s="49"/>
      <c r="I164" s="49"/>
    </row>
    <row r="165" spans="1:9" x14ac:dyDescent="0.3">
      <c r="A165" s="1"/>
      <c r="B165" s="1"/>
      <c r="C165" s="1"/>
      <c r="D165" s="1">
        <f>SUM(D148:D164)</f>
        <v>71168</v>
      </c>
      <c r="F165" s="15"/>
      <c r="G165" s="12"/>
      <c r="H165" s="49"/>
      <c r="I165" s="49"/>
    </row>
    <row r="166" spans="1:9" x14ac:dyDescent="0.3">
      <c r="A166" s="1"/>
      <c r="B166" s="1"/>
      <c r="C166" s="1"/>
      <c r="D166" s="1"/>
      <c r="F166" s="15"/>
      <c r="G166" s="12"/>
      <c r="H166" s="49"/>
      <c r="I166" s="49"/>
    </row>
    <row r="167" spans="1:9" ht="15.6" x14ac:dyDescent="0.3">
      <c r="A167" s="1"/>
      <c r="B167" s="71" t="s">
        <v>54</v>
      </c>
      <c r="C167" s="72"/>
      <c r="D167" s="72"/>
      <c r="F167" s="15"/>
      <c r="G167" s="12"/>
      <c r="H167" s="49"/>
      <c r="I167" s="49"/>
    </row>
    <row r="168" spans="1:9" ht="15" thickBot="1" x14ac:dyDescent="0.35">
      <c r="A168" s="1"/>
      <c r="B168" s="16" t="s">
        <v>48</v>
      </c>
      <c r="C168" s="17" t="s">
        <v>49</v>
      </c>
      <c r="D168" s="18" t="s">
        <v>50</v>
      </c>
      <c r="F168" s="15"/>
      <c r="G168" s="12"/>
      <c r="H168" s="49"/>
      <c r="I168" s="49"/>
    </row>
    <row r="169" spans="1:9" ht="15" thickTop="1" x14ac:dyDescent="0.3">
      <c r="A169" s="1"/>
      <c r="B169" s="1" t="s">
        <v>46</v>
      </c>
      <c r="C169" s="1">
        <v>110</v>
      </c>
      <c r="D169" s="1">
        <v>0</v>
      </c>
      <c r="F169" s="15"/>
      <c r="G169" s="12"/>
      <c r="H169" s="49"/>
      <c r="I169" s="49"/>
    </row>
    <row r="170" spans="1:9" x14ac:dyDescent="0.3">
      <c r="A170" s="1"/>
      <c r="B170" s="1" t="s">
        <v>47</v>
      </c>
      <c r="C170" s="1">
        <v>71</v>
      </c>
      <c r="D170" s="1">
        <v>0</v>
      </c>
      <c r="F170" s="15"/>
      <c r="G170" s="12"/>
      <c r="H170" s="49"/>
      <c r="I170" s="49"/>
    </row>
    <row r="171" spans="1:9" x14ac:dyDescent="0.3">
      <c r="A171" s="1"/>
      <c r="B171" s="1" t="s">
        <v>45</v>
      </c>
      <c r="C171" s="1">
        <v>112</v>
      </c>
      <c r="D171" s="1">
        <v>560</v>
      </c>
      <c r="F171" s="15"/>
      <c r="G171" s="12"/>
      <c r="H171" s="49"/>
      <c r="I171" s="49"/>
    </row>
    <row r="172" spans="1:9" x14ac:dyDescent="0.3">
      <c r="A172" s="1"/>
      <c r="B172" s="1" t="s">
        <v>44</v>
      </c>
      <c r="C172" s="1">
        <v>95</v>
      </c>
      <c r="D172" s="1">
        <v>950</v>
      </c>
      <c r="F172" s="15"/>
      <c r="G172" s="12"/>
      <c r="H172" s="49"/>
      <c r="I172" s="49"/>
    </row>
    <row r="173" spans="1:9" x14ac:dyDescent="0.3">
      <c r="A173" s="1"/>
      <c r="B173" s="1" t="s">
        <v>43</v>
      </c>
      <c r="C173" s="1">
        <v>105</v>
      </c>
      <c r="D173" s="1">
        <v>1260</v>
      </c>
      <c r="F173" s="15"/>
      <c r="G173" s="12"/>
      <c r="H173" s="49"/>
      <c r="I173" s="49"/>
    </row>
    <row r="174" spans="1:9" x14ac:dyDescent="0.3">
      <c r="A174" s="1"/>
      <c r="B174" s="1" t="s">
        <v>42</v>
      </c>
      <c r="C174" s="1">
        <v>88</v>
      </c>
      <c r="D174" s="1">
        <v>1320</v>
      </c>
      <c r="F174" s="15"/>
      <c r="G174" s="12"/>
      <c r="H174" s="49"/>
      <c r="I174" s="49"/>
    </row>
    <row r="175" spans="1:9" x14ac:dyDescent="0.3">
      <c r="A175" s="1"/>
      <c r="B175" s="1" t="s">
        <v>41</v>
      </c>
      <c r="C175" s="1">
        <v>98</v>
      </c>
      <c r="D175" s="1">
        <v>1960</v>
      </c>
      <c r="F175" s="15"/>
      <c r="G175" s="12"/>
      <c r="H175" s="49"/>
      <c r="I175" s="49"/>
    </row>
    <row r="176" spans="1:9" x14ac:dyDescent="0.3">
      <c r="A176" s="1"/>
      <c r="B176" s="1" t="s">
        <v>40</v>
      </c>
      <c r="C176" s="1">
        <v>121</v>
      </c>
      <c r="D176" s="1">
        <v>3630</v>
      </c>
      <c r="F176" s="15"/>
      <c r="G176" s="12"/>
      <c r="H176" s="49"/>
      <c r="I176" s="49"/>
    </row>
    <row r="177" spans="1:9" x14ac:dyDescent="0.3">
      <c r="A177" s="1"/>
      <c r="B177" s="1" t="s">
        <v>37</v>
      </c>
      <c r="C177" s="1">
        <v>87</v>
      </c>
      <c r="D177" s="1">
        <v>3915</v>
      </c>
      <c r="F177" s="15"/>
      <c r="G177" s="12"/>
      <c r="H177" s="49"/>
      <c r="I177" s="49"/>
    </row>
    <row r="178" spans="1:9" x14ac:dyDescent="0.3">
      <c r="A178" s="1"/>
      <c r="B178" s="1" t="s">
        <v>39</v>
      </c>
      <c r="C178" s="1">
        <v>116</v>
      </c>
      <c r="D178" s="1">
        <v>4060</v>
      </c>
      <c r="F178" s="15"/>
      <c r="G178" s="12"/>
      <c r="H178" s="49"/>
      <c r="I178" s="49"/>
    </row>
    <row r="179" spans="1:9" x14ac:dyDescent="0.3">
      <c r="A179" s="1"/>
      <c r="B179" s="1" t="s">
        <v>38</v>
      </c>
      <c r="C179" s="1">
        <v>87</v>
      </c>
      <c r="D179" s="1">
        <v>4350</v>
      </c>
      <c r="F179" s="15"/>
      <c r="G179" s="12"/>
      <c r="H179" s="49"/>
      <c r="I179" s="49"/>
    </row>
    <row r="180" spans="1:9" x14ac:dyDescent="0.3">
      <c r="A180" s="1"/>
      <c r="B180" s="1" t="s">
        <v>35</v>
      </c>
      <c r="C180" s="1">
        <v>96</v>
      </c>
      <c r="D180" s="1">
        <v>6240</v>
      </c>
      <c r="F180" s="15"/>
      <c r="G180" s="12"/>
      <c r="H180" s="49"/>
      <c r="I180" s="49"/>
    </row>
    <row r="181" spans="1:9" x14ac:dyDescent="0.3">
      <c r="A181" s="1"/>
      <c r="B181" s="1" t="s">
        <v>36</v>
      </c>
      <c r="C181" s="1">
        <v>114</v>
      </c>
      <c r="D181" s="1">
        <v>6840</v>
      </c>
      <c r="F181" s="15"/>
      <c r="G181" s="12"/>
      <c r="H181" s="49"/>
      <c r="I181" s="49"/>
    </row>
    <row r="182" spans="1:9" x14ac:dyDescent="0.3">
      <c r="A182" s="1"/>
      <c r="B182" s="1" t="s">
        <v>33</v>
      </c>
      <c r="C182" s="1">
        <v>113</v>
      </c>
      <c r="D182" s="1">
        <v>7910</v>
      </c>
      <c r="F182" s="15"/>
      <c r="G182" s="12"/>
      <c r="H182" s="49"/>
      <c r="I182" s="49"/>
    </row>
    <row r="183" spans="1:9" x14ac:dyDescent="0.3">
      <c r="A183" s="1"/>
      <c r="B183" s="1" t="s">
        <v>32</v>
      </c>
      <c r="C183" s="1">
        <v>114</v>
      </c>
      <c r="D183" s="1">
        <v>7980</v>
      </c>
      <c r="F183" s="15"/>
      <c r="G183" s="12"/>
      <c r="H183" s="49"/>
      <c r="I183" s="49"/>
    </row>
    <row r="184" spans="1:9" x14ac:dyDescent="0.3">
      <c r="A184" s="1"/>
      <c r="B184" s="1" t="s">
        <v>31</v>
      </c>
      <c r="C184" s="1">
        <v>113</v>
      </c>
      <c r="D184" s="1">
        <v>8475</v>
      </c>
      <c r="F184" s="15"/>
      <c r="G184" s="12"/>
      <c r="H184" s="49"/>
      <c r="I184" s="49"/>
    </row>
    <row r="185" spans="1:9" x14ac:dyDescent="0.3">
      <c r="A185" s="1"/>
      <c r="B185" s="1" t="s">
        <v>34</v>
      </c>
      <c r="C185" s="1">
        <v>129</v>
      </c>
      <c r="D185" s="1">
        <v>9288</v>
      </c>
      <c r="F185" s="15"/>
      <c r="G185" s="12"/>
      <c r="H185" s="49"/>
      <c r="I185" s="49"/>
    </row>
    <row r="186" spans="1:9" x14ac:dyDescent="0.3">
      <c r="A186" s="1"/>
      <c r="B186" s="1"/>
      <c r="C186" s="1"/>
      <c r="D186" s="26">
        <f>SUM(D169:D185)</f>
        <v>68738</v>
      </c>
      <c r="F186" s="15"/>
      <c r="G186" s="12"/>
      <c r="H186" s="49"/>
      <c r="I186" s="49"/>
    </row>
    <row r="187" spans="1:9" x14ac:dyDescent="0.3">
      <c r="A187" s="1"/>
      <c r="B187" s="1"/>
      <c r="C187" s="1"/>
      <c r="D187" s="1"/>
      <c r="F187" s="15"/>
      <c r="G187" s="12"/>
      <c r="H187" s="49"/>
      <c r="I187" s="49"/>
    </row>
    <row r="188" spans="1:9" x14ac:dyDescent="0.3">
      <c r="A188" s="1"/>
      <c r="B188" s="1"/>
      <c r="C188" s="1"/>
      <c r="D188" s="1"/>
      <c r="E188" s="1"/>
      <c r="F188" s="15"/>
      <c r="G188" s="12"/>
      <c r="H188" s="49"/>
      <c r="I188" s="49"/>
    </row>
    <row r="189" spans="1:9" s="11" customFormat="1" x14ac:dyDescent="0.3">
      <c r="A189" s="12"/>
      <c r="B189" s="12"/>
      <c r="C189" s="12"/>
      <c r="D189" s="12"/>
      <c r="E189" s="12"/>
      <c r="F189" s="12"/>
      <c r="G189" s="12"/>
      <c r="H189" s="12"/>
      <c r="I189" s="12"/>
    </row>
    <row r="190" spans="1:9" x14ac:dyDescent="0.3">
      <c r="A190" s="1"/>
      <c r="B190" s="1"/>
      <c r="C190" s="1"/>
      <c r="D190" s="1"/>
      <c r="E190" s="1"/>
      <c r="F190" s="15"/>
      <c r="G190" s="12"/>
      <c r="H190" s="49"/>
      <c r="I190" s="49"/>
    </row>
    <row r="191" spans="1:9" ht="15.6" x14ac:dyDescent="0.3">
      <c r="A191" s="1"/>
      <c r="B191" s="69" t="s">
        <v>30</v>
      </c>
      <c r="C191" s="76"/>
      <c r="D191" s="70"/>
      <c r="E191" s="1"/>
      <c r="F191" s="15"/>
      <c r="G191" s="12"/>
      <c r="H191" s="49"/>
      <c r="I191" s="49"/>
    </row>
    <row r="192" spans="1:9" x14ac:dyDescent="0.3">
      <c r="A192" s="1"/>
      <c r="B192" t="s">
        <v>0</v>
      </c>
      <c r="C192" t="s">
        <v>1</v>
      </c>
      <c r="D192" t="s">
        <v>29</v>
      </c>
      <c r="E192" s="1"/>
      <c r="F192" s="15"/>
      <c r="G192" s="12"/>
      <c r="H192" s="49"/>
      <c r="I192" s="49"/>
    </row>
    <row r="193" spans="1:9" x14ac:dyDescent="0.3">
      <c r="A193" s="1"/>
      <c r="B193" s="1">
        <v>2020</v>
      </c>
      <c r="C193" s="1">
        <v>6</v>
      </c>
      <c r="D193" s="1">
        <v>80</v>
      </c>
      <c r="E193" s="1"/>
      <c r="F193" s="15"/>
      <c r="G193" s="12"/>
      <c r="H193" s="49"/>
      <c r="I193" s="49"/>
    </row>
    <row r="194" spans="1:9" x14ac:dyDescent="0.3">
      <c r="A194" s="1"/>
      <c r="B194" s="1"/>
      <c r="C194" s="1">
        <v>9</v>
      </c>
      <c r="D194" s="1">
        <v>165</v>
      </c>
      <c r="E194" s="1"/>
      <c r="F194" s="15"/>
      <c r="G194" s="12"/>
      <c r="H194" s="49"/>
      <c r="I194" s="49"/>
    </row>
    <row r="195" spans="1:9" x14ac:dyDescent="0.3">
      <c r="A195" s="1"/>
      <c r="B195" s="1"/>
      <c r="C195" s="1">
        <v>11</v>
      </c>
      <c r="D195" s="1">
        <v>177</v>
      </c>
      <c r="E195" s="1"/>
      <c r="F195" s="15"/>
      <c r="G195" s="12"/>
      <c r="H195" s="49"/>
      <c r="I195" s="49"/>
    </row>
    <row r="196" spans="1:9" x14ac:dyDescent="0.3">
      <c r="A196" s="1"/>
      <c r="B196" s="1"/>
      <c r="C196" s="1">
        <v>12</v>
      </c>
      <c r="D196" s="1">
        <v>168</v>
      </c>
      <c r="E196" s="1"/>
      <c r="F196" s="15"/>
      <c r="G196" s="12"/>
      <c r="H196" s="49"/>
      <c r="I196" s="49"/>
    </row>
    <row r="197" spans="1:9" x14ac:dyDescent="0.3">
      <c r="A197" s="1"/>
      <c r="B197" s="1">
        <v>2021</v>
      </c>
      <c r="C197" s="1">
        <v>1</v>
      </c>
      <c r="D197" s="1">
        <v>189</v>
      </c>
      <c r="E197" s="1"/>
      <c r="F197" s="15"/>
      <c r="G197" s="12"/>
      <c r="H197" s="49"/>
      <c r="I197" s="49"/>
    </row>
    <row r="198" spans="1:9" x14ac:dyDescent="0.3">
      <c r="A198" s="1"/>
      <c r="B198" s="1"/>
      <c r="C198" s="1">
        <v>5</v>
      </c>
      <c r="D198" s="1">
        <v>178</v>
      </c>
      <c r="E198" s="1"/>
      <c r="F198" s="15"/>
      <c r="G198" s="12"/>
      <c r="H198" s="49"/>
      <c r="I198" s="49"/>
    </row>
    <row r="199" spans="1:9" x14ac:dyDescent="0.3">
      <c r="A199" s="1"/>
      <c r="B199" s="1"/>
      <c r="C199" s="1">
        <v>6</v>
      </c>
      <c r="D199" s="1">
        <v>99</v>
      </c>
      <c r="E199" s="1"/>
      <c r="F199" s="15"/>
      <c r="G199" s="12"/>
      <c r="H199" s="49"/>
      <c r="I199" s="49"/>
    </row>
    <row r="200" spans="1:9" x14ac:dyDescent="0.3">
      <c r="A200" s="1"/>
      <c r="E200" s="1"/>
      <c r="F200" s="15"/>
      <c r="G200" s="12"/>
      <c r="H200" s="49"/>
      <c r="I200" s="49"/>
    </row>
    <row r="201" spans="1:9" x14ac:dyDescent="0.3">
      <c r="A201" s="1"/>
      <c r="E201" s="1"/>
      <c r="F201" s="15"/>
      <c r="G201" s="12"/>
      <c r="H201" s="49"/>
      <c r="I201" s="49"/>
    </row>
    <row r="202" spans="1:9" x14ac:dyDescent="0.3">
      <c r="A202" s="1"/>
      <c r="E202" s="1"/>
      <c r="F202" s="15"/>
      <c r="G202" s="12"/>
      <c r="H202" s="49"/>
      <c r="I202" s="49"/>
    </row>
    <row r="203" spans="1:9" x14ac:dyDescent="0.3">
      <c r="A203" s="1"/>
      <c r="E203" s="1"/>
      <c r="F203" s="15"/>
      <c r="G203" s="12"/>
      <c r="H203" s="49"/>
      <c r="I203" s="49"/>
    </row>
    <row r="204" spans="1:9" x14ac:dyDescent="0.3">
      <c r="A204" s="1"/>
      <c r="E204" s="1"/>
      <c r="F204" s="15"/>
      <c r="G204" s="12"/>
      <c r="H204" s="49"/>
      <c r="I204" s="49"/>
    </row>
    <row r="205" spans="1:9" x14ac:dyDescent="0.3">
      <c r="A205" s="1"/>
      <c r="E205" s="1"/>
      <c r="F205" s="15"/>
      <c r="G205" s="12"/>
      <c r="H205" s="49"/>
      <c r="I205" s="49"/>
    </row>
    <row r="206" spans="1:9" x14ac:dyDescent="0.3">
      <c r="A206" s="1"/>
      <c r="E206" s="1"/>
      <c r="F206" s="15"/>
      <c r="G206" s="12"/>
      <c r="H206" s="49"/>
      <c r="I206" s="49"/>
    </row>
    <row r="207" spans="1:9" x14ac:dyDescent="0.3">
      <c r="A207" s="1"/>
      <c r="F207" s="15"/>
      <c r="G207" s="12"/>
      <c r="H207" s="49"/>
      <c r="I207" s="49"/>
    </row>
    <row r="208" spans="1:9" ht="15.6" x14ac:dyDescent="0.3">
      <c r="A208" s="1"/>
      <c r="B208" s="73" t="s">
        <v>57</v>
      </c>
      <c r="C208" s="74"/>
      <c r="D208" s="75"/>
      <c r="F208" s="15"/>
      <c r="G208" s="12"/>
      <c r="H208" s="49"/>
      <c r="I208" s="49"/>
    </row>
    <row r="209" spans="1:9" ht="15" thickBot="1" x14ac:dyDescent="0.35">
      <c r="A209" s="1"/>
      <c r="B209" s="16" t="s">
        <v>0</v>
      </c>
      <c r="C209" s="17" t="s">
        <v>1</v>
      </c>
      <c r="D209" s="18" t="s">
        <v>29</v>
      </c>
      <c r="F209" s="15"/>
      <c r="G209" s="12"/>
      <c r="H209" s="49"/>
      <c r="I209" s="49"/>
    </row>
    <row r="210" spans="1:9" ht="15" thickTop="1" x14ac:dyDescent="0.3">
      <c r="A210" s="1"/>
      <c r="B210" s="1">
        <v>2020</v>
      </c>
      <c r="C210" s="1">
        <v>8</v>
      </c>
      <c r="D210" s="1">
        <v>185</v>
      </c>
      <c r="E210" s="1"/>
      <c r="F210" s="15"/>
      <c r="G210" s="12"/>
      <c r="H210" s="49"/>
      <c r="I210" s="49"/>
    </row>
    <row r="211" spans="1:9" x14ac:dyDescent="0.3">
      <c r="A211" s="1"/>
      <c r="B211" s="1"/>
      <c r="C211" s="1">
        <v>10</v>
      </c>
      <c r="D211" s="1">
        <v>168</v>
      </c>
      <c r="E211" s="1"/>
      <c r="F211" s="15"/>
      <c r="G211" s="12"/>
      <c r="H211" s="49"/>
      <c r="I211" s="49"/>
    </row>
    <row r="212" spans="1:9" x14ac:dyDescent="0.3">
      <c r="A212" s="1"/>
      <c r="B212" s="1">
        <v>2021</v>
      </c>
      <c r="C212" s="1">
        <v>3</v>
      </c>
      <c r="D212" s="1">
        <v>168</v>
      </c>
      <c r="E212" s="1"/>
      <c r="F212" s="15"/>
      <c r="G212" s="12"/>
      <c r="H212" s="49"/>
      <c r="I212" s="49"/>
    </row>
    <row r="213" spans="1:9" x14ac:dyDescent="0.3">
      <c r="A213" s="1"/>
      <c r="E213" s="1"/>
      <c r="F213" s="15"/>
      <c r="G213" s="12"/>
      <c r="H213" s="49"/>
      <c r="I213" s="49"/>
    </row>
    <row r="214" spans="1:9" x14ac:dyDescent="0.3">
      <c r="A214" s="1"/>
      <c r="E214" s="1"/>
      <c r="F214" s="15"/>
      <c r="G214" s="12"/>
      <c r="H214" s="49"/>
      <c r="I214" s="49"/>
    </row>
    <row r="215" spans="1:9" x14ac:dyDescent="0.3">
      <c r="A215" s="1"/>
      <c r="E215" s="1"/>
      <c r="F215" s="15"/>
      <c r="G215" s="12"/>
      <c r="H215" s="49"/>
      <c r="I215" s="49"/>
    </row>
    <row r="216" spans="1:9" x14ac:dyDescent="0.3">
      <c r="A216" s="1"/>
      <c r="E216" s="1"/>
      <c r="F216" s="15"/>
      <c r="G216" s="12"/>
      <c r="H216" s="49"/>
      <c r="I216" s="49"/>
    </row>
    <row r="217" spans="1:9" x14ac:dyDescent="0.3">
      <c r="A217" s="1"/>
      <c r="E217" s="1"/>
      <c r="F217" s="15"/>
      <c r="G217" s="12"/>
      <c r="H217" s="49"/>
      <c r="I217" s="49"/>
    </row>
    <row r="218" spans="1:9" x14ac:dyDescent="0.3">
      <c r="A218" s="1"/>
      <c r="E218" s="1"/>
      <c r="F218" s="15"/>
      <c r="G218" s="12"/>
      <c r="H218" s="49"/>
      <c r="I218" s="49"/>
    </row>
    <row r="219" spans="1:9" x14ac:dyDescent="0.3">
      <c r="A219" s="1"/>
      <c r="E219" s="1"/>
      <c r="F219" s="15"/>
      <c r="G219" s="12"/>
      <c r="H219" s="49"/>
      <c r="I219" s="49"/>
    </row>
    <row r="220" spans="1:9" x14ac:dyDescent="0.3">
      <c r="A220" s="1"/>
      <c r="F220" s="15"/>
      <c r="G220" s="12"/>
      <c r="H220" s="49"/>
      <c r="I220" s="49"/>
    </row>
    <row r="221" spans="1:9" x14ac:dyDescent="0.3">
      <c r="A221" s="1"/>
      <c r="F221" s="15"/>
      <c r="G221" s="12"/>
      <c r="H221" s="49"/>
      <c r="I221" s="49"/>
    </row>
    <row r="222" spans="1:9" x14ac:dyDescent="0.3">
      <c r="A222" s="1"/>
      <c r="F222" s="15"/>
      <c r="G222" s="12"/>
      <c r="H222" s="49"/>
      <c r="I222" s="49"/>
    </row>
    <row r="223" spans="1:9" x14ac:dyDescent="0.3">
      <c r="A223" s="1"/>
      <c r="D223" s="1"/>
      <c r="E223" s="1"/>
      <c r="F223" s="15"/>
      <c r="G223" s="12"/>
      <c r="H223" s="49"/>
      <c r="I223" s="49"/>
    </row>
    <row r="224" spans="1:9" x14ac:dyDescent="0.3">
      <c r="A224" s="1"/>
      <c r="B224" s="1"/>
      <c r="C224" s="1"/>
      <c r="D224" s="1"/>
      <c r="E224" s="1"/>
      <c r="F224" s="15"/>
      <c r="G224" s="12"/>
      <c r="H224" s="49"/>
      <c r="I224" s="49"/>
    </row>
    <row r="225" spans="1:9" x14ac:dyDescent="0.3">
      <c r="A225" s="1"/>
      <c r="B225" s="1"/>
      <c r="C225" s="1"/>
      <c r="D225" s="1"/>
      <c r="E225" s="1"/>
      <c r="F225" s="15"/>
      <c r="G225" s="12"/>
      <c r="H225" s="49"/>
      <c r="I225" s="49"/>
    </row>
    <row r="226" spans="1:9" ht="15.6" x14ac:dyDescent="0.3">
      <c r="A226" s="1"/>
      <c r="B226" s="73" t="s">
        <v>58</v>
      </c>
      <c r="C226" s="74"/>
      <c r="D226" s="75"/>
      <c r="E226" s="1"/>
      <c r="F226" s="15"/>
      <c r="G226" s="12"/>
      <c r="H226" s="49"/>
      <c r="I226" s="49"/>
    </row>
    <row r="227" spans="1:9" x14ac:dyDescent="0.3">
      <c r="A227" s="1"/>
      <c r="B227" t="s">
        <v>0</v>
      </c>
      <c r="C227" t="s">
        <v>1</v>
      </c>
      <c r="D227" t="s">
        <v>29</v>
      </c>
      <c r="E227" s="1"/>
      <c r="F227" s="15"/>
      <c r="G227" s="12"/>
      <c r="H227" s="49"/>
      <c r="I227" s="49"/>
    </row>
    <row r="228" spans="1:9" x14ac:dyDescent="0.3">
      <c r="A228" s="1"/>
      <c r="B228" s="1">
        <v>2020</v>
      </c>
      <c r="C228" s="1">
        <v>2</v>
      </c>
      <c r="D228" s="1">
        <v>155</v>
      </c>
      <c r="E228" s="1"/>
      <c r="F228" s="15"/>
      <c r="G228" s="12"/>
      <c r="H228" s="49"/>
      <c r="I228" s="49"/>
    </row>
    <row r="229" spans="1:9" x14ac:dyDescent="0.3">
      <c r="A229" s="1"/>
      <c r="B229" s="1"/>
      <c r="C229" s="1">
        <v>7</v>
      </c>
      <c r="D229" s="1">
        <v>175</v>
      </c>
      <c r="E229" s="1"/>
      <c r="F229" s="15"/>
      <c r="G229" s="12"/>
      <c r="H229" s="49"/>
      <c r="I229" s="49"/>
    </row>
    <row r="230" spans="1:9" x14ac:dyDescent="0.3">
      <c r="A230" s="1"/>
      <c r="B230" s="1">
        <v>2021</v>
      </c>
      <c r="C230" s="1">
        <v>4</v>
      </c>
      <c r="D230" s="1">
        <v>170</v>
      </c>
      <c r="E230" s="1"/>
      <c r="F230" s="15"/>
      <c r="G230" s="12"/>
      <c r="H230" s="49"/>
      <c r="I230" s="49"/>
    </row>
    <row r="231" spans="1:9" x14ac:dyDescent="0.3">
      <c r="A231" s="1"/>
      <c r="B231" s="1"/>
      <c r="C231" s="1"/>
      <c r="D231" s="1"/>
      <c r="E231" s="1"/>
      <c r="F231" s="15"/>
      <c r="G231" s="12"/>
      <c r="H231" s="49"/>
      <c r="I231" s="49"/>
    </row>
    <row r="232" spans="1:9" x14ac:dyDescent="0.3">
      <c r="A232" s="1"/>
      <c r="B232" s="1"/>
      <c r="C232" s="1"/>
      <c r="D232" s="1"/>
      <c r="E232" s="1"/>
      <c r="F232" s="15"/>
      <c r="G232" s="12"/>
      <c r="H232" s="49"/>
      <c r="I232" s="49"/>
    </row>
    <row r="233" spans="1:9" x14ac:dyDescent="0.3">
      <c r="A233" s="1"/>
      <c r="B233" s="1"/>
      <c r="C233" s="1"/>
      <c r="D233" s="1"/>
      <c r="E233" s="1"/>
      <c r="F233" s="15"/>
      <c r="G233" s="12"/>
      <c r="H233" s="49"/>
      <c r="I233" s="49"/>
    </row>
    <row r="234" spans="1:9" x14ac:dyDescent="0.3">
      <c r="A234" s="1"/>
      <c r="B234" s="1"/>
      <c r="C234" s="1"/>
      <c r="D234" s="1"/>
      <c r="E234" s="1"/>
      <c r="F234" s="15"/>
      <c r="G234" s="12"/>
      <c r="H234" s="49"/>
      <c r="I234" s="49"/>
    </row>
    <row r="235" spans="1:9" x14ac:dyDescent="0.3">
      <c r="A235" s="1"/>
      <c r="B235" s="1"/>
      <c r="C235" s="1"/>
      <c r="D235" s="1"/>
      <c r="E235" s="1"/>
      <c r="F235" s="15"/>
      <c r="G235" s="12"/>
      <c r="H235" s="49"/>
      <c r="I235" s="49"/>
    </row>
    <row r="236" spans="1:9" x14ac:dyDescent="0.3">
      <c r="A236" s="1"/>
      <c r="B236" s="1"/>
      <c r="C236" s="1"/>
      <c r="D236" s="1"/>
      <c r="E236" s="1"/>
      <c r="F236" s="15"/>
      <c r="G236" s="12"/>
      <c r="H236" s="49"/>
      <c r="I236" s="49"/>
    </row>
    <row r="237" spans="1:9" x14ac:dyDescent="0.3">
      <c r="A237" s="1"/>
      <c r="B237" s="1"/>
      <c r="C237" s="1"/>
      <c r="D237" s="1"/>
      <c r="E237" s="1"/>
      <c r="F237" s="15"/>
      <c r="G237" s="12"/>
      <c r="H237" s="49"/>
      <c r="I237" s="49"/>
    </row>
    <row r="238" spans="1:9" x14ac:dyDescent="0.3">
      <c r="A238" s="1"/>
      <c r="B238" s="1"/>
      <c r="C238" s="1"/>
      <c r="D238" s="1"/>
      <c r="E238" s="1"/>
      <c r="F238" s="15"/>
      <c r="G238" s="12"/>
      <c r="H238" s="49"/>
      <c r="I238" s="49"/>
    </row>
    <row r="239" spans="1:9" x14ac:dyDescent="0.3">
      <c r="A239" s="1"/>
      <c r="B239" s="1"/>
      <c r="C239" s="1"/>
      <c r="D239" s="1"/>
      <c r="E239" s="1"/>
      <c r="F239" s="15"/>
      <c r="G239" s="12"/>
      <c r="H239" s="49"/>
      <c r="I239" s="49"/>
    </row>
    <row r="240" spans="1:9" x14ac:dyDescent="0.3">
      <c r="A240" s="1"/>
      <c r="B240" s="1"/>
      <c r="C240" s="1"/>
      <c r="D240" s="1"/>
      <c r="E240" s="1"/>
      <c r="F240" s="15"/>
      <c r="G240" s="12"/>
      <c r="H240" s="49"/>
      <c r="I240" s="49"/>
    </row>
    <row r="241" spans="1:9" x14ac:dyDescent="0.3">
      <c r="A241" s="1"/>
      <c r="B241" s="1"/>
      <c r="C241" s="1"/>
      <c r="D241" s="1"/>
      <c r="E241" s="1"/>
      <c r="F241" s="15"/>
      <c r="G241" s="12"/>
      <c r="H241" s="49"/>
      <c r="I241" s="49"/>
    </row>
    <row r="242" spans="1:9" x14ac:dyDescent="0.3">
      <c r="A242" s="1"/>
      <c r="B242" s="1"/>
      <c r="C242" s="1"/>
      <c r="D242" s="1"/>
      <c r="E242" s="1"/>
      <c r="F242" s="15"/>
      <c r="G242" s="12"/>
      <c r="H242" s="49"/>
      <c r="I242" s="49"/>
    </row>
    <row r="243" spans="1:9" s="11" customFormat="1" x14ac:dyDescent="0.3">
      <c r="A243" s="12"/>
      <c r="B243" s="12"/>
      <c r="C243" s="12"/>
      <c r="D243" s="12"/>
      <c r="E243" s="12"/>
      <c r="F243" s="12"/>
      <c r="G243" s="12"/>
      <c r="H243" s="12"/>
      <c r="I243" s="12"/>
    </row>
    <row r="244" spans="1:9" x14ac:dyDescent="0.3">
      <c r="A244" s="1"/>
      <c r="B244" s="1"/>
      <c r="C244" s="1"/>
      <c r="D244" s="1"/>
      <c r="E244" s="1"/>
      <c r="F244" s="15"/>
      <c r="G244" s="12"/>
      <c r="H244" s="49"/>
      <c r="I244" s="49"/>
    </row>
    <row r="245" spans="1:9" x14ac:dyDescent="0.3">
      <c r="A245" s="1"/>
      <c r="B245" s="1"/>
      <c r="C245" s="1"/>
      <c r="D245" s="1"/>
      <c r="E245" s="1"/>
      <c r="F245" s="15"/>
      <c r="G245" s="12"/>
      <c r="H245" s="49"/>
      <c r="I245" s="49"/>
    </row>
    <row r="246" spans="1:9" x14ac:dyDescent="0.3">
      <c r="A246" s="1"/>
      <c r="B246" s="1"/>
      <c r="C246" s="1"/>
      <c r="D246" s="1"/>
      <c r="E246" s="1"/>
      <c r="F246" s="15"/>
      <c r="G246" s="12"/>
      <c r="H246" s="49"/>
      <c r="I246" s="49"/>
    </row>
    <row r="247" spans="1:9" x14ac:dyDescent="0.3">
      <c r="A247" s="1"/>
      <c r="B247" s="1"/>
      <c r="C247" s="1"/>
      <c r="D247" s="1"/>
      <c r="E247" s="1"/>
      <c r="F247" s="15"/>
      <c r="G247" s="12"/>
      <c r="H247" s="49"/>
      <c r="I247" s="49"/>
    </row>
    <row r="248" spans="1:9" x14ac:dyDescent="0.3">
      <c r="A248" s="1"/>
      <c r="B248" s="1"/>
      <c r="C248" s="1"/>
      <c r="D248" s="1"/>
      <c r="E248" s="1"/>
      <c r="F248" s="15"/>
      <c r="G248" s="12"/>
      <c r="H248" s="49"/>
      <c r="I248" s="49"/>
    </row>
    <row r="249" spans="1:9" x14ac:dyDescent="0.3">
      <c r="A249" s="1"/>
      <c r="B249" s="1"/>
      <c r="C249" s="1"/>
      <c r="D249" s="1"/>
      <c r="E249" s="1"/>
      <c r="F249" s="15"/>
      <c r="G249" s="12"/>
      <c r="H249" s="49"/>
      <c r="I249" s="49"/>
    </row>
    <row r="250" spans="1:9" x14ac:dyDescent="0.3">
      <c r="A250" s="1"/>
      <c r="B250" s="1"/>
      <c r="C250" s="1"/>
      <c r="D250" s="1"/>
      <c r="E250" s="1"/>
      <c r="F250" s="15"/>
      <c r="G250" s="12"/>
      <c r="H250" s="49"/>
      <c r="I250" s="49"/>
    </row>
    <row r="251" spans="1:9" x14ac:dyDescent="0.3">
      <c r="A251" s="1"/>
      <c r="B251" s="1"/>
      <c r="C251" s="1"/>
      <c r="D251" s="1"/>
      <c r="E251" s="1"/>
      <c r="F251" s="15"/>
      <c r="G251" s="12"/>
      <c r="H251" s="49"/>
      <c r="I251" s="49"/>
    </row>
    <row r="252" spans="1:9" x14ac:dyDescent="0.3">
      <c r="A252" s="1"/>
      <c r="B252" s="1"/>
      <c r="C252" s="1"/>
      <c r="D252" s="1"/>
      <c r="E252" s="1"/>
      <c r="F252" s="15"/>
      <c r="G252" s="12"/>
      <c r="H252" s="49"/>
      <c r="I252" s="49"/>
    </row>
    <row r="253" spans="1:9" x14ac:dyDescent="0.3">
      <c r="A253" s="1"/>
      <c r="B253" s="1"/>
      <c r="C253" s="1"/>
      <c r="D253" s="1"/>
      <c r="E253" s="1"/>
      <c r="F253" s="15"/>
      <c r="G253" s="12"/>
      <c r="H253" s="49"/>
      <c r="I253" s="49"/>
    </row>
    <row r="254" spans="1:9" x14ac:dyDescent="0.3">
      <c r="A254" s="1"/>
      <c r="B254" s="1"/>
      <c r="C254" s="1"/>
      <c r="D254" s="1"/>
      <c r="E254" s="1"/>
      <c r="F254" s="15"/>
      <c r="G254" s="12"/>
      <c r="H254" s="49"/>
      <c r="I254" s="49"/>
    </row>
    <row r="255" spans="1:9" x14ac:dyDescent="0.3">
      <c r="A255" s="1"/>
      <c r="B255" s="1"/>
      <c r="C255" s="1"/>
      <c r="D255" s="1"/>
      <c r="E255" s="1"/>
      <c r="F255" s="15"/>
      <c r="G255" s="12"/>
      <c r="H255" s="49"/>
      <c r="I255" s="49"/>
    </row>
    <row r="256" spans="1:9" x14ac:dyDescent="0.3">
      <c r="A256" s="1"/>
      <c r="B256" s="1"/>
      <c r="C256" s="1"/>
      <c r="D256" s="1"/>
      <c r="E256" s="1"/>
      <c r="F256" s="15"/>
      <c r="G256" s="12"/>
      <c r="H256" s="49"/>
      <c r="I256" s="49"/>
    </row>
    <row r="257" spans="1:9" x14ac:dyDescent="0.3">
      <c r="A257" s="1"/>
      <c r="B257" s="1"/>
      <c r="C257" s="1"/>
      <c r="D257" s="1"/>
      <c r="E257" s="1"/>
      <c r="F257" s="15"/>
      <c r="G257" s="12"/>
      <c r="H257" s="49"/>
      <c r="I257" s="49"/>
    </row>
    <row r="258" spans="1:9" x14ac:dyDescent="0.3">
      <c r="A258" s="1"/>
      <c r="B258" s="1"/>
      <c r="C258" s="1"/>
      <c r="D258" s="1"/>
      <c r="E258" s="1"/>
      <c r="F258" s="15"/>
      <c r="G258" s="12"/>
      <c r="H258" s="49"/>
      <c r="I258" s="49"/>
    </row>
    <row r="259" spans="1:9" x14ac:dyDescent="0.3">
      <c r="A259" s="1"/>
      <c r="B259" s="1"/>
      <c r="C259" s="1"/>
      <c r="D259" s="1"/>
      <c r="E259" s="1"/>
      <c r="F259" s="15"/>
      <c r="G259" s="12"/>
      <c r="H259" s="49"/>
      <c r="I259" s="49"/>
    </row>
    <row r="260" spans="1:9" x14ac:dyDescent="0.3">
      <c r="A260" s="1"/>
      <c r="B260" s="1"/>
      <c r="C260" s="1"/>
      <c r="D260" s="1"/>
      <c r="E260" s="1"/>
      <c r="F260" s="15"/>
      <c r="G260" s="12"/>
      <c r="H260" s="49"/>
      <c r="I260" s="49"/>
    </row>
    <row r="261" spans="1:9" x14ac:dyDescent="0.3">
      <c r="A261" s="1"/>
      <c r="B261" s="1"/>
      <c r="C261" s="1"/>
      <c r="D261" s="1"/>
      <c r="E261" s="1"/>
      <c r="F261" s="15"/>
      <c r="G261" s="12"/>
      <c r="H261" s="49"/>
      <c r="I261" s="49"/>
    </row>
    <row r="262" spans="1:9" x14ac:dyDescent="0.3">
      <c r="A262" s="1"/>
      <c r="B262" s="1"/>
      <c r="C262" s="1"/>
      <c r="D262" s="1"/>
      <c r="E262" s="1"/>
      <c r="F262" s="15"/>
      <c r="G262" s="12"/>
      <c r="H262" s="49"/>
      <c r="I262" s="49"/>
    </row>
    <row r="263" spans="1:9" x14ac:dyDescent="0.3">
      <c r="A263" s="1"/>
      <c r="B263" s="1"/>
      <c r="C263" s="1"/>
      <c r="D263" s="1"/>
      <c r="E263" s="1"/>
      <c r="F263" s="15"/>
      <c r="G263" s="12"/>
      <c r="H263" s="49"/>
      <c r="I263" s="49"/>
    </row>
    <row r="264" spans="1:9" x14ac:dyDescent="0.3">
      <c r="A264" s="1"/>
      <c r="B264" s="1"/>
      <c r="C264" s="1"/>
      <c r="D264" s="1"/>
      <c r="E264" s="1"/>
      <c r="F264" s="15"/>
      <c r="G264" s="12"/>
      <c r="H264" s="49"/>
      <c r="I264" s="49"/>
    </row>
    <row r="265" spans="1:9" x14ac:dyDescent="0.3">
      <c r="A265" s="1"/>
      <c r="B265" s="1"/>
      <c r="C265" s="1"/>
      <c r="D265" s="1"/>
      <c r="E265" s="1"/>
      <c r="F265" s="15"/>
      <c r="G265" s="12"/>
      <c r="H265" s="49"/>
      <c r="I265" s="49"/>
    </row>
    <row r="266" spans="1:9" x14ac:dyDescent="0.3">
      <c r="A266" s="1"/>
      <c r="B266" s="1"/>
      <c r="C266" s="1"/>
      <c r="D266" s="1"/>
      <c r="E266" s="1"/>
      <c r="F266" s="15"/>
      <c r="G266" s="12"/>
      <c r="H266" s="49"/>
      <c r="I266" s="49"/>
    </row>
    <row r="267" spans="1:9" x14ac:dyDescent="0.3">
      <c r="A267" s="1"/>
      <c r="B267" s="1"/>
      <c r="C267" s="1"/>
      <c r="D267" s="1"/>
      <c r="E267" s="1"/>
      <c r="F267" s="15"/>
      <c r="G267" s="12"/>
      <c r="H267" s="49"/>
      <c r="I267" s="49"/>
    </row>
    <row r="268" spans="1:9" x14ac:dyDescent="0.3">
      <c r="A268" s="1"/>
      <c r="B268" s="1"/>
      <c r="C268" s="1"/>
      <c r="D268" s="1"/>
      <c r="E268" s="1"/>
      <c r="F268" s="15"/>
      <c r="G268" s="12"/>
      <c r="H268" s="49"/>
      <c r="I268" s="49"/>
    </row>
    <row r="269" spans="1:9" x14ac:dyDescent="0.3">
      <c r="A269" s="1"/>
      <c r="B269" s="1"/>
      <c r="C269" s="1"/>
      <c r="D269" s="1"/>
      <c r="E269" s="1"/>
      <c r="F269" s="15"/>
      <c r="G269" s="12"/>
      <c r="H269" s="49"/>
      <c r="I269" s="49"/>
    </row>
    <row r="270" spans="1:9" x14ac:dyDescent="0.3">
      <c r="A270" s="1"/>
      <c r="B270" s="1"/>
      <c r="C270" s="1"/>
      <c r="D270" s="1"/>
      <c r="E270" s="1"/>
      <c r="F270" s="15"/>
      <c r="G270" s="12"/>
      <c r="H270" s="49"/>
      <c r="I270" s="49"/>
    </row>
    <row r="271" spans="1:9" x14ac:dyDescent="0.3">
      <c r="A271" s="1"/>
      <c r="B271" s="1"/>
      <c r="C271" s="1"/>
      <c r="D271" s="1"/>
      <c r="E271" s="1"/>
      <c r="F271" s="15"/>
      <c r="G271" s="12"/>
      <c r="H271" s="49"/>
      <c r="I271" s="49"/>
    </row>
    <row r="272" spans="1:9" x14ac:dyDescent="0.3">
      <c r="A272" s="1"/>
      <c r="B272" s="1"/>
      <c r="C272" s="1"/>
      <c r="D272" s="1"/>
      <c r="E272" s="1"/>
      <c r="F272" s="15"/>
      <c r="G272" s="12"/>
      <c r="H272" s="49"/>
      <c r="I272" s="49"/>
    </row>
    <row r="273" spans="1:9" x14ac:dyDescent="0.3">
      <c r="A273" s="1"/>
      <c r="B273" s="1"/>
      <c r="C273" s="1"/>
      <c r="D273" s="1"/>
      <c r="E273" s="1"/>
      <c r="F273" s="15"/>
      <c r="G273" s="12"/>
      <c r="H273" s="49"/>
      <c r="I273" s="49"/>
    </row>
    <row r="274" spans="1:9" x14ac:dyDescent="0.3">
      <c r="A274" s="1"/>
      <c r="B274" s="1"/>
      <c r="C274" s="1"/>
      <c r="D274" s="1"/>
      <c r="E274" s="1"/>
      <c r="F274" s="15"/>
      <c r="G274" s="12"/>
      <c r="H274" s="49"/>
      <c r="I274" s="49"/>
    </row>
    <row r="275" spans="1:9" x14ac:dyDescent="0.3">
      <c r="A275" s="1"/>
      <c r="B275" s="1"/>
      <c r="C275" s="1"/>
      <c r="D275" s="1"/>
      <c r="E275" s="1"/>
      <c r="F275" s="15"/>
      <c r="G275" s="12"/>
      <c r="H275" s="49"/>
      <c r="I275" s="49"/>
    </row>
    <row r="276" spans="1:9" x14ac:dyDescent="0.3">
      <c r="A276" s="1"/>
      <c r="B276" s="1"/>
      <c r="C276" s="1"/>
      <c r="D276" s="1"/>
      <c r="E276" s="1"/>
      <c r="F276" s="15"/>
      <c r="G276" s="12"/>
      <c r="H276" s="49"/>
      <c r="I276" s="49"/>
    </row>
    <row r="277" spans="1:9" x14ac:dyDescent="0.3">
      <c r="A277" s="1"/>
      <c r="B277" s="1"/>
      <c r="C277" s="1"/>
      <c r="D277" s="1"/>
      <c r="E277" s="1"/>
      <c r="F277" s="15"/>
      <c r="G277" s="12"/>
      <c r="H277" s="49"/>
      <c r="I277" s="49"/>
    </row>
    <row r="278" spans="1:9" x14ac:dyDescent="0.3">
      <c r="A278" s="1"/>
      <c r="B278" s="1"/>
      <c r="C278" s="1"/>
      <c r="D278" s="1"/>
      <c r="E278" s="1"/>
      <c r="F278" s="15"/>
      <c r="G278" s="12"/>
      <c r="H278" s="49"/>
      <c r="I278" s="49"/>
    </row>
    <row r="279" spans="1:9" x14ac:dyDescent="0.3">
      <c r="A279" s="1"/>
      <c r="B279" s="1"/>
      <c r="C279" s="1"/>
      <c r="D279" s="1"/>
      <c r="E279" s="1"/>
      <c r="F279" s="15"/>
      <c r="G279" s="12"/>
      <c r="H279" s="49"/>
      <c r="I279" s="49"/>
    </row>
    <row r="280" spans="1:9" x14ac:dyDescent="0.3">
      <c r="A280" s="1"/>
      <c r="B280" s="1"/>
      <c r="C280" s="1"/>
      <c r="D280" s="1"/>
      <c r="E280" s="1"/>
      <c r="F280" s="15"/>
      <c r="G280" s="12"/>
      <c r="H280" s="49"/>
      <c r="I280" s="49"/>
    </row>
    <row r="281" spans="1:9" x14ac:dyDescent="0.3">
      <c r="A281" s="1"/>
      <c r="B281" s="1"/>
      <c r="C281" s="1"/>
      <c r="D281" s="1"/>
      <c r="E281" s="1"/>
      <c r="F281" s="15"/>
      <c r="G281" s="12"/>
      <c r="H281" s="49"/>
      <c r="I281" s="49"/>
    </row>
    <row r="282" spans="1:9" x14ac:dyDescent="0.3">
      <c r="A282" s="1"/>
      <c r="B282" s="1"/>
      <c r="C282" s="1"/>
      <c r="D282" s="1"/>
      <c r="E282" s="1"/>
      <c r="F282" s="15"/>
      <c r="G282" s="12"/>
      <c r="H282" s="49"/>
      <c r="I282" s="49"/>
    </row>
    <row r="283" spans="1:9" x14ac:dyDescent="0.3">
      <c r="A283" s="1"/>
      <c r="B283" s="1"/>
      <c r="C283" s="1"/>
      <c r="D283" s="1"/>
      <c r="E283" s="1"/>
      <c r="F283" s="15"/>
      <c r="G283" s="12"/>
      <c r="H283" s="49"/>
      <c r="I283" s="49"/>
    </row>
    <row r="284" spans="1:9" x14ac:dyDescent="0.3">
      <c r="A284" s="1"/>
      <c r="B284" s="1"/>
      <c r="C284" s="1"/>
      <c r="D284" s="1"/>
      <c r="E284" s="1"/>
      <c r="F284" s="15"/>
      <c r="G284" s="12"/>
      <c r="H284" s="49"/>
      <c r="I284" s="49"/>
    </row>
    <row r="285" spans="1:9" x14ac:dyDescent="0.3">
      <c r="A285" s="1"/>
      <c r="B285" s="1"/>
      <c r="C285" s="1"/>
      <c r="D285" s="1"/>
      <c r="E285" s="1"/>
      <c r="F285" s="15"/>
      <c r="G285" s="12"/>
      <c r="H285" s="49"/>
      <c r="I285" s="49"/>
    </row>
    <row r="286" spans="1:9" x14ac:dyDescent="0.3">
      <c r="A286" s="1"/>
      <c r="B286" s="1"/>
      <c r="C286" s="1"/>
      <c r="D286" s="1"/>
      <c r="E286" s="1"/>
      <c r="F286" s="15"/>
      <c r="G286" s="12"/>
      <c r="H286" s="49"/>
      <c r="I286" s="49"/>
    </row>
    <row r="287" spans="1:9" x14ac:dyDescent="0.3">
      <c r="A287" s="1"/>
      <c r="B287" s="1"/>
      <c r="C287" s="1"/>
      <c r="D287" s="1"/>
      <c r="E287" s="1"/>
      <c r="F287" s="15"/>
      <c r="G287" s="12"/>
      <c r="H287" s="49"/>
      <c r="I287" s="49"/>
    </row>
    <row r="288" spans="1:9" x14ac:dyDescent="0.3">
      <c r="A288" s="1"/>
      <c r="B288" s="1"/>
      <c r="C288" s="1"/>
      <c r="D288" s="1"/>
      <c r="E288" s="1"/>
      <c r="F288" s="15"/>
      <c r="G288" s="12"/>
      <c r="H288" s="49"/>
      <c r="I288" s="49"/>
    </row>
    <row r="289" spans="1:9" x14ac:dyDescent="0.3">
      <c r="A289" s="1"/>
      <c r="B289" s="1"/>
      <c r="C289" s="1"/>
      <c r="D289" s="1"/>
      <c r="E289" s="1"/>
      <c r="F289" s="15"/>
      <c r="G289" s="12"/>
      <c r="H289" s="49"/>
      <c r="I289" s="49"/>
    </row>
    <row r="290" spans="1:9" x14ac:dyDescent="0.3">
      <c r="A290" s="1"/>
      <c r="B290" s="1"/>
      <c r="C290" s="1"/>
      <c r="D290" s="1"/>
      <c r="E290" s="1"/>
      <c r="F290" s="15"/>
      <c r="G290" s="12"/>
      <c r="H290" s="49"/>
      <c r="I290" s="49"/>
    </row>
    <row r="291" spans="1:9" x14ac:dyDescent="0.3">
      <c r="A291" s="1"/>
      <c r="B291" s="1"/>
      <c r="C291" s="1"/>
      <c r="D291" s="1"/>
      <c r="E291" s="1"/>
      <c r="F291" s="15"/>
      <c r="G291" s="12"/>
      <c r="H291" s="49"/>
      <c r="I291" s="49"/>
    </row>
    <row r="292" spans="1:9" x14ac:dyDescent="0.3">
      <c r="A292" s="1"/>
      <c r="B292" s="1"/>
      <c r="C292" s="1"/>
      <c r="D292" s="1"/>
      <c r="E292" s="1"/>
      <c r="F292" s="15"/>
      <c r="G292" s="12"/>
      <c r="H292" s="49"/>
      <c r="I292" s="49"/>
    </row>
    <row r="293" spans="1:9" x14ac:dyDescent="0.3">
      <c r="A293" s="1"/>
      <c r="B293" s="1"/>
      <c r="C293" s="1"/>
      <c r="D293" s="1"/>
      <c r="E293" s="1"/>
      <c r="F293" s="15"/>
      <c r="G293" s="12"/>
      <c r="H293" s="49"/>
      <c r="I293" s="49"/>
    </row>
    <row r="294" spans="1:9" x14ac:dyDescent="0.3">
      <c r="A294" s="1"/>
      <c r="B294" s="1"/>
      <c r="C294" s="1"/>
      <c r="D294" s="1"/>
      <c r="E294" s="1"/>
      <c r="F294" s="15"/>
      <c r="G294" s="12"/>
      <c r="H294" s="49"/>
      <c r="I294" s="49"/>
    </row>
    <row r="295" spans="1:9" x14ac:dyDescent="0.3">
      <c r="A295" s="1"/>
      <c r="B295" s="1"/>
      <c r="C295" s="1"/>
      <c r="D295" s="1"/>
      <c r="E295" s="1"/>
      <c r="F295" s="15"/>
      <c r="G295" s="12"/>
      <c r="H295" s="49"/>
      <c r="I295" s="49"/>
    </row>
    <row r="296" spans="1:9" x14ac:dyDescent="0.3">
      <c r="A296" s="1"/>
      <c r="B296" s="1"/>
      <c r="C296" s="1"/>
      <c r="D296" s="1"/>
      <c r="E296" s="1"/>
      <c r="F296" s="15"/>
      <c r="G296" s="12"/>
      <c r="H296" s="49"/>
      <c r="I296" s="49"/>
    </row>
    <row r="297" spans="1:9" x14ac:dyDescent="0.3">
      <c r="A297" s="1"/>
      <c r="B297" s="1"/>
      <c r="C297" s="1"/>
      <c r="D297" s="1"/>
      <c r="E297" s="1"/>
      <c r="F297" s="15"/>
      <c r="G297" s="12"/>
      <c r="H297" s="49"/>
      <c r="I297" s="49"/>
    </row>
    <row r="298" spans="1:9" x14ac:dyDescent="0.3">
      <c r="A298" s="1"/>
      <c r="B298" s="1"/>
      <c r="C298" s="1"/>
      <c r="D298" s="1"/>
      <c r="E298" s="1"/>
      <c r="F298" s="15"/>
      <c r="G298" s="12"/>
      <c r="H298" s="49"/>
      <c r="I298" s="49"/>
    </row>
    <row r="299" spans="1:9" x14ac:dyDescent="0.3">
      <c r="A299" s="1"/>
      <c r="B299" s="1"/>
      <c r="C299" s="1"/>
      <c r="D299" s="1"/>
      <c r="E299" s="1"/>
      <c r="F299" s="15"/>
      <c r="G299" s="12"/>
      <c r="H299" s="49"/>
      <c r="I299" s="49"/>
    </row>
    <row r="300" spans="1:9" x14ac:dyDescent="0.3">
      <c r="A300" s="1"/>
      <c r="B300" s="1"/>
      <c r="C300" s="1"/>
      <c r="D300" s="1"/>
      <c r="E300" s="1"/>
      <c r="F300" s="15"/>
      <c r="G300" s="12"/>
      <c r="H300" s="49"/>
      <c r="I300" s="49"/>
    </row>
    <row r="301" spans="1:9" x14ac:dyDescent="0.3">
      <c r="A301" s="1"/>
      <c r="B301" s="1"/>
      <c r="C301" s="1"/>
      <c r="D301" s="1"/>
      <c r="E301" s="1"/>
      <c r="F301" s="15"/>
      <c r="G301" s="12"/>
      <c r="H301" s="49"/>
      <c r="I301" s="49"/>
    </row>
    <row r="302" spans="1:9" x14ac:dyDescent="0.3">
      <c r="A302" s="1"/>
      <c r="B302" s="1"/>
      <c r="C302" s="1"/>
      <c r="D302" s="1"/>
      <c r="E302" s="1"/>
      <c r="F302" s="15"/>
      <c r="G302" s="12"/>
      <c r="H302" s="49"/>
      <c r="I302" s="49"/>
    </row>
    <row r="303" spans="1:9" x14ac:dyDescent="0.3">
      <c r="A303" s="1"/>
      <c r="B303" s="1"/>
      <c r="C303" s="1"/>
      <c r="D303" s="1"/>
      <c r="E303" s="1"/>
      <c r="F303" s="15"/>
      <c r="G303" s="12"/>
      <c r="H303" s="49"/>
      <c r="I303" s="49"/>
    </row>
    <row r="304" spans="1:9" x14ac:dyDescent="0.3">
      <c r="A304" s="1"/>
      <c r="B304" s="1"/>
      <c r="C304" s="1"/>
      <c r="D304" s="1"/>
      <c r="E304" s="1"/>
      <c r="F304" s="15"/>
      <c r="G304" s="12"/>
      <c r="H304" s="49"/>
      <c r="I304" s="49"/>
    </row>
    <row r="305" spans="1:9" x14ac:dyDescent="0.3">
      <c r="A305" s="1"/>
      <c r="B305" s="1"/>
      <c r="C305" s="1"/>
      <c r="D305" s="1"/>
      <c r="E305" s="1"/>
      <c r="F305" s="15"/>
      <c r="G305" s="12"/>
      <c r="H305" s="49"/>
      <c r="I305" s="49"/>
    </row>
    <row r="306" spans="1:9" x14ac:dyDescent="0.3">
      <c r="A306" s="1"/>
      <c r="B306" s="1"/>
      <c r="C306" s="1"/>
      <c r="D306" s="1"/>
      <c r="E306" s="1"/>
      <c r="F306" s="15"/>
      <c r="G306" s="12"/>
      <c r="H306" s="49"/>
      <c r="I306" s="49"/>
    </row>
    <row r="307" spans="1:9" x14ac:dyDescent="0.3">
      <c r="A307" s="1"/>
      <c r="B307" s="1"/>
      <c r="C307" s="1"/>
      <c r="D307" s="1"/>
      <c r="E307" s="1"/>
      <c r="F307" s="15"/>
      <c r="G307" s="12"/>
      <c r="H307" s="49"/>
      <c r="I307" s="49"/>
    </row>
    <row r="308" spans="1:9" x14ac:dyDescent="0.3">
      <c r="A308" s="1"/>
      <c r="B308" s="1"/>
      <c r="C308" s="1"/>
      <c r="D308" s="1"/>
      <c r="E308" s="1"/>
      <c r="F308" s="15"/>
      <c r="G308" s="12"/>
      <c r="H308" s="49"/>
      <c r="I308" s="49"/>
    </row>
    <row r="309" spans="1:9" x14ac:dyDescent="0.3">
      <c r="A309" s="1"/>
      <c r="B309" s="1"/>
      <c r="C309" s="1"/>
      <c r="D309" s="1"/>
      <c r="E309" s="1"/>
      <c r="F309" s="15"/>
      <c r="G309" s="12"/>
      <c r="H309" s="49"/>
      <c r="I309" s="49"/>
    </row>
    <row r="310" spans="1:9" x14ac:dyDescent="0.3">
      <c r="A310" s="1"/>
      <c r="B310" s="1"/>
      <c r="C310" s="1"/>
      <c r="D310" s="1"/>
      <c r="E310" s="1"/>
      <c r="F310" s="15"/>
      <c r="G310" s="12"/>
      <c r="H310" s="49"/>
      <c r="I310" s="49"/>
    </row>
    <row r="311" spans="1:9" x14ac:dyDescent="0.3">
      <c r="A311" s="1"/>
      <c r="B311" s="1"/>
      <c r="C311" s="1"/>
      <c r="D311" s="1"/>
      <c r="E311" s="1"/>
      <c r="F311" s="15"/>
      <c r="G311" s="12"/>
      <c r="H311" s="49"/>
      <c r="I311" s="49"/>
    </row>
    <row r="312" spans="1:9" x14ac:dyDescent="0.3">
      <c r="A312" s="1"/>
      <c r="B312" s="1"/>
      <c r="C312" s="1"/>
      <c r="D312" s="1"/>
      <c r="E312" s="1"/>
      <c r="F312" s="15"/>
      <c r="G312" s="12"/>
      <c r="H312" s="49"/>
      <c r="I312" s="49"/>
    </row>
    <row r="313" spans="1:9" x14ac:dyDescent="0.3">
      <c r="A313" s="1"/>
      <c r="B313" s="1"/>
      <c r="C313" s="1"/>
      <c r="D313" s="1"/>
      <c r="E313" s="1"/>
      <c r="F313" s="15"/>
      <c r="G313" s="12"/>
      <c r="H313" s="49"/>
      <c r="I313" s="49"/>
    </row>
    <row r="314" spans="1:9" x14ac:dyDescent="0.3">
      <c r="A314" s="1"/>
      <c r="B314" s="1"/>
      <c r="C314" s="1"/>
      <c r="D314" s="1"/>
      <c r="E314" s="1"/>
      <c r="F314" s="15"/>
      <c r="G314" s="12"/>
      <c r="H314" s="49"/>
      <c r="I314" s="49"/>
    </row>
    <row r="315" spans="1:9" x14ac:dyDescent="0.3">
      <c r="A315" s="1"/>
      <c r="B315" s="1"/>
      <c r="C315" s="1"/>
      <c r="D315" s="1"/>
      <c r="E315" s="1"/>
      <c r="F315" s="15"/>
      <c r="G315" s="12"/>
      <c r="H315" s="49"/>
      <c r="I315" s="49"/>
    </row>
    <row r="316" spans="1:9" x14ac:dyDescent="0.3">
      <c r="A316" s="1"/>
      <c r="B316" s="1"/>
      <c r="C316" s="1"/>
      <c r="D316" s="1"/>
      <c r="E316" s="1"/>
      <c r="F316" s="15"/>
      <c r="G316" s="12"/>
      <c r="H316" s="49"/>
      <c r="I316" s="49"/>
    </row>
    <row r="317" spans="1:9" x14ac:dyDescent="0.3">
      <c r="A317" s="1"/>
      <c r="B317" s="1"/>
      <c r="C317" s="1"/>
      <c r="D317" s="1"/>
      <c r="E317" s="1"/>
      <c r="F317" s="15"/>
      <c r="G317" s="12"/>
      <c r="H317" s="49"/>
      <c r="I317" s="49"/>
    </row>
    <row r="318" spans="1:9" x14ac:dyDescent="0.3">
      <c r="A318" s="1"/>
      <c r="B318" s="1"/>
      <c r="C318" s="1"/>
      <c r="D318" s="1"/>
      <c r="E318" s="1"/>
      <c r="F318" s="15"/>
      <c r="G318" s="12"/>
      <c r="H318" s="49"/>
      <c r="I318" s="49"/>
    </row>
    <row r="319" spans="1:9" x14ac:dyDescent="0.3">
      <c r="A319" s="1"/>
      <c r="B319" s="1"/>
      <c r="C319" s="1"/>
      <c r="D319" s="1"/>
      <c r="E319" s="1"/>
      <c r="F319" s="15"/>
      <c r="G319" s="12"/>
      <c r="H319" s="49"/>
      <c r="I319" s="49"/>
    </row>
    <row r="320" spans="1:9" x14ac:dyDescent="0.3">
      <c r="A320" s="1"/>
      <c r="B320" s="1"/>
      <c r="C320" s="1"/>
      <c r="D320" s="1"/>
      <c r="E320" s="1"/>
      <c r="F320" s="15"/>
      <c r="G320" s="12"/>
      <c r="H320" s="49"/>
      <c r="I320" s="49"/>
    </row>
    <row r="321" spans="1:9" x14ac:dyDescent="0.3">
      <c r="A321" s="1"/>
      <c r="B321" s="1"/>
      <c r="C321" s="1"/>
      <c r="D321" s="1"/>
      <c r="E321" s="1"/>
      <c r="F321" s="15"/>
      <c r="G321" s="12"/>
      <c r="H321" s="49"/>
      <c r="I321" s="49"/>
    </row>
    <row r="322" spans="1:9" x14ac:dyDescent="0.3">
      <c r="A322" s="1"/>
      <c r="B322" s="1"/>
      <c r="C322" s="1"/>
      <c r="D322" s="1"/>
      <c r="E322" s="1"/>
      <c r="F322" s="15"/>
      <c r="G322" s="12"/>
      <c r="H322" s="49"/>
      <c r="I322" s="49"/>
    </row>
    <row r="323" spans="1:9" x14ac:dyDescent="0.3">
      <c r="A323" s="1"/>
      <c r="B323" s="1"/>
      <c r="C323" s="1"/>
      <c r="D323" s="1"/>
      <c r="E323" s="1"/>
      <c r="F323" s="15"/>
      <c r="G323" s="12"/>
      <c r="H323" s="49"/>
      <c r="I323" s="49"/>
    </row>
    <row r="324" spans="1:9" x14ac:dyDescent="0.3">
      <c r="A324" s="1"/>
      <c r="B324" s="1"/>
      <c r="C324" s="1"/>
      <c r="D324" s="1"/>
      <c r="E324" s="1"/>
      <c r="F324" s="15"/>
      <c r="G324" s="12"/>
      <c r="H324" s="49"/>
      <c r="I324" s="49"/>
    </row>
    <row r="325" spans="1:9" x14ac:dyDescent="0.3">
      <c r="A325" s="1"/>
      <c r="B325" s="1"/>
      <c r="C325" s="1"/>
      <c r="D325" s="1"/>
      <c r="E325" s="1"/>
      <c r="F325" s="15"/>
      <c r="G325" s="12"/>
      <c r="H325" s="49"/>
      <c r="I325" s="49"/>
    </row>
    <row r="326" spans="1:9" x14ac:dyDescent="0.3">
      <c r="A326" s="1"/>
      <c r="B326" s="1"/>
      <c r="C326" s="1"/>
      <c r="D326" s="1"/>
      <c r="E326" s="1"/>
      <c r="F326" s="15"/>
      <c r="G326" s="12"/>
      <c r="H326" s="49"/>
      <c r="I326" s="49"/>
    </row>
    <row r="327" spans="1:9" x14ac:dyDescent="0.3">
      <c r="A327" s="1"/>
      <c r="B327" s="1"/>
      <c r="C327" s="1"/>
      <c r="D327" s="1"/>
      <c r="E327" s="1"/>
      <c r="F327" s="15"/>
      <c r="G327" s="12"/>
      <c r="H327" s="49"/>
      <c r="I327" s="49"/>
    </row>
    <row r="328" spans="1:9" x14ac:dyDescent="0.3">
      <c r="A328" s="1"/>
      <c r="B328" s="1"/>
      <c r="C328" s="1"/>
      <c r="D328" s="1"/>
      <c r="E328" s="1"/>
      <c r="F328" s="15"/>
      <c r="G328" s="12"/>
      <c r="H328" s="49"/>
      <c r="I328" s="49"/>
    </row>
    <row r="329" spans="1:9" x14ac:dyDescent="0.3">
      <c r="A329" s="1"/>
      <c r="B329" s="1"/>
      <c r="C329" s="1"/>
      <c r="D329" s="1"/>
      <c r="E329" s="1"/>
      <c r="F329" s="15"/>
      <c r="G329" s="12"/>
      <c r="H329" s="49"/>
      <c r="I329" s="49"/>
    </row>
    <row r="330" spans="1:9" x14ac:dyDescent="0.3">
      <c r="A330" s="1"/>
      <c r="B330" s="1"/>
      <c r="C330" s="1"/>
      <c r="D330" s="1"/>
      <c r="E330" s="1"/>
      <c r="F330" s="15"/>
      <c r="G330" s="12"/>
      <c r="H330" s="49"/>
      <c r="I330" s="49"/>
    </row>
    <row r="331" spans="1:9" x14ac:dyDescent="0.3">
      <c r="A331" s="1"/>
      <c r="B331" s="1"/>
      <c r="C331" s="1"/>
      <c r="D331" s="1"/>
      <c r="E331" s="1"/>
      <c r="F331" s="15"/>
      <c r="G331" s="12"/>
      <c r="H331" s="49"/>
      <c r="I331" s="49"/>
    </row>
    <row r="332" spans="1:9" x14ac:dyDescent="0.3">
      <c r="A332" s="1"/>
      <c r="B332" s="1"/>
      <c r="C332" s="1"/>
      <c r="D332" s="1"/>
      <c r="E332" s="1"/>
      <c r="F332" s="15"/>
      <c r="G332" s="12"/>
      <c r="H332" s="49"/>
      <c r="I332" s="49"/>
    </row>
    <row r="333" spans="1:9" x14ac:dyDescent="0.3">
      <c r="A333" s="1"/>
      <c r="B333" s="1"/>
      <c r="C333" s="1"/>
      <c r="D333" s="1"/>
      <c r="E333" s="1"/>
      <c r="F333" s="15"/>
      <c r="G333" s="12"/>
      <c r="H333" s="49"/>
      <c r="I333" s="49"/>
    </row>
    <row r="334" spans="1:9" x14ac:dyDescent="0.3">
      <c r="A334" s="1"/>
      <c r="B334" s="1"/>
      <c r="C334" s="1"/>
      <c r="D334" s="1"/>
      <c r="E334" s="1"/>
      <c r="F334" s="15"/>
      <c r="G334" s="12"/>
      <c r="H334" s="49"/>
      <c r="I334" s="49"/>
    </row>
    <row r="335" spans="1:9" x14ac:dyDescent="0.3">
      <c r="A335" s="1"/>
      <c r="B335" s="1"/>
      <c r="C335" s="1"/>
      <c r="D335" s="1"/>
      <c r="E335" s="1"/>
      <c r="F335" s="15"/>
      <c r="G335" s="12"/>
      <c r="H335" s="49"/>
      <c r="I335" s="49"/>
    </row>
    <row r="336" spans="1:9" x14ac:dyDescent="0.3">
      <c r="A336" s="1"/>
      <c r="B336" s="1"/>
      <c r="C336" s="1"/>
      <c r="D336" s="1"/>
      <c r="E336" s="1"/>
      <c r="F336" s="15"/>
      <c r="G336" s="12"/>
      <c r="H336" s="49"/>
      <c r="I336" s="49"/>
    </row>
    <row r="337" spans="1:9" x14ac:dyDescent="0.3">
      <c r="A337" s="1"/>
      <c r="B337" s="1"/>
      <c r="C337" s="1"/>
      <c r="D337" s="1"/>
      <c r="E337" s="1"/>
      <c r="F337" s="15"/>
      <c r="G337" s="12"/>
      <c r="H337" s="49"/>
      <c r="I337" s="49"/>
    </row>
    <row r="338" spans="1:9" x14ac:dyDescent="0.3">
      <c r="E338" s="1"/>
      <c r="F338" s="15"/>
      <c r="G338" s="12"/>
      <c r="H338" s="49"/>
      <c r="I338" s="49"/>
    </row>
    <row r="339" spans="1:9" x14ac:dyDescent="0.3">
      <c r="E339" s="1"/>
      <c r="F339" s="15"/>
      <c r="G339" s="12"/>
      <c r="H339" s="49"/>
      <c r="I339" s="49"/>
    </row>
    <row r="340" spans="1:9" x14ac:dyDescent="0.3">
      <c r="E340" s="1"/>
      <c r="F340" s="15"/>
      <c r="G340" s="12"/>
      <c r="H340" s="49"/>
      <c r="I340" s="49"/>
    </row>
    <row r="341" spans="1:9" x14ac:dyDescent="0.3">
      <c r="E341" s="1"/>
      <c r="F341" s="15"/>
      <c r="G341" s="12"/>
      <c r="H341" s="49"/>
      <c r="I341" s="49"/>
    </row>
    <row r="342" spans="1:9" x14ac:dyDescent="0.3">
      <c r="E342" s="1"/>
      <c r="F342" s="15"/>
      <c r="G342" s="12"/>
      <c r="H342" s="49"/>
      <c r="I342" s="49"/>
    </row>
    <row r="343" spans="1:9" x14ac:dyDescent="0.3">
      <c r="E343" s="1"/>
      <c r="F343" s="15"/>
      <c r="G343" s="12"/>
      <c r="H343" s="49"/>
      <c r="I343" s="49"/>
    </row>
    <row r="344" spans="1:9" x14ac:dyDescent="0.3">
      <c r="E344" s="1"/>
      <c r="F344" s="15"/>
      <c r="G344" s="12"/>
      <c r="H344" s="49"/>
      <c r="I344" s="49"/>
    </row>
    <row r="345" spans="1:9" x14ac:dyDescent="0.3">
      <c r="E345" s="1"/>
      <c r="F345" s="15"/>
      <c r="G345" s="12"/>
      <c r="H345" s="49"/>
      <c r="I345" s="49"/>
    </row>
    <row r="346" spans="1:9" x14ac:dyDescent="0.3">
      <c r="E346" s="1"/>
      <c r="F346" s="15"/>
      <c r="G346" s="12"/>
      <c r="H346" s="49"/>
      <c r="I346" s="49"/>
    </row>
    <row r="347" spans="1:9" x14ac:dyDescent="0.3">
      <c r="E347" s="1"/>
      <c r="F347" s="15"/>
      <c r="G347" s="12"/>
      <c r="H347" s="49"/>
      <c r="I347" s="49"/>
    </row>
  </sheetData>
  <sheetProtection algorithmName="SHA-512" hashValue="Eosc0skuLbOahG3U8dmrrqRnV0ZWpIfd6aLHvWE508MBMbc0jf3VFnCFvJU0xa27QnS6avO7NHRuR82PhUa4HQ==" saltValue="JJHdHAOJOk69CJKappreoA==" spinCount="100000" sheet="1" objects="1" scenarios="1"/>
  <mergeCells count="8">
    <mergeCell ref="B42:E42"/>
    <mergeCell ref="B66:C66"/>
    <mergeCell ref="B105:D105"/>
    <mergeCell ref="B226:D226"/>
    <mergeCell ref="B191:D191"/>
    <mergeCell ref="B146:D146"/>
    <mergeCell ref="B167:D167"/>
    <mergeCell ref="B208:D208"/>
  </mergeCells>
  <pageMargins left="0.7" right="0.7" top="0.75" bottom="0.75" header="0.3" footer="0.3"/>
  <pageSetup orientation="portrait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871D-12D6-4713-8EB5-7AD94B697D5B}">
  <dimension ref="A2:AA226"/>
  <sheetViews>
    <sheetView zoomScale="80" zoomScaleNormal="80" workbookViewId="0"/>
  </sheetViews>
  <sheetFormatPr defaultRowHeight="14.4" x14ac:dyDescent="0.3"/>
  <cols>
    <col min="1" max="1" width="3.109375" customWidth="1"/>
    <col min="2" max="2" width="14.77734375" customWidth="1"/>
    <col min="3" max="3" width="22.109375" customWidth="1"/>
    <col min="4" max="4" width="13.5546875" customWidth="1"/>
    <col min="5" max="5" width="16.33203125" customWidth="1"/>
    <col min="6" max="8" width="15" customWidth="1"/>
    <col min="9" max="9" width="2.33203125" style="13" customWidth="1"/>
    <col min="10" max="10" width="2.33203125" style="11" customWidth="1"/>
    <col min="11" max="12" width="8.88671875" style="48"/>
    <col min="13" max="13" width="10" style="48" customWidth="1"/>
    <col min="14" max="14" width="12.44140625" style="48" customWidth="1"/>
    <col min="15" max="15" width="8.88671875" style="48"/>
    <col min="16" max="16" width="15.21875" style="48" customWidth="1"/>
    <col min="17" max="17" width="12.33203125" style="48" customWidth="1"/>
    <col min="18" max="18" width="2.33203125" style="48" customWidth="1"/>
    <col min="19" max="19" width="12.6640625" style="48" customWidth="1"/>
    <col min="20" max="27" width="8.88671875" style="48"/>
  </cols>
  <sheetData>
    <row r="2" spans="2:3" ht="15.6" x14ac:dyDescent="0.3">
      <c r="B2" s="69" t="s">
        <v>75</v>
      </c>
      <c r="C2" s="70"/>
    </row>
    <row r="3" spans="2:3" x14ac:dyDescent="0.3">
      <c r="B3" t="s">
        <v>68</v>
      </c>
      <c r="C3" t="s">
        <v>67</v>
      </c>
    </row>
    <row r="4" spans="2:3" x14ac:dyDescent="0.3">
      <c r="B4" s="1">
        <v>0</v>
      </c>
      <c r="C4" s="1">
        <v>10</v>
      </c>
    </row>
    <row r="5" spans="2:3" x14ac:dyDescent="0.3">
      <c r="B5" s="1">
        <v>1</v>
      </c>
      <c r="C5" s="1">
        <v>9</v>
      </c>
    </row>
    <row r="6" spans="2:3" x14ac:dyDescent="0.3">
      <c r="B6" s="1">
        <v>2</v>
      </c>
      <c r="C6" s="1">
        <v>13</v>
      </c>
    </row>
    <row r="7" spans="2:3" x14ac:dyDescent="0.3">
      <c r="B7" s="1">
        <v>3</v>
      </c>
      <c r="C7" s="1">
        <v>10</v>
      </c>
    </row>
    <row r="8" spans="2:3" x14ac:dyDescent="0.3">
      <c r="B8" s="1">
        <v>4</v>
      </c>
      <c r="C8" s="1">
        <v>12</v>
      </c>
    </row>
    <row r="9" spans="2:3" x14ac:dyDescent="0.3">
      <c r="B9" s="1">
        <v>5</v>
      </c>
      <c r="C9" s="1">
        <v>15</v>
      </c>
    </row>
    <row r="10" spans="2:3" x14ac:dyDescent="0.3">
      <c r="B10" s="1">
        <v>6</v>
      </c>
      <c r="C10" s="1">
        <v>13</v>
      </c>
    </row>
    <row r="11" spans="2:3" x14ac:dyDescent="0.3">
      <c r="B11" s="1">
        <v>7</v>
      </c>
      <c r="C11" s="1">
        <v>10</v>
      </c>
    </row>
    <row r="12" spans="2:3" x14ac:dyDescent="0.3">
      <c r="B12" s="1">
        <v>8</v>
      </c>
      <c r="C12" s="1">
        <v>9</v>
      </c>
    </row>
    <row r="13" spans="2:3" x14ac:dyDescent="0.3">
      <c r="B13" s="1">
        <v>9</v>
      </c>
      <c r="C13" s="1">
        <v>11</v>
      </c>
    </row>
    <row r="14" spans="2:3" x14ac:dyDescent="0.3">
      <c r="B14" s="1">
        <v>10</v>
      </c>
      <c r="C14" s="1">
        <v>13</v>
      </c>
    </row>
    <row r="15" spans="2:3" x14ac:dyDescent="0.3">
      <c r="B15" s="1">
        <v>11</v>
      </c>
      <c r="C15" s="1">
        <v>10</v>
      </c>
    </row>
    <row r="16" spans="2:3" x14ac:dyDescent="0.3">
      <c r="B16" s="1">
        <v>12</v>
      </c>
      <c r="C16" s="1">
        <v>5</v>
      </c>
    </row>
    <row r="17" spans="2:3" x14ac:dyDescent="0.3">
      <c r="B17" s="1">
        <v>13</v>
      </c>
      <c r="C17" s="1">
        <v>10</v>
      </c>
    </row>
    <row r="18" spans="2:3" x14ac:dyDescent="0.3">
      <c r="B18" s="1">
        <v>14</v>
      </c>
      <c r="C18" s="1">
        <v>13</v>
      </c>
    </row>
    <row r="19" spans="2:3" x14ac:dyDescent="0.3">
      <c r="B19" s="1">
        <v>15</v>
      </c>
      <c r="C19" s="1">
        <v>13</v>
      </c>
    </row>
    <row r="20" spans="2:3" x14ac:dyDescent="0.3">
      <c r="B20" s="1">
        <v>16</v>
      </c>
      <c r="C20" s="1">
        <v>19</v>
      </c>
    </row>
    <row r="21" spans="2:3" x14ac:dyDescent="0.3">
      <c r="B21" s="1">
        <v>17</v>
      </c>
      <c r="C21" s="1">
        <v>9</v>
      </c>
    </row>
    <row r="22" spans="2:3" x14ac:dyDescent="0.3">
      <c r="B22" s="1">
        <v>18</v>
      </c>
      <c r="C22" s="1">
        <v>7</v>
      </c>
    </row>
    <row r="23" spans="2:3" x14ac:dyDescent="0.3">
      <c r="B23" s="1">
        <v>19</v>
      </c>
      <c r="C23" s="1">
        <v>13</v>
      </c>
    </row>
    <row r="24" spans="2:3" x14ac:dyDescent="0.3">
      <c r="B24" s="1">
        <v>20</v>
      </c>
      <c r="C24" s="1">
        <v>8</v>
      </c>
    </row>
    <row r="25" spans="2:3" x14ac:dyDescent="0.3">
      <c r="B25" s="1">
        <v>21</v>
      </c>
      <c r="C25" s="1">
        <v>9</v>
      </c>
    </row>
    <row r="26" spans="2:3" x14ac:dyDescent="0.3">
      <c r="B26" s="1">
        <v>22</v>
      </c>
      <c r="C26" s="1">
        <v>5</v>
      </c>
    </row>
    <row r="27" spans="2:3" x14ac:dyDescent="0.3">
      <c r="B27" s="1">
        <v>23</v>
      </c>
      <c r="C27" s="1">
        <v>11</v>
      </c>
    </row>
    <row r="28" spans="2:3" x14ac:dyDescent="0.3">
      <c r="B28" s="1">
        <v>24</v>
      </c>
      <c r="C28" s="1">
        <v>10</v>
      </c>
    </row>
    <row r="29" spans="2:3" x14ac:dyDescent="0.3">
      <c r="B29" s="1">
        <v>25</v>
      </c>
      <c r="C29" s="1">
        <v>12</v>
      </c>
    </row>
    <row r="30" spans="2:3" x14ac:dyDescent="0.3">
      <c r="B30" s="1">
        <v>26</v>
      </c>
      <c r="C30" s="1">
        <v>12</v>
      </c>
    </row>
    <row r="31" spans="2:3" x14ac:dyDescent="0.3">
      <c r="B31" s="1">
        <v>27</v>
      </c>
      <c r="C31" s="1">
        <v>10</v>
      </c>
    </row>
    <row r="32" spans="2:3" x14ac:dyDescent="0.3">
      <c r="B32" s="1">
        <v>28</v>
      </c>
      <c r="C32" s="1">
        <v>15</v>
      </c>
    </row>
    <row r="33" spans="2:3" x14ac:dyDescent="0.3">
      <c r="B33" s="1">
        <v>29</v>
      </c>
      <c r="C33" s="1">
        <v>8</v>
      </c>
    </row>
    <row r="34" spans="2:3" x14ac:dyDescent="0.3">
      <c r="B34" s="1">
        <v>30</v>
      </c>
      <c r="C34" s="1">
        <v>13</v>
      </c>
    </row>
    <row r="35" spans="2:3" x14ac:dyDescent="0.3">
      <c r="B35" s="1">
        <v>31</v>
      </c>
      <c r="C35" s="1">
        <v>10</v>
      </c>
    </row>
    <row r="36" spans="2:3" x14ac:dyDescent="0.3">
      <c r="B36" s="1">
        <v>32</v>
      </c>
      <c r="C36" s="1">
        <v>14</v>
      </c>
    </row>
    <row r="37" spans="2:3" x14ac:dyDescent="0.3">
      <c r="B37" s="1">
        <v>33</v>
      </c>
      <c r="C37" s="1">
        <v>9</v>
      </c>
    </row>
    <row r="38" spans="2:3" x14ac:dyDescent="0.3">
      <c r="B38" s="1">
        <v>34</v>
      </c>
      <c r="C38" s="1">
        <v>8</v>
      </c>
    </row>
    <row r="39" spans="2:3" x14ac:dyDescent="0.3">
      <c r="B39" s="1">
        <v>35</v>
      </c>
      <c r="C39" s="1">
        <v>9</v>
      </c>
    </row>
    <row r="40" spans="2:3" x14ac:dyDescent="0.3">
      <c r="B40" s="1">
        <v>36</v>
      </c>
      <c r="C40" s="1">
        <v>16</v>
      </c>
    </row>
    <row r="41" spans="2:3" x14ac:dyDescent="0.3">
      <c r="B41" s="1">
        <v>37</v>
      </c>
      <c r="C41" s="1">
        <v>9</v>
      </c>
    </row>
    <row r="42" spans="2:3" x14ac:dyDescent="0.3">
      <c r="B42" s="1">
        <v>38</v>
      </c>
      <c r="C42" s="1">
        <v>17</v>
      </c>
    </row>
    <row r="43" spans="2:3" x14ac:dyDescent="0.3">
      <c r="B43" s="1">
        <v>39</v>
      </c>
      <c r="C43" s="1">
        <v>15</v>
      </c>
    </row>
    <row r="44" spans="2:3" x14ac:dyDescent="0.3">
      <c r="B44" s="1">
        <v>40</v>
      </c>
      <c r="C44" s="1">
        <v>8</v>
      </c>
    </row>
    <row r="45" spans="2:3" x14ac:dyDescent="0.3">
      <c r="B45" s="1">
        <v>41</v>
      </c>
      <c r="C45" s="1">
        <v>16</v>
      </c>
    </row>
    <row r="46" spans="2:3" x14ac:dyDescent="0.3">
      <c r="B46" s="1">
        <v>42</v>
      </c>
      <c r="C46" s="1">
        <v>15</v>
      </c>
    </row>
    <row r="47" spans="2:3" x14ac:dyDescent="0.3">
      <c r="B47" s="1">
        <v>43</v>
      </c>
      <c r="C47" s="1">
        <v>11</v>
      </c>
    </row>
    <row r="48" spans="2:3" x14ac:dyDescent="0.3">
      <c r="B48" s="1">
        <v>44</v>
      </c>
      <c r="C48" s="1">
        <v>6</v>
      </c>
    </row>
    <row r="50" spans="2:5" s="11" customFormat="1" x14ac:dyDescent="0.3"/>
    <row r="52" spans="2:5" ht="15.6" x14ac:dyDescent="0.3">
      <c r="B52" s="78" t="s">
        <v>84</v>
      </c>
      <c r="C52" s="78"/>
      <c r="D52" s="78"/>
      <c r="E52" s="78"/>
    </row>
    <row r="53" spans="2:5" x14ac:dyDescent="0.3">
      <c r="B53" t="s">
        <v>76</v>
      </c>
      <c r="C53" t="s">
        <v>77</v>
      </c>
      <c r="D53" t="s">
        <v>67</v>
      </c>
      <c r="E53" t="s">
        <v>86</v>
      </c>
    </row>
    <row r="54" spans="2:5" x14ac:dyDescent="0.3">
      <c r="B54" s="1" t="s">
        <v>69</v>
      </c>
      <c r="C54" s="1" t="s">
        <v>78</v>
      </c>
      <c r="D54" s="1">
        <v>19</v>
      </c>
      <c r="E54" s="42">
        <f>Table33[[#This Row],[Number of Users]]/SUM(Table33[Number of Users])</f>
        <v>3.7999999999999999E-2</v>
      </c>
    </row>
    <row r="55" spans="2:5" x14ac:dyDescent="0.3">
      <c r="B55" s="1" t="s">
        <v>70</v>
      </c>
      <c r="C55" s="31" t="s">
        <v>81</v>
      </c>
      <c r="D55" s="1">
        <v>35</v>
      </c>
      <c r="E55" s="42">
        <f>Table33[[#This Row],[Number of Users]]/SUM(Table33[Number of Users])</f>
        <v>7.0000000000000007E-2</v>
      </c>
    </row>
    <row r="56" spans="2:5" x14ac:dyDescent="0.3">
      <c r="B56" s="1" t="s">
        <v>71</v>
      </c>
      <c r="C56" s="31" t="s">
        <v>82</v>
      </c>
      <c r="D56" s="1">
        <v>86</v>
      </c>
      <c r="E56" s="42">
        <f>Table33[[#This Row],[Number of Users]]/SUM(Table33[Number of Users])</f>
        <v>0.17199999999999999</v>
      </c>
    </row>
    <row r="57" spans="2:5" x14ac:dyDescent="0.3">
      <c r="B57" s="1" t="s">
        <v>72</v>
      </c>
      <c r="C57" s="1" t="s">
        <v>79</v>
      </c>
      <c r="D57" s="1">
        <v>84</v>
      </c>
      <c r="E57" s="42">
        <f>Table33[[#This Row],[Number of Users]]/SUM(Table33[Number of Users])</f>
        <v>0.16800000000000001</v>
      </c>
    </row>
    <row r="58" spans="2:5" x14ac:dyDescent="0.3">
      <c r="B58" s="1" t="s">
        <v>73</v>
      </c>
      <c r="C58" s="1" t="s">
        <v>80</v>
      </c>
      <c r="D58" s="1">
        <v>220</v>
      </c>
      <c r="E58" s="42">
        <f>Table33[[#This Row],[Number of Users]]/SUM(Table33[Number of Users])</f>
        <v>0.44</v>
      </c>
    </row>
    <row r="59" spans="2:5" x14ac:dyDescent="0.3">
      <c r="B59" s="1" t="s">
        <v>74</v>
      </c>
      <c r="C59" s="1" t="s">
        <v>83</v>
      </c>
      <c r="D59" s="1">
        <v>56</v>
      </c>
      <c r="E59" s="42">
        <f>Table33[[#This Row],[Number of Users]]/SUM(Table33[Number of Users])</f>
        <v>0.112</v>
      </c>
    </row>
    <row r="65" spans="2:8" ht="15" thickBot="1" x14ac:dyDescent="0.35">
      <c r="B65" s="17" t="s">
        <v>77</v>
      </c>
      <c r="C65" s="40" t="s">
        <v>78</v>
      </c>
      <c r="D65" s="41" t="s">
        <v>81</v>
      </c>
      <c r="E65" s="41" t="s">
        <v>82</v>
      </c>
      <c r="F65" t="s">
        <v>79</v>
      </c>
      <c r="G65" t="s">
        <v>80</v>
      </c>
      <c r="H65" t="s">
        <v>83</v>
      </c>
    </row>
    <row r="66" spans="2:8" ht="15" thickTop="1" x14ac:dyDescent="0.3">
      <c r="B66" s="32" t="s">
        <v>85</v>
      </c>
      <c r="C66" s="33">
        <v>19</v>
      </c>
      <c r="D66" s="33"/>
    </row>
    <row r="67" spans="2:8" x14ac:dyDescent="0.3">
      <c r="B67" s="34" t="s">
        <v>81</v>
      </c>
      <c r="C67" s="33"/>
      <c r="D67" s="33">
        <v>35</v>
      </c>
    </row>
    <row r="68" spans="2:8" x14ac:dyDescent="0.3">
      <c r="B68" s="36" t="s">
        <v>82</v>
      </c>
      <c r="C68" s="33"/>
      <c r="D68" s="33"/>
      <c r="E68" s="33">
        <v>86</v>
      </c>
    </row>
    <row r="69" spans="2:8" x14ac:dyDescent="0.3">
      <c r="B69" s="37" t="s">
        <v>79</v>
      </c>
      <c r="C69" s="35"/>
      <c r="D69" s="35"/>
      <c r="F69" s="35">
        <v>84</v>
      </c>
    </row>
    <row r="70" spans="2:8" x14ac:dyDescent="0.3">
      <c r="B70" s="32" t="s">
        <v>80</v>
      </c>
      <c r="C70" s="33"/>
      <c r="D70" s="33"/>
      <c r="G70" s="33">
        <v>220</v>
      </c>
    </row>
    <row r="71" spans="2:8" x14ac:dyDescent="0.3">
      <c r="B71" s="38" t="s">
        <v>83</v>
      </c>
      <c r="C71" s="39"/>
      <c r="D71" s="39"/>
      <c r="H71" s="39">
        <v>56</v>
      </c>
    </row>
    <row r="73" spans="2:8" s="11" customFormat="1" x14ac:dyDescent="0.3"/>
    <row r="75" spans="2:8" ht="15.6" x14ac:dyDescent="0.3">
      <c r="B75" s="73" t="s">
        <v>87</v>
      </c>
      <c r="C75" s="75"/>
    </row>
    <row r="76" spans="2:8" x14ac:dyDescent="0.3">
      <c r="B76" t="s">
        <v>88</v>
      </c>
      <c r="C76" t="s">
        <v>29</v>
      </c>
    </row>
    <row r="77" spans="2:8" x14ac:dyDescent="0.3">
      <c r="B77" s="1" t="s">
        <v>2</v>
      </c>
      <c r="C77" s="1">
        <v>49</v>
      </c>
    </row>
    <row r="78" spans="2:8" x14ac:dyDescent="0.3">
      <c r="B78" s="1" t="s">
        <v>8</v>
      </c>
      <c r="C78" s="1">
        <v>45</v>
      </c>
    </row>
    <row r="79" spans="2:8" x14ac:dyDescent="0.3">
      <c r="B79" s="1" t="s">
        <v>6</v>
      </c>
      <c r="C79" s="1">
        <v>41</v>
      </c>
    </row>
    <row r="80" spans="2:8" x14ac:dyDescent="0.3">
      <c r="B80" s="1" t="s">
        <v>15</v>
      </c>
      <c r="C80" s="1">
        <v>39</v>
      </c>
    </row>
    <row r="81" spans="2:4" x14ac:dyDescent="0.3">
      <c r="B81" s="1" t="s">
        <v>14</v>
      </c>
      <c r="C81" s="1">
        <v>37</v>
      </c>
    </row>
    <row r="82" spans="2:4" x14ac:dyDescent="0.3">
      <c r="B82" s="1" t="s">
        <v>7</v>
      </c>
      <c r="C82" s="1">
        <v>36</v>
      </c>
    </row>
    <row r="83" spans="2:4" x14ac:dyDescent="0.3">
      <c r="B83" s="1" t="s">
        <v>11</v>
      </c>
      <c r="C83" s="1">
        <v>35</v>
      </c>
    </row>
    <row r="84" spans="2:4" x14ac:dyDescent="0.3">
      <c r="B84" s="1" t="s">
        <v>16</v>
      </c>
      <c r="C84" s="1">
        <v>34</v>
      </c>
    </row>
    <row r="85" spans="2:4" x14ac:dyDescent="0.3">
      <c r="B85" s="1" t="s">
        <v>5</v>
      </c>
      <c r="C85" s="1">
        <v>32</v>
      </c>
    </row>
    <row r="86" spans="2:4" x14ac:dyDescent="0.3">
      <c r="B86" s="1" t="s">
        <v>3</v>
      </c>
      <c r="C86" s="1">
        <v>31</v>
      </c>
    </row>
    <row r="87" spans="2:4" x14ac:dyDescent="0.3">
      <c r="B87" s="1" t="s">
        <v>4</v>
      </c>
      <c r="C87" s="1">
        <v>31</v>
      </c>
    </row>
    <row r="88" spans="2:4" x14ac:dyDescent="0.3">
      <c r="B88" s="1" t="s">
        <v>17</v>
      </c>
      <c r="C88" s="1">
        <v>31</v>
      </c>
    </row>
    <row r="89" spans="2:4" x14ac:dyDescent="0.3">
      <c r="B89" s="1" t="s">
        <v>9</v>
      </c>
      <c r="C89" s="1">
        <v>27</v>
      </c>
    </row>
    <row r="90" spans="2:4" x14ac:dyDescent="0.3">
      <c r="B90" s="1" t="s">
        <v>12</v>
      </c>
      <c r="C90" s="1">
        <v>24</v>
      </c>
    </row>
    <row r="91" spans="2:4" x14ac:dyDescent="0.3">
      <c r="B91" s="1" t="s">
        <v>13</v>
      </c>
      <c r="C91" s="1">
        <v>21</v>
      </c>
    </row>
    <row r="92" spans="2:4" x14ac:dyDescent="0.3">
      <c r="B92" s="1" t="s">
        <v>10</v>
      </c>
      <c r="C92" s="1">
        <v>19</v>
      </c>
    </row>
    <row r="94" spans="2:4" x14ac:dyDescent="0.3">
      <c r="C94" s="1"/>
      <c r="D94" s="1"/>
    </row>
    <row r="95" spans="2:4" s="11" customFormat="1" x14ac:dyDescent="0.3"/>
    <row r="96" spans="2:4" x14ac:dyDescent="0.3">
      <c r="C96" s="1"/>
      <c r="D96" s="1"/>
    </row>
    <row r="97" spans="2:8" x14ac:dyDescent="0.3">
      <c r="C97" s="1"/>
      <c r="D97" s="1"/>
    </row>
    <row r="98" spans="2:8" ht="15.6" x14ac:dyDescent="0.3">
      <c r="B98" s="78" t="s">
        <v>66</v>
      </c>
      <c r="C98" s="78"/>
      <c r="D98" s="78"/>
      <c r="E98" s="78"/>
      <c r="F98" s="30"/>
      <c r="G98" s="30"/>
      <c r="H98" s="30"/>
    </row>
    <row r="99" spans="2:8" x14ac:dyDescent="0.3">
      <c r="B99" t="s">
        <v>61</v>
      </c>
      <c r="C99" t="s">
        <v>63</v>
      </c>
      <c r="D99" t="s">
        <v>62</v>
      </c>
      <c r="E99" t="s">
        <v>64</v>
      </c>
    </row>
    <row r="100" spans="2:8" x14ac:dyDescent="0.3">
      <c r="B100" s="1">
        <v>0</v>
      </c>
      <c r="C100" s="1">
        <v>1306</v>
      </c>
      <c r="D100" s="1">
        <v>1306</v>
      </c>
      <c r="E100" s="28" t="str">
        <f>IF(Table31[[#This Row],[Users (Bar)]]&gt;$D$125,"TRUE","FALSE")</f>
        <v>TRUE</v>
      </c>
      <c r="F100" s="28"/>
      <c r="G100" s="28"/>
      <c r="H100" s="28"/>
    </row>
    <row r="101" spans="2:8" x14ac:dyDescent="0.3">
      <c r="B101" s="1">
        <v>1</v>
      </c>
      <c r="C101" s="1">
        <v>1022</v>
      </c>
      <c r="D101" s="1">
        <v>1022</v>
      </c>
      <c r="E101" s="27" t="str">
        <f>IF(Table31[[#This Row],[Users (Bar)]]&gt;$D$125,"TRUE","FALSE")</f>
        <v>FALSE</v>
      </c>
      <c r="F101" s="27"/>
      <c r="G101" s="27"/>
      <c r="H101" s="27"/>
    </row>
    <row r="102" spans="2:8" x14ac:dyDescent="0.3">
      <c r="B102" s="1">
        <v>2</v>
      </c>
      <c r="C102" s="1">
        <v>969</v>
      </c>
      <c r="D102" s="1">
        <v>969</v>
      </c>
      <c r="E102" s="27" t="str">
        <f>IF(Table31[[#This Row],[Users (Bar)]]&gt;$D$125,"TRUE","FALSE")</f>
        <v>FALSE</v>
      </c>
      <c r="F102" s="27"/>
      <c r="G102" s="27"/>
      <c r="H102" s="27"/>
    </row>
    <row r="103" spans="2:8" x14ac:dyDescent="0.3">
      <c r="B103" s="1">
        <v>3</v>
      </c>
      <c r="C103" s="1">
        <v>1020</v>
      </c>
      <c r="D103" s="1">
        <v>1020</v>
      </c>
      <c r="E103" s="27" t="str">
        <f>IF(Table31[[#This Row],[Users (Bar)]]&gt;$D$125,"TRUE","FALSE")</f>
        <v>FALSE</v>
      </c>
      <c r="F103" s="27"/>
      <c r="G103" s="27"/>
      <c r="H103" s="27"/>
    </row>
    <row r="104" spans="2:8" x14ac:dyDescent="0.3">
      <c r="B104" s="1">
        <v>4</v>
      </c>
      <c r="C104" s="1">
        <v>1037</v>
      </c>
      <c r="D104" s="1">
        <v>1037</v>
      </c>
      <c r="E104" s="27" t="str">
        <f>IF(Table31[[#This Row],[Users (Bar)]]&gt;$D$125,"TRUE","FALSE")</f>
        <v>TRUE</v>
      </c>
      <c r="F104" s="27"/>
      <c r="G104" s="27"/>
      <c r="H104" s="27"/>
    </row>
    <row r="105" spans="2:8" x14ac:dyDescent="0.3">
      <c r="B105" s="1">
        <v>5</v>
      </c>
      <c r="C105" s="1">
        <v>1047</v>
      </c>
      <c r="D105" s="1">
        <v>1047</v>
      </c>
      <c r="E105" s="29" t="str">
        <f>IF(Table31[[#This Row],[Users (Bar)]]&gt;$D$125,"TRUE","FALSE")</f>
        <v>TRUE</v>
      </c>
      <c r="F105" s="29"/>
      <c r="G105" s="29"/>
      <c r="H105" s="29"/>
    </row>
    <row r="106" spans="2:8" x14ac:dyDescent="0.3">
      <c r="B106" s="1">
        <v>6</v>
      </c>
      <c r="C106" s="1">
        <v>1339</v>
      </c>
      <c r="D106" s="1">
        <v>1339</v>
      </c>
      <c r="E106" s="28" t="str">
        <f>IF(Table31[[#This Row],[Users (Bar)]]&gt;$D$125,"TRUE","FALSE")</f>
        <v>TRUE</v>
      </c>
      <c r="F106" s="28"/>
      <c r="G106" s="28"/>
      <c r="H106" s="28"/>
    </row>
    <row r="107" spans="2:8" x14ac:dyDescent="0.3">
      <c r="B107" s="1">
        <v>7</v>
      </c>
      <c r="C107" s="1">
        <v>1029</v>
      </c>
      <c r="D107" s="1">
        <v>1029</v>
      </c>
      <c r="E107" s="29" t="str">
        <f>IF(Table31[[#This Row],[Users (Bar)]]&gt;$D$125,"TRUE","FALSE")</f>
        <v>TRUE</v>
      </c>
      <c r="F107" s="29"/>
      <c r="G107" s="29"/>
      <c r="H107" s="29"/>
    </row>
    <row r="108" spans="2:8" x14ac:dyDescent="0.3">
      <c r="B108" s="1">
        <v>8</v>
      </c>
      <c r="C108" s="1">
        <v>1054</v>
      </c>
      <c r="D108" s="1">
        <v>1054</v>
      </c>
      <c r="E108" s="27" t="str">
        <f>IF(Table31[[#This Row],[Users (Bar)]]&gt;$D$125,"TRUE","FALSE")</f>
        <v>TRUE</v>
      </c>
      <c r="F108" s="27"/>
      <c r="G108" s="27"/>
      <c r="H108" s="27"/>
    </row>
    <row r="109" spans="2:8" x14ac:dyDescent="0.3">
      <c r="B109" s="1">
        <v>9</v>
      </c>
      <c r="C109" s="1">
        <v>1055</v>
      </c>
      <c r="D109" s="1">
        <v>1055</v>
      </c>
      <c r="E109" s="29" t="str">
        <f>IF(Table31[[#This Row],[Users (Bar)]]&gt;$D$125,"TRUE","FALSE")</f>
        <v>TRUE</v>
      </c>
      <c r="F109" s="29"/>
      <c r="G109" s="29"/>
      <c r="H109" s="29"/>
    </row>
    <row r="110" spans="2:8" x14ac:dyDescent="0.3">
      <c r="B110" s="1">
        <v>10</v>
      </c>
      <c r="C110" s="1">
        <v>1008</v>
      </c>
      <c r="D110" s="1">
        <v>1008</v>
      </c>
      <c r="E110" s="27" t="str">
        <f>IF(Table31[[#This Row],[Users (Bar)]]&gt;$D$125,"TRUE","FALSE")</f>
        <v>FALSE</v>
      </c>
      <c r="F110" s="27"/>
      <c r="G110" s="27"/>
      <c r="H110" s="27"/>
    </row>
    <row r="111" spans="2:8" x14ac:dyDescent="0.3">
      <c r="B111" s="1">
        <v>11</v>
      </c>
      <c r="C111" s="1">
        <v>1045</v>
      </c>
      <c r="D111" s="1">
        <v>1045</v>
      </c>
      <c r="E111" s="29" t="str">
        <f>IF(Table31[[#This Row],[Users (Bar)]]&gt;$D$125,"TRUE","FALSE")</f>
        <v>TRUE</v>
      </c>
      <c r="F111" s="29"/>
      <c r="G111" s="29"/>
      <c r="H111" s="29"/>
    </row>
    <row r="112" spans="2:8" x14ac:dyDescent="0.3">
      <c r="B112" s="1">
        <v>12</v>
      </c>
      <c r="C112" s="1">
        <v>1183</v>
      </c>
      <c r="D112" s="1">
        <v>1183</v>
      </c>
      <c r="E112" s="28" t="str">
        <f>IF(Table31[[#This Row],[Users (Bar)]]&gt;$D$125,"TRUE","FALSE")</f>
        <v>TRUE</v>
      </c>
      <c r="F112" s="28"/>
      <c r="G112" s="28"/>
      <c r="H112" s="28"/>
    </row>
    <row r="113" spans="2:8" x14ac:dyDescent="0.3">
      <c r="B113" s="1">
        <v>13</v>
      </c>
      <c r="C113" s="1">
        <v>1006</v>
      </c>
      <c r="D113" s="1">
        <v>1006</v>
      </c>
      <c r="E113" s="27" t="str">
        <f>IF(Table31[[#This Row],[Users (Bar)]]&gt;$D$125,"TRUE","FALSE")</f>
        <v>FALSE</v>
      </c>
      <c r="F113" s="27"/>
      <c r="G113" s="27"/>
      <c r="H113" s="27"/>
    </row>
    <row r="114" spans="2:8" x14ac:dyDescent="0.3">
      <c r="B114" s="1">
        <v>14</v>
      </c>
      <c r="C114" s="1">
        <v>995</v>
      </c>
      <c r="D114" s="1">
        <v>995</v>
      </c>
      <c r="E114" s="27" t="str">
        <f>IF(Table31[[#This Row],[Users (Bar)]]&gt;$D$125,"TRUE","FALSE")</f>
        <v>FALSE</v>
      </c>
      <c r="F114" s="27"/>
      <c r="G114" s="27"/>
      <c r="H114" s="27"/>
    </row>
    <row r="115" spans="2:8" x14ac:dyDescent="0.3">
      <c r="B115" s="1">
        <v>15</v>
      </c>
      <c r="C115" s="1">
        <v>1036</v>
      </c>
      <c r="D115" s="1">
        <v>1036</v>
      </c>
      <c r="E115" s="29" t="str">
        <f>IF(Table31[[#This Row],[Users (Bar)]]&gt;$D$125,"TRUE","FALSE")</f>
        <v>TRUE</v>
      </c>
      <c r="F115" s="29"/>
      <c r="G115" s="29"/>
      <c r="H115" s="29"/>
    </row>
    <row r="116" spans="2:8" x14ac:dyDescent="0.3">
      <c r="B116" s="1">
        <v>16</v>
      </c>
      <c r="C116" s="1">
        <v>1032</v>
      </c>
      <c r="D116" s="1">
        <v>1032</v>
      </c>
      <c r="E116" s="27" t="str">
        <f>IF(Table31[[#This Row],[Users (Bar)]]&gt;$D$125,"TRUE","FALSE")</f>
        <v>TRUE</v>
      </c>
      <c r="F116" s="27"/>
      <c r="G116" s="27"/>
      <c r="H116" s="27"/>
    </row>
    <row r="117" spans="2:8" x14ac:dyDescent="0.3">
      <c r="B117" s="1">
        <v>17</v>
      </c>
      <c r="C117" s="1">
        <v>1006</v>
      </c>
      <c r="D117" s="1">
        <v>1006</v>
      </c>
      <c r="E117" s="27" t="str">
        <f>IF(Table31[[#This Row],[Users (Bar)]]&gt;$D$125,"TRUE","FALSE")</f>
        <v>FALSE</v>
      </c>
      <c r="F117" s="27"/>
      <c r="G117" s="27"/>
      <c r="H117" s="27"/>
    </row>
    <row r="118" spans="2:8" x14ac:dyDescent="0.3">
      <c r="B118" s="1">
        <v>18</v>
      </c>
      <c r="C118" s="1">
        <v>1242</v>
      </c>
      <c r="D118" s="1">
        <v>1242</v>
      </c>
      <c r="E118" s="28" t="str">
        <f>IF(Table31[[#This Row],[Users (Bar)]]&gt;$D$125,"TRUE","FALSE")</f>
        <v>TRUE</v>
      </c>
      <c r="F118" s="28"/>
      <c r="G118" s="28"/>
      <c r="H118" s="28"/>
    </row>
    <row r="119" spans="2:8" x14ac:dyDescent="0.3">
      <c r="B119" s="1">
        <v>19</v>
      </c>
      <c r="C119" s="1">
        <v>1037</v>
      </c>
      <c r="D119" s="1">
        <v>1037</v>
      </c>
      <c r="E119" s="29" t="str">
        <f>IF(Table31[[#This Row],[Users (Bar)]]&gt;$D$125,"TRUE","FALSE")</f>
        <v>TRUE</v>
      </c>
      <c r="F119" s="29"/>
      <c r="G119" s="29"/>
      <c r="H119" s="29"/>
    </row>
    <row r="120" spans="2:8" x14ac:dyDescent="0.3">
      <c r="B120" s="1">
        <v>20</v>
      </c>
      <c r="C120" s="1">
        <v>1013</v>
      </c>
      <c r="D120" s="1">
        <v>1013</v>
      </c>
      <c r="E120" s="27" t="str">
        <f>IF(Table31[[#This Row],[Users (Bar)]]&gt;$D$125,"TRUE","FALSE")</f>
        <v>FALSE</v>
      </c>
      <c r="F120" s="27"/>
      <c r="G120" s="27"/>
      <c r="H120" s="27"/>
    </row>
    <row r="121" spans="2:8" x14ac:dyDescent="0.3">
      <c r="B121" s="1">
        <v>21</v>
      </c>
      <c r="C121" s="1">
        <v>1007</v>
      </c>
      <c r="D121" s="1">
        <v>1007</v>
      </c>
      <c r="E121" s="27" t="str">
        <f>IF(Table31[[#This Row],[Users (Bar)]]&gt;$D$125,"TRUE","FALSE")</f>
        <v>FALSE</v>
      </c>
      <c r="F121" s="27"/>
      <c r="G121" s="27"/>
      <c r="H121" s="27"/>
    </row>
    <row r="122" spans="2:8" x14ac:dyDescent="0.3">
      <c r="B122" s="1">
        <v>22</v>
      </c>
      <c r="C122" s="1">
        <v>1037</v>
      </c>
      <c r="D122" s="1">
        <v>1037</v>
      </c>
      <c r="E122" s="27" t="str">
        <f>IF(Table31[[#This Row],[Users (Bar)]]&gt;$D$125,"TRUE","FALSE")</f>
        <v>TRUE</v>
      </c>
      <c r="F122" s="27"/>
      <c r="G122" s="27"/>
      <c r="H122" s="27"/>
    </row>
    <row r="123" spans="2:8" x14ac:dyDescent="0.3">
      <c r="B123" s="1">
        <v>23</v>
      </c>
      <c r="C123" s="1">
        <v>1028</v>
      </c>
      <c r="D123" s="1">
        <v>1028</v>
      </c>
      <c r="E123" s="29" t="str">
        <f>IF(Table31[[#This Row],[Users (Bar)]]&gt;$D$125,"TRUE","FALSE")</f>
        <v>TRUE</v>
      </c>
      <c r="F123" s="29"/>
      <c r="G123" s="29"/>
      <c r="H123" s="29"/>
    </row>
    <row r="124" spans="2:8" x14ac:dyDescent="0.3">
      <c r="C124" s="1"/>
      <c r="D124" s="1"/>
    </row>
    <row r="125" spans="2:8" ht="28.8" x14ac:dyDescent="0.3">
      <c r="C125" s="1" t="s">
        <v>65</v>
      </c>
      <c r="D125" s="1">
        <v>1024.1500000000001</v>
      </c>
    </row>
    <row r="126" spans="2:8" x14ac:dyDescent="0.3">
      <c r="C126" s="1"/>
      <c r="D126" s="1"/>
    </row>
    <row r="127" spans="2:8" s="11" customFormat="1" x14ac:dyDescent="0.3"/>
    <row r="128" spans="2:8" x14ac:dyDescent="0.3">
      <c r="C128" s="1"/>
      <c r="D128" s="1"/>
    </row>
    <row r="129" spans="2:5" ht="15.6" x14ac:dyDescent="0.3">
      <c r="B129" s="77" t="s">
        <v>89</v>
      </c>
      <c r="C129" s="77"/>
      <c r="D129" s="77"/>
      <c r="E129" s="77"/>
    </row>
    <row r="130" spans="2:5" ht="15" thickBot="1" x14ac:dyDescent="0.35">
      <c r="B130" s="16" t="s">
        <v>61</v>
      </c>
      <c r="C130" s="17" t="s">
        <v>63</v>
      </c>
      <c r="D130" s="17" t="s">
        <v>62</v>
      </c>
      <c r="E130" s="18" t="s">
        <v>64</v>
      </c>
    </row>
    <row r="131" spans="2:5" ht="15" thickTop="1" x14ac:dyDescent="0.3">
      <c r="B131" s="1">
        <v>0</v>
      </c>
      <c r="C131" s="1">
        <v>465</v>
      </c>
      <c r="D131" s="1">
        <v>465</v>
      </c>
      <c r="E131" s="28" t="str">
        <f>IF(Table35[[#This Row],[Users (Bar)]]&gt;$D$156,"TRUE", "FALSE")</f>
        <v>TRUE</v>
      </c>
    </row>
    <row r="132" spans="2:5" x14ac:dyDescent="0.3">
      <c r="B132" s="1">
        <v>1</v>
      </c>
      <c r="C132" s="1">
        <v>381</v>
      </c>
      <c r="D132" s="1">
        <v>381</v>
      </c>
      <c r="E132" s="25" t="str">
        <f>IF(Table35[[#This Row],[Users (Bar)]]&gt;$D$156,"TRUE", "FALSE")</f>
        <v>FALSE</v>
      </c>
    </row>
    <row r="133" spans="2:5" x14ac:dyDescent="0.3">
      <c r="B133" s="1">
        <v>2</v>
      </c>
      <c r="C133" s="1">
        <v>357</v>
      </c>
      <c r="D133" s="1">
        <v>357</v>
      </c>
      <c r="E133" s="25" t="str">
        <f>IF(Table35[[#This Row],[Users (Bar)]]&gt;$D$156,"TRUE", "FALSE")</f>
        <v>FALSE</v>
      </c>
    </row>
    <row r="134" spans="2:5" x14ac:dyDescent="0.3">
      <c r="B134" s="1">
        <v>3</v>
      </c>
      <c r="C134" s="1">
        <v>417</v>
      </c>
      <c r="D134" s="1">
        <v>417</v>
      </c>
      <c r="E134" s="44" t="str">
        <f>IF(Table35[[#This Row],[Users (Bar)]]&gt;$D$156,"TRUE", "FALSE")</f>
        <v>TRUE</v>
      </c>
    </row>
    <row r="135" spans="2:5" x14ac:dyDescent="0.3">
      <c r="B135" s="1">
        <v>4</v>
      </c>
      <c r="C135" s="1">
        <v>390</v>
      </c>
      <c r="D135" s="1">
        <v>390</v>
      </c>
      <c r="E135" s="25" t="str">
        <f>IF(Table35[[#This Row],[Users (Bar)]]&gt;$D$156,"TRUE", "FALSE")</f>
        <v>FALSE</v>
      </c>
    </row>
    <row r="136" spans="2:5" x14ac:dyDescent="0.3">
      <c r="B136" s="1">
        <v>5</v>
      </c>
      <c r="C136" s="1">
        <v>399</v>
      </c>
      <c r="D136" s="1">
        <v>399</v>
      </c>
      <c r="E136" s="44" t="str">
        <f>IF(Table35[[#This Row],[Users (Bar)]]&gt;$D$156,"TRUE", "FALSE")</f>
        <v>TRUE</v>
      </c>
    </row>
    <row r="137" spans="2:5" x14ac:dyDescent="0.3">
      <c r="B137" s="1">
        <v>6</v>
      </c>
      <c r="C137" s="1">
        <v>509</v>
      </c>
      <c r="D137" s="1">
        <v>509</v>
      </c>
      <c r="E137" s="43" t="str">
        <f>IF(Table35[[#This Row],[Users (Bar)]]&gt;$D$156,"TRUE", "FALSE")</f>
        <v>TRUE</v>
      </c>
    </row>
    <row r="138" spans="2:5" x14ac:dyDescent="0.3">
      <c r="B138" s="1">
        <v>7</v>
      </c>
      <c r="C138" s="1">
        <v>389</v>
      </c>
      <c r="D138" s="1">
        <v>389</v>
      </c>
      <c r="E138" s="25" t="str">
        <f>IF(Table35[[#This Row],[Users (Bar)]]&gt;$D$156,"TRUE", "FALSE")</f>
        <v>FALSE</v>
      </c>
    </row>
    <row r="139" spans="2:5" x14ac:dyDescent="0.3">
      <c r="B139" s="1">
        <v>8</v>
      </c>
      <c r="C139" s="1">
        <v>412</v>
      </c>
      <c r="D139" s="1">
        <v>412</v>
      </c>
      <c r="E139" s="25" t="str">
        <f>IF(Table35[[#This Row],[Users (Bar)]]&gt;$D$156,"TRUE", "FALSE")</f>
        <v>TRUE</v>
      </c>
    </row>
    <row r="140" spans="2:5" x14ac:dyDescent="0.3">
      <c r="B140" s="1">
        <v>9</v>
      </c>
      <c r="C140" s="1">
        <v>419</v>
      </c>
      <c r="D140" s="1">
        <v>419</v>
      </c>
      <c r="E140" s="44" t="str">
        <f>IF(Table35[[#This Row],[Users (Bar)]]&gt;$D$156,"TRUE", "FALSE")</f>
        <v>TRUE</v>
      </c>
    </row>
    <row r="141" spans="2:5" x14ac:dyDescent="0.3">
      <c r="B141" s="1">
        <v>10</v>
      </c>
      <c r="C141" s="1">
        <v>415</v>
      </c>
      <c r="D141" s="1">
        <v>415</v>
      </c>
      <c r="E141" s="25" t="str">
        <f>IF(Table35[[#This Row],[Users (Bar)]]&gt;$D$156,"TRUE", "FALSE")</f>
        <v>TRUE</v>
      </c>
    </row>
    <row r="142" spans="2:5" x14ac:dyDescent="0.3">
      <c r="B142" s="1">
        <v>11</v>
      </c>
      <c r="C142" s="1">
        <v>413</v>
      </c>
      <c r="D142" s="1">
        <v>413</v>
      </c>
      <c r="E142" s="44" t="str">
        <f>IF(Table35[[#This Row],[Users (Bar)]]&gt;$D$156,"TRUE", "FALSE")</f>
        <v>TRUE</v>
      </c>
    </row>
    <row r="143" spans="2:5" x14ac:dyDescent="0.3">
      <c r="B143" s="1">
        <v>12</v>
      </c>
      <c r="C143" s="1">
        <v>505</v>
      </c>
      <c r="D143" s="1">
        <v>505</v>
      </c>
      <c r="E143" s="43" t="str">
        <f>IF(Table35[[#This Row],[Users (Bar)]]&gt;$D$156,"TRUE", "FALSE")</f>
        <v>TRUE</v>
      </c>
    </row>
    <row r="144" spans="2:5" x14ac:dyDescent="0.3">
      <c r="B144" s="1">
        <v>13</v>
      </c>
      <c r="C144" s="1">
        <v>400</v>
      </c>
      <c r="D144" s="1">
        <v>400</v>
      </c>
      <c r="E144" s="44" t="str">
        <f>IF(Table35[[#This Row],[Users (Bar)]]&gt;$D$156,"TRUE", "FALSE")</f>
        <v>TRUE</v>
      </c>
    </row>
    <row r="145" spans="1:12" x14ac:dyDescent="0.3">
      <c r="B145" s="1">
        <v>14</v>
      </c>
      <c r="C145" s="1">
        <v>357</v>
      </c>
      <c r="D145" s="1">
        <v>357</v>
      </c>
      <c r="E145" s="25" t="str">
        <f>IF(Table35[[#This Row],[Users (Bar)]]&gt;$D$156,"TRUE", "FALSE")</f>
        <v>FALSE</v>
      </c>
    </row>
    <row r="146" spans="1:12" x14ac:dyDescent="0.3">
      <c r="B146" s="1">
        <v>15</v>
      </c>
      <c r="C146" s="1">
        <v>383</v>
      </c>
      <c r="D146" s="1">
        <v>383</v>
      </c>
      <c r="E146" s="25" t="str">
        <f>IF(Table35[[#This Row],[Users (Bar)]]&gt;$D$156,"TRUE", "FALSE")</f>
        <v>FALSE</v>
      </c>
    </row>
    <row r="147" spans="1:12" x14ac:dyDescent="0.3">
      <c r="B147" s="1">
        <v>16</v>
      </c>
      <c r="C147" s="1">
        <v>399</v>
      </c>
      <c r="D147" s="1">
        <v>399</v>
      </c>
      <c r="E147" s="25" t="str">
        <f>IF(Table35[[#This Row],[Users (Bar)]]&gt;$D$156,"TRUE", "FALSE")</f>
        <v>TRUE</v>
      </c>
    </row>
    <row r="148" spans="1:12" x14ac:dyDescent="0.3">
      <c r="B148" s="1">
        <v>17</v>
      </c>
      <c r="C148" s="1">
        <v>383</v>
      </c>
      <c r="D148" s="1">
        <v>383</v>
      </c>
      <c r="E148" s="25" t="str">
        <f>IF(Table35[[#This Row],[Users (Bar)]]&gt;$D$156,"TRUE", "FALSE")</f>
        <v>FALSE</v>
      </c>
    </row>
    <row r="149" spans="1:12" x14ac:dyDescent="0.3">
      <c r="B149" s="1">
        <v>18</v>
      </c>
      <c r="C149" s="1">
        <v>500</v>
      </c>
      <c r="D149" s="1">
        <v>500</v>
      </c>
      <c r="E149" s="43" t="str">
        <f>IF(Table35[[#This Row],[Users (Bar)]]&gt;$D$156,"TRUE", "FALSE")</f>
        <v>TRUE</v>
      </c>
    </row>
    <row r="150" spans="1:12" x14ac:dyDescent="0.3">
      <c r="B150" s="1">
        <v>19</v>
      </c>
      <c r="C150" s="1">
        <v>416</v>
      </c>
      <c r="D150" s="1">
        <v>416</v>
      </c>
      <c r="E150" s="44" t="str">
        <f>IF(Table35[[#This Row],[Users (Bar)]]&gt;$D$156,"TRUE", "FALSE")</f>
        <v>TRUE</v>
      </c>
    </row>
    <row r="151" spans="1:12" x14ac:dyDescent="0.3">
      <c r="B151" s="1">
        <v>20</v>
      </c>
      <c r="C151" s="1">
        <v>362</v>
      </c>
      <c r="D151" s="1">
        <v>362</v>
      </c>
      <c r="E151" s="25" t="str">
        <f>IF(Table35[[#This Row],[Users (Bar)]]&gt;$D$156,"TRUE", "FALSE")</f>
        <v>FALSE</v>
      </c>
    </row>
    <row r="152" spans="1:12" x14ac:dyDescent="0.3">
      <c r="B152" s="1">
        <v>21</v>
      </c>
      <c r="C152" s="1">
        <v>388</v>
      </c>
      <c r="D152" s="1">
        <v>388</v>
      </c>
      <c r="E152" s="25" t="str">
        <f>IF(Table35[[#This Row],[Users (Bar)]]&gt;$D$156,"TRUE", "FALSE")</f>
        <v>FALSE</v>
      </c>
    </row>
    <row r="153" spans="1:12" x14ac:dyDescent="0.3">
      <c r="B153" s="1">
        <v>22</v>
      </c>
      <c r="C153" s="1">
        <v>418</v>
      </c>
      <c r="D153" s="1">
        <v>418</v>
      </c>
      <c r="E153" s="25" t="str">
        <f>IF(Table35[[#This Row],[Users (Bar)]]&gt;$D$156,"TRUE", "FALSE")</f>
        <v>TRUE</v>
      </c>
    </row>
    <row r="154" spans="1:12" x14ac:dyDescent="0.3">
      <c r="B154" s="1">
        <v>23</v>
      </c>
      <c r="C154" s="1">
        <v>395</v>
      </c>
      <c r="D154" s="1">
        <v>395</v>
      </c>
      <c r="E154" s="44" t="str">
        <f>IF(Table35[[#This Row],[Users (Bar)]]&gt;$D$156,"TRUE", "FALSE")</f>
        <v>TRUE</v>
      </c>
    </row>
    <row r="155" spans="1:12" x14ac:dyDescent="0.3">
      <c r="C155" s="1"/>
      <c r="D155" s="1"/>
    </row>
    <row r="156" spans="1:12" ht="28.8" x14ac:dyDescent="0.3">
      <c r="C156" s="1" t="s">
        <v>65</v>
      </c>
      <c r="D156" s="1">
        <f>SUM(D132:D136,D138:D142,D144:D148,D150:D154)/COUNT(D132:D136,D138:D142,D144:D148,D150:D154)</f>
        <v>394.65</v>
      </c>
    </row>
    <row r="157" spans="1:12" x14ac:dyDescent="0.3">
      <c r="C157" s="1"/>
    </row>
    <row r="158" spans="1:12" s="11" customFormat="1" x14ac:dyDescent="0.3"/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5"/>
      <c r="J159" s="12"/>
      <c r="K159" s="49"/>
      <c r="L159" s="49"/>
    </row>
    <row r="160" spans="1:12" ht="15.6" x14ac:dyDescent="0.3">
      <c r="A160" s="1"/>
      <c r="B160" s="77" t="s">
        <v>97</v>
      </c>
      <c r="C160" s="77"/>
      <c r="D160" s="77"/>
      <c r="E160" s="77"/>
      <c r="F160" s="1"/>
      <c r="G160" s="1"/>
      <c r="H160" s="1"/>
      <c r="I160" s="15"/>
      <c r="J160" s="12"/>
      <c r="K160" s="49"/>
      <c r="L160" s="49"/>
    </row>
    <row r="161" spans="1:12" ht="15" thickBot="1" x14ac:dyDescent="0.35">
      <c r="A161" s="1"/>
      <c r="B161" s="16" t="s">
        <v>61</v>
      </c>
      <c r="C161" s="17" t="s">
        <v>63</v>
      </c>
      <c r="D161" s="17" t="s">
        <v>62</v>
      </c>
      <c r="E161" s="18" t="s">
        <v>64</v>
      </c>
      <c r="F161" s="1"/>
      <c r="G161" s="1"/>
      <c r="H161" s="1"/>
      <c r="I161" s="15"/>
      <c r="J161" s="12"/>
      <c r="K161" s="49"/>
      <c r="L161" s="49"/>
    </row>
    <row r="162" spans="1:12" ht="15" thickTop="1" x14ac:dyDescent="0.3">
      <c r="A162" s="1"/>
      <c r="B162" s="1" t="s">
        <v>90</v>
      </c>
      <c r="C162" s="1">
        <v>1450</v>
      </c>
      <c r="D162" s="1">
        <v>1450</v>
      </c>
      <c r="E162" s="28" t="str">
        <f>IF(Table36[[#This Row],[Users (Bar)]]&gt;$D$170,"TRUE","FALSE")</f>
        <v>TRUE</v>
      </c>
      <c r="F162" s="1"/>
      <c r="G162" s="1"/>
      <c r="H162" s="1"/>
      <c r="I162" s="15"/>
      <c r="J162" s="12"/>
      <c r="K162" s="49"/>
      <c r="L162" s="49"/>
    </row>
    <row r="163" spans="1:12" x14ac:dyDescent="0.3">
      <c r="A163" s="1"/>
      <c r="B163" s="1" t="s">
        <v>91</v>
      </c>
      <c r="C163" s="1">
        <v>1423</v>
      </c>
      <c r="D163" s="1">
        <v>1423</v>
      </c>
      <c r="E163" s="29" t="str">
        <f>IF(Table36[[#This Row],[Users (Bar)]]&gt;$D$170,"TRUE","FALSE")</f>
        <v>TRUE</v>
      </c>
      <c r="F163" s="1"/>
      <c r="G163" s="1"/>
      <c r="H163" s="1"/>
      <c r="I163" s="15"/>
      <c r="J163" s="12"/>
      <c r="K163" s="49"/>
      <c r="L163" s="49"/>
    </row>
    <row r="164" spans="1:12" x14ac:dyDescent="0.3">
      <c r="A164" s="1"/>
      <c r="B164" s="1" t="s">
        <v>92</v>
      </c>
      <c r="C164" s="1">
        <v>1408</v>
      </c>
      <c r="D164" s="1">
        <v>1408</v>
      </c>
      <c r="E164" s="27" t="str">
        <f>IF(Table36[[#This Row],[Users (Bar)]]&gt;$D$170,"TRUE","FALSE")</f>
        <v>TRUE</v>
      </c>
      <c r="F164" s="1"/>
      <c r="G164" s="1"/>
      <c r="H164" s="1"/>
      <c r="I164" s="15"/>
      <c r="J164" s="12"/>
      <c r="K164" s="49"/>
      <c r="L164" s="49"/>
    </row>
    <row r="165" spans="1:12" x14ac:dyDescent="0.3">
      <c r="A165" s="1"/>
      <c r="B165" s="1" t="s">
        <v>93</v>
      </c>
      <c r="C165" s="1">
        <v>1411</v>
      </c>
      <c r="D165" s="1">
        <v>1411</v>
      </c>
      <c r="E165" s="29" t="str">
        <f>IF(Table36[[#This Row],[Users (Bar)]]&gt;$D$170,"TRUE","FALSE")</f>
        <v>TRUE</v>
      </c>
      <c r="F165" s="1"/>
      <c r="G165" s="1"/>
      <c r="H165" s="1"/>
      <c r="I165" s="15"/>
      <c r="J165" s="12"/>
      <c r="K165" s="49"/>
      <c r="L165" s="49"/>
    </row>
    <row r="166" spans="1:12" x14ac:dyDescent="0.3">
      <c r="A166" s="1"/>
      <c r="B166" s="1" t="s">
        <v>94</v>
      </c>
      <c r="C166" s="1">
        <v>1396</v>
      </c>
      <c r="D166" s="1">
        <v>1396</v>
      </c>
      <c r="E166" s="27" t="str">
        <f>IF(Table36[[#This Row],[Users (Bar)]]&gt;$D$170,"TRUE","FALSE")</f>
        <v>FALSE</v>
      </c>
      <c r="F166" s="1"/>
      <c r="G166" s="1"/>
      <c r="H166" s="1"/>
      <c r="I166" s="15"/>
      <c r="J166" s="12"/>
      <c r="K166" s="49"/>
      <c r="L166" s="49"/>
    </row>
    <row r="167" spans="1:12" x14ac:dyDescent="0.3">
      <c r="A167" s="1"/>
      <c r="B167" s="1" t="s">
        <v>95</v>
      </c>
      <c r="C167" s="1">
        <v>1375</v>
      </c>
      <c r="D167" s="1">
        <v>1375</v>
      </c>
      <c r="E167" s="27" t="str">
        <f>IF(Table36[[#This Row],[Users (Bar)]]&gt;$D$170,"TRUE","FALSE")</f>
        <v>FALSE</v>
      </c>
      <c r="F167" s="1"/>
      <c r="G167" s="1"/>
      <c r="H167" s="1"/>
      <c r="I167" s="15"/>
      <c r="J167" s="12"/>
      <c r="K167" s="49"/>
      <c r="L167" s="49"/>
    </row>
    <row r="168" spans="1:12" x14ac:dyDescent="0.3">
      <c r="A168" s="1"/>
      <c r="B168" s="1" t="s">
        <v>96</v>
      </c>
      <c r="C168" s="1">
        <v>1409</v>
      </c>
      <c r="D168" s="1">
        <v>1409</v>
      </c>
      <c r="E168" s="27" t="str">
        <f>IF(Table36[[#This Row],[Users (Bar)]]&gt;$D$170,"TRUE","FALSE")</f>
        <v>TRUE</v>
      </c>
      <c r="F168" s="1"/>
      <c r="G168" s="1"/>
      <c r="H168" s="1"/>
      <c r="I168" s="15"/>
      <c r="J168" s="12"/>
      <c r="K168" s="49"/>
      <c r="L168" s="49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5"/>
      <c r="J169" s="12"/>
      <c r="K169" s="49"/>
      <c r="L169" s="49"/>
    </row>
    <row r="170" spans="1:12" ht="28.8" x14ac:dyDescent="0.3">
      <c r="A170" s="1"/>
      <c r="B170" s="1"/>
      <c r="C170" s="1" t="s">
        <v>65</v>
      </c>
      <c r="D170" s="1">
        <f>AVERAGE(D163:D168)</f>
        <v>1403.6666666666667</v>
      </c>
      <c r="E170" s="1"/>
      <c r="F170" s="1"/>
      <c r="G170" s="1"/>
      <c r="H170" s="1"/>
      <c r="I170" s="15"/>
      <c r="J170" s="12"/>
      <c r="K170" s="49"/>
      <c r="L170" s="49"/>
    </row>
    <row r="171" spans="1:12" x14ac:dyDescent="0.3">
      <c r="A171" s="1"/>
      <c r="B171" s="1"/>
      <c r="C171" s="1"/>
      <c r="E171" s="1"/>
      <c r="F171" s="1"/>
      <c r="G171" s="1"/>
      <c r="H171" s="1"/>
      <c r="I171" s="15"/>
      <c r="J171" s="12"/>
      <c r="K171" s="49"/>
      <c r="L171" s="49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5"/>
      <c r="J172" s="12"/>
      <c r="K172" s="49"/>
      <c r="L172" s="49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5"/>
      <c r="J173" s="12"/>
      <c r="K173" s="49"/>
      <c r="L173" s="49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5"/>
      <c r="J174" s="12"/>
      <c r="K174" s="49"/>
      <c r="L174" s="49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5"/>
      <c r="J175" s="12"/>
      <c r="K175" s="49"/>
      <c r="L175" s="49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5"/>
      <c r="J176" s="12"/>
      <c r="K176" s="49"/>
      <c r="L176" s="49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5"/>
      <c r="J177" s="12"/>
      <c r="K177" s="49"/>
      <c r="L177" s="49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5"/>
      <c r="J178" s="12"/>
      <c r="K178" s="49"/>
      <c r="L178" s="49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5"/>
      <c r="J179" s="12"/>
      <c r="K179" s="49"/>
      <c r="L179" s="49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5"/>
      <c r="J180" s="12"/>
      <c r="K180" s="49"/>
      <c r="L180" s="49"/>
    </row>
    <row r="181" spans="1:12" x14ac:dyDescent="0.3">
      <c r="A181" s="1"/>
      <c r="B181" s="1"/>
      <c r="C181" s="1"/>
      <c r="D181" s="1"/>
      <c r="E181" s="1"/>
      <c r="F181" s="1"/>
      <c r="G181" s="1"/>
      <c r="H181" s="1"/>
      <c r="I181" s="15"/>
      <c r="J181" s="12"/>
      <c r="K181" s="49"/>
      <c r="L181" s="49"/>
    </row>
    <row r="182" spans="1:12" x14ac:dyDescent="0.3">
      <c r="A182" s="1"/>
      <c r="B182" s="1"/>
      <c r="C182" s="1"/>
      <c r="D182" s="1"/>
      <c r="E182" s="1"/>
      <c r="F182" s="1"/>
      <c r="G182" s="1"/>
      <c r="H182" s="1"/>
      <c r="I182" s="15"/>
      <c r="J182" s="12"/>
      <c r="K182" s="49"/>
      <c r="L182" s="49"/>
    </row>
    <row r="183" spans="1:12" x14ac:dyDescent="0.3">
      <c r="A183" s="1"/>
      <c r="B183" s="1"/>
      <c r="C183" s="1"/>
      <c r="D183" s="1"/>
      <c r="E183" s="1"/>
      <c r="F183" s="1"/>
      <c r="G183" s="1"/>
      <c r="H183" s="1"/>
      <c r="I183" s="15"/>
      <c r="J183" s="12"/>
      <c r="K183" s="49"/>
      <c r="L183" s="49"/>
    </row>
    <row r="184" spans="1:12" x14ac:dyDescent="0.3">
      <c r="A184" s="1"/>
      <c r="B184" s="1"/>
      <c r="C184" s="1"/>
      <c r="D184" s="1"/>
      <c r="E184" s="1"/>
      <c r="F184" s="1"/>
      <c r="G184" s="1"/>
      <c r="H184" s="1"/>
      <c r="I184" s="15"/>
      <c r="J184" s="12"/>
      <c r="K184" s="49"/>
      <c r="L184" s="49"/>
    </row>
    <row r="185" spans="1:12" x14ac:dyDescent="0.3">
      <c r="A185" s="1"/>
      <c r="B185" s="1"/>
      <c r="C185" s="1"/>
      <c r="D185" s="1"/>
      <c r="E185" s="1"/>
      <c r="F185" s="1"/>
      <c r="G185" s="1"/>
      <c r="H185" s="1"/>
      <c r="I185" s="15"/>
      <c r="J185" s="12"/>
      <c r="K185" s="49"/>
      <c r="L185" s="49"/>
    </row>
    <row r="186" spans="1:12" x14ac:dyDescent="0.3">
      <c r="A186" s="1"/>
      <c r="B186" s="1"/>
      <c r="C186" s="1"/>
      <c r="D186" s="1"/>
      <c r="E186" s="1"/>
      <c r="F186" s="1"/>
      <c r="G186" s="1"/>
      <c r="H186" s="1"/>
      <c r="I186" s="15"/>
      <c r="J186" s="12"/>
      <c r="K186" s="49"/>
      <c r="L186" s="49"/>
    </row>
    <row r="187" spans="1:12" x14ac:dyDescent="0.3">
      <c r="A187" s="1"/>
      <c r="B187" s="1"/>
      <c r="C187" s="1"/>
      <c r="D187" s="1"/>
      <c r="E187" s="1"/>
      <c r="F187" s="1"/>
      <c r="G187" s="1"/>
      <c r="H187" s="1"/>
      <c r="I187" s="15"/>
      <c r="J187" s="12"/>
      <c r="K187" s="49"/>
      <c r="L187" s="49"/>
    </row>
    <row r="188" spans="1:12" x14ac:dyDescent="0.3">
      <c r="A188" s="1"/>
      <c r="B188" s="1"/>
      <c r="C188" s="1"/>
      <c r="D188" s="1"/>
      <c r="E188" s="1"/>
      <c r="F188" s="1"/>
      <c r="G188" s="1"/>
      <c r="H188" s="1"/>
      <c r="I188" s="15"/>
      <c r="J188" s="12"/>
      <c r="K188" s="49"/>
      <c r="L188" s="49"/>
    </row>
    <row r="189" spans="1:12" x14ac:dyDescent="0.3">
      <c r="A189" s="1"/>
      <c r="B189" s="1"/>
      <c r="C189" s="1"/>
      <c r="D189" s="1"/>
      <c r="E189" s="1"/>
      <c r="F189" s="1"/>
      <c r="G189" s="1"/>
      <c r="H189" s="1"/>
      <c r="I189" s="15"/>
      <c r="J189" s="12"/>
      <c r="K189" s="49"/>
      <c r="L189" s="49"/>
    </row>
    <row r="190" spans="1:12" x14ac:dyDescent="0.3">
      <c r="A190" s="1"/>
      <c r="B190" s="1"/>
      <c r="C190" s="1"/>
      <c r="D190" s="1"/>
      <c r="E190" s="1"/>
      <c r="F190" s="1"/>
      <c r="G190" s="1"/>
      <c r="H190" s="1"/>
      <c r="I190" s="15"/>
      <c r="J190" s="12"/>
      <c r="K190" s="49"/>
      <c r="L190" s="49"/>
    </row>
    <row r="191" spans="1:12" x14ac:dyDescent="0.3">
      <c r="A191" s="1"/>
      <c r="B191" s="1"/>
      <c r="C191" s="1"/>
      <c r="D191" s="1"/>
      <c r="E191" s="1"/>
      <c r="F191" s="1"/>
      <c r="G191" s="1"/>
      <c r="H191" s="1"/>
      <c r="I191" s="15"/>
      <c r="J191" s="12"/>
      <c r="K191" s="49"/>
      <c r="L191" s="49"/>
    </row>
    <row r="192" spans="1:12" x14ac:dyDescent="0.3">
      <c r="A192" s="1"/>
      <c r="B192" s="1"/>
      <c r="C192" s="1"/>
      <c r="D192" s="1"/>
      <c r="E192" s="1"/>
      <c r="F192" s="1"/>
      <c r="G192" s="1"/>
      <c r="H192" s="1"/>
      <c r="I192" s="15"/>
      <c r="J192" s="12"/>
      <c r="K192" s="49"/>
      <c r="L192" s="49"/>
    </row>
    <row r="193" spans="1:12" x14ac:dyDescent="0.3">
      <c r="A193" s="1"/>
      <c r="B193" s="1"/>
      <c r="C193" s="1"/>
      <c r="D193" s="1"/>
      <c r="E193" s="1"/>
      <c r="F193" s="1"/>
      <c r="G193" s="1"/>
      <c r="H193" s="1"/>
      <c r="I193" s="15"/>
      <c r="J193" s="12"/>
      <c r="K193" s="49"/>
      <c r="L193" s="49"/>
    </row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5"/>
      <c r="J194" s="12"/>
      <c r="K194" s="49"/>
      <c r="L194" s="49"/>
    </row>
    <row r="195" spans="1:12" x14ac:dyDescent="0.3">
      <c r="A195" s="1"/>
      <c r="B195" s="1"/>
      <c r="C195" s="1"/>
      <c r="D195" s="1"/>
      <c r="E195" s="1"/>
      <c r="F195" s="1"/>
      <c r="G195" s="1"/>
      <c r="H195" s="1"/>
      <c r="I195" s="15"/>
      <c r="J195" s="12"/>
      <c r="K195" s="49"/>
      <c r="L195" s="49"/>
    </row>
    <row r="196" spans="1:12" x14ac:dyDescent="0.3">
      <c r="A196" s="1"/>
      <c r="B196" s="1"/>
      <c r="C196" s="1"/>
      <c r="D196" s="1"/>
      <c r="E196" s="1"/>
      <c r="F196" s="1"/>
      <c r="G196" s="1"/>
      <c r="H196" s="1"/>
      <c r="I196" s="15"/>
      <c r="J196" s="12"/>
      <c r="K196" s="49"/>
      <c r="L196" s="49"/>
    </row>
    <row r="197" spans="1:12" x14ac:dyDescent="0.3">
      <c r="A197" s="1"/>
      <c r="B197" s="1"/>
      <c r="C197" s="1"/>
      <c r="D197" s="1"/>
      <c r="E197" s="1"/>
      <c r="F197" s="1"/>
      <c r="G197" s="1"/>
      <c r="H197" s="1"/>
      <c r="I197" s="15"/>
      <c r="J197" s="12"/>
      <c r="K197" s="49"/>
      <c r="L197" s="49"/>
    </row>
    <row r="198" spans="1:12" x14ac:dyDescent="0.3">
      <c r="A198" s="1"/>
      <c r="B198" s="1"/>
      <c r="C198" s="1"/>
      <c r="D198" s="1"/>
      <c r="E198" s="1"/>
      <c r="F198" s="1"/>
      <c r="G198" s="1"/>
      <c r="H198" s="1"/>
      <c r="I198" s="15"/>
      <c r="J198" s="12"/>
      <c r="K198" s="49"/>
      <c r="L198" s="49"/>
    </row>
    <row r="199" spans="1:12" x14ac:dyDescent="0.3">
      <c r="A199" s="1"/>
      <c r="B199" s="1"/>
      <c r="C199" s="1"/>
      <c r="D199" s="1"/>
      <c r="E199" s="1"/>
      <c r="F199" s="1"/>
      <c r="G199" s="1"/>
      <c r="H199" s="1"/>
      <c r="I199" s="15"/>
      <c r="J199" s="12"/>
      <c r="K199" s="49"/>
      <c r="L199" s="49"/>
    </row>
    <row r="200" spans="1:12" x14ac:dyDescent="0.3">
      <c r="A200" s="1"/>
      <c r="B200" s="1"/>
      <c r="C200" s="1"/>
      <c r="D200" s="1"/>
      <c r="E200" s="1"/>
      <c r="F200" s="1"/>
      <c r="G200" s="1"/>
      <c r="H200" s="1"/>
      <c r="I200" s="15"/>
      <c r="J200" s="12"/>
      <c r="K200" s="49"/>
      <c r="L200" s="49"/>
    </row>
    <row r="201" spans="1:12" x14ac:dyDescent="0.3">
      <c r="A201" s="1"/>
      <c r="B201" s="1"/>
      <c r="C201" s="1"/>
      <c r="D201" s="1"/>
      <c r="E201" s="1"/>
      <c r="F201" s="1"/>
      <c r="G201" s="1"/>
      <c r="H201" s="1"/>
      <c r="I201" s="15"/>
      <c r="J201" s="12"/>
      <c r="K201" s="49"/>
      <c r="L201" s="49"/>
    </row>
    <row r="202" spans="1:12" x14ac:dyDescent="0.3">
      <c r="A202" s="1"/>
      <c r="B202" s="1"/>
      <c r="C202" s="1"/>
      <c r="D202" s="1"/>
      <c r="E202" s="1"/>
      <c r="F202" s="1"/>
      <c r="G202" s="1"/>
      <c r="H202" s="1"/>
      <c r="I202" s="15"/>
      <c r="J202" s="12"/>
      <c r="K202" s="49"/>
      <c r="L202" s="49"/>
    </row>
    <row r="203" spans="1:12" x14ac:dyDescent="0.3">
      <c r="A203" s="1"/>
      <c r="B203" s="1"/>
      <c r="C203" s="1"/>
      <c r="D203" s="1"/>
      <c r="E203" s="1"/>
      <c r="F203" s="1"/>
      <c r="G203" s="1"/>
      <c r="H203" s="1"/>
      <c r="I203" s="15"/>
      <c r="J203" s="12"/>
      <c r="K203" s="49"/>
      <c r="L203" s="49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5"/>
      <c r="J204" s="12"/>
      <c r="K204" s="49"/>
      <c r="L204" s="49"/>
    </row>
    <row r="205" spans="1:12" x14ac:dyDescent="0.3">
      <c r="A205" s="1"/>
      <c r="B205" s="1"/>
      <c r="C205" s="1"/>
      <c r="D205" s="1"/>
      <c r="E205" s="1"/>
      <c r="F205" s="1"/>
      <c r="G205" s="1"/>
      <c r="H205" s="1"/>
      <c r="I205" s="15"/>
      <c r="J205" s="12"/>
      <c r="K205" s="49"/>
      <c r="L205" s="49"/>
    </row>
    <row r="206" spans="1:12" x14ac:dyDescent="0.3">
      <c r="A206" s="1"/>
      <c r="B206" s="1"/>
      <c r="C206" s="1"/>
      <c r="D206" s="1"/>
      <c r="E206" s="1"/>
      <c r="F206" s="1"/>
      <c r="G206" s="1"/>
      <c r="H206" s="1"/>
      <c r="I206" s="15"/>
      <c r="J206" s="12"/>
      <c r="K206" s="49"/>
      <c r="L206" s="49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5"/>
      <c r="J207" s="12"/>
      <c r="K207" s="49"/>
      <c r="L207" s="49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5"/>
      <c r="J208" s="12"/>
      <c r="K208" s="49"/>
      <c r="L208" s="49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5"/>
      <c r="J209" s="12"/>
      <c r="K209" s="49"/>
      <c r="L209" s="49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5"/>
      <c r="J210" s="12"/>
      <c r="K210" s="49"/>
      <c r="L210" s="49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5"/>
      <c r="J211" s="12"/>
      <c r="K211" s="49"/>
      <c r="L211" s="49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5"/>
      <c r="J212" s="12"/>
      <c r="K212" s="49"/>
      <c r="L212" s="49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5"/>
      <c r="J213" s="12"/>
      <c r="K213" s="49"/>
      <c r="L213" s="49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5"/>
      <c r="J214" s="12"/>
      <c r="K214" s="49"/>
      <c r="L214" s="49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5"/>
      <c r="J215" s="12"/>
      <c r="K215" s="49"/>
      <c r="L215" s="49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5"/>
      <c r="J216" s="12"/>
      <c r="K216" s="49"/>
      <c r="L216" s="49"/>
    </row>
    <row r="217" spans="1:12" x14ac:dyDescent="0.3">
      <c r="E217" s="1"/>
      <c r="F217" s="1"/>
      <c r="G217" s="1"/>
      <c r="H217" s="1"/>
      <c r="I217" s="15"/>
      <c r="J217" s="12"/>
      <c r="K217" s="49"/>
      <c r="L217" s="49"/>
    </row>
    <row r="218" spans="1:12" x14ac:dyDescent="0.3">
      <c r="E218" s="1"/>
      <c r="F218" s="1"/>
      <c r="G218" s="1"/>
      <c r="H218" s="1"/>
      <c r="I218" s="15"/>
      <c r="J218" s="12"/>
      <c r="K218" s="49"/>
      <c r="L218" s="49"/>
    </row>
    <row r="219" spans="1:12" x14ac:dyDescent="0.3">
      <c r="E219" s="1"/>
      <c r="F219" s="1"/>
      <c r="G219" s="1"/>
      <c r="H219" s="1"/>
      <c r="I219" s="15"/>
      <c r="J219" s="12"/>
      <c r="K219" s="49"/>
      <c r="L219" s="49"/>
    </row>
    <row r="220" spans="1:12" x14ac:dyDescent="0.3">
      <c r="E220" s="1"/>
      <c r="F220" s="1"/>
      <c r="G220" s="1"/>
      <c r="H220" s="1"/>
      <c r="I220" s="15"/>
      <c r="J220" s="12"/>
      <c r="K220" s="49"/>
      <c r="L220" s="49"/>
    </row>
    <row r="221" spans="1:12" x14ac:dyDescent="0.3">
      <c r="E221" s="1"/>
      <c r="F221" s="1"/>
      <c r="G221" s="1"/>
      <c r="H221" s="1"/>
      <c r="I221" s="15"/>
      <c r="J221" s="12"/>
      <c r="K221" s="49"/>
      <c r="L221" s="49"/>
    </row>
    <row r="222" spans="1:12" x14ac:dyDescent="0.3">
      <c r="E222" s="1"/>
      <c r="F222" s="1"/>
      <c r="G222" s="1"/>
      <c r="H222" s="1"/>
      <c r="I222" s="15"/>
      <c r="J222" s="12"/>
      <c r="K222" s="49"/>
      <c r="L222" s="49"/>
    </row>
    <row r="223" spans="1:12" x14ac:dyDescent="0.3">
      <c r="E223" s="1"/>
      <c r="F223" s="1"/>
      <c r="G223" s="1"/>
      <c r="H223" s="1"/>
      <c r="I223" s="15"/>
      <c r="J223" s="12"/>
      <c r="K223" s="49"/>
      <c r="L223" s="49"/>
    </row>
    <row r="224" spans="1:12" x14ac:dyDescent="0.3">
      <c r="E224" s="1"/>
      <c r="F224" s="1"/>
      <c r="G224" s="1"/>
      <c r="H224" s="1"/>
      <c r="I224" s="15"/>
      <c r="J224" s="12"/>
      <c r="K224" s="49"/>
      <c r="L224" s="49"/>
    </row>
    <row r="225" spans="5:12" x14ac:dyDescent="0.3">
      <c r="E225" s="1"/>
      <c r="F225" s="1"/>
      <c r="G225" s="1"/>
      <c r="H225" s="1"/>
      <c r="I225" s="15"/>
      <c r="J225" s="12"/>
      <c r="K225" s="49"/>
      <c r="L225" s="49"/>
    </row>
    <row r="226" spans="5:12" x14ac:dyDescent="0.3">
      <c r="E226" s="1"/>
      <c r="F226" s="1"/>
      <c r="G226" s="1"/>
      <c r="H226" s="1"/>
      <c r="I226" s="15"/>
      <c r="J226" s="12"/>
      <c r="K226" s="49"/>
      <c r="L226" s="49"/>
    </row>
  </sheetData>
  <sheetProtection algorithmName="SHA-512" hashValue="IK0n5WsP4Kqbzsr/dkxS/azJCICPRxquAdZcxANJbCWTOJOajrA8rOBEEIy31ZFT40eXIEt6ZmMWhOkmc5GqpA==" saltValue="96Ya3w9kbDh1DAmSMGAE8g==" spinCount="100000" sheet="1" objects="1" scenarios="1"/>
  <mergeCells count="6">
    <mergeCell ref="B160:E160"/>
    <mergeCell ref="B98:E98"/>
    <mergeCell ref="B2:C2"/>
    <mergeCell ref="B52:E52"/>
    <mergeCell ref="B75:C75"/>
    <mergeCell ref="B129:E129"/>
  </mergeCells>
  <conditionalFormatting sqref="E100:H123">
    <cfRule type="containsText" dxfId="139" priority="4" operator="containsText" text="false">
      <formula>NOT(ISERROR(SEARCH("false",E100)))</formula>
    </cfRule>
  </conditionalFormatting>
  <conditionalFormatting sqref="E131:E157 E159:E168">
    <cfRule type="containsText" dxfId="138" priority="1" operator="containsText" text="false">
      <formula>NOT(ISERROR(SEARCH("false",E131)))</formula>
    </cfRule>
  </conditionalFormatting>
  <pageMargins left="0.7" right="0.7" top="0.75" bottom="0.75" header="0.3" footer="0.3"/>
  <pageSetup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E382-9CF3-4279-A4C8-5D6B710350ED}">
  <dimension ref="A2:AA261"/>
  <sheetViews>
    <sheetView zoomScale="80" zoomScaleNormal="80" workbookViewId="0"/>
  </sheetViews>
  <sheetFormatPr defaultRowHeight="14.4" x14ac:dyDescent="0.3"/>
  <cols>
    <col min="1" max="1" width="3.109375" customWidth="1"/>
    <col min="2" max="2" width="14.77734375" customWidth="1"/>
    <col min="3" max="3" width="22.109375" customWidth="1"/>
    <col min="4" max="4" width="13.5546875" customWidth="1"/>
    <col min="5" max="5" width="16.33203125" customWidth="1"/>
    <col min="6" max="6" width="15" customWidth="1"/>
    <col min="7" max="8" width="15" hidden="1" customWidth="1"/>
    <col min="9" max="9" width="2.33203125" style="13" customWidth="1"/>
    <col min="10" max="10" width="2.33203125" style="11" customWidth="1"/>
    <col min="11" max="12" width="8.88671875" style="46"/>
    <col min="13" max="13" width="10" style="46" customWidth="1"/>
    <col min="14" max="14" width="12.44140625" style="46" customWidth="1"/>
    <col min="15" max="15" width="8.88671875" style="46"/>
    <col min="16" max="16" width="15.21875" style="46" customWidth="1"/>
    <col min="17" max="17" width="12.33203125" style="46" customWidth="1"/>
    <col min="18" max="18" width="2.33203125" style="48" customWidth="1"/>
    <col min="19" max="19" width="12.6640625" style="48" customWidth="1"/>
    <col min="20" max="27" width="8.88671875" style="48"/>
  </cols>
  <sheetData>
    <row r="2" spans="2:6" ht="15.6" x14ac:dyDescent="0.3">
      <c r="B2" s="69" t="s">
        <v>108</v>
      </c>
      <c r="C2" s="70"/>
    </row>
    <row r="3" spans="2:6" x14ac:dyDescent="0.3">
      <c r="B3" t="s">
        <v>102</v>
      </c>
      <c r="C3" t="s">
        <v>103</v>
      </c>
    </row>
    <row r="4" spans="2:6" x14ac:dyDescent="0.3">
      <c r="B4" s="1" t="s">
        <v>98</v>
      </c>
      <c r="C4" s="1">
        <v>261</v>
      </c>
    </row>
    <row r="5" spans="2:6" x14ac:dyDescent="0.3">
      <c r="B5" s="1" t="s">
        <v>99</v>
      </c>
      <c r="C5" s="1">
        <v>259</v>
      </c>
    </row>
    <row r="6" spans="2:6" x14ac:dyDescent="0.3">
      <c r="B6" s="1" t="s">
        <v>100</v>
      </c>
      <c r="C6" s="1">
        <v>244</v>
      </c>
    </row>
    <row r="7" spans="2:6" x14ac:dyDescent="0.3">
      <c r="B7" s="1" t="s">
        <v>101</v>
      </c>
      <c r="C7" s="1">
        <v>236</v>
      </c>
    </row>
    <row r="8" spans="2:6" x14ac:dyDescent="0.3">
      <c r="B8" s="1"/>
      <c r="C8" s="1"/>
    </row>
    <row r="9" spans="2:6" ht="15" thickBot="1" x14ac:dyDescent="0.35">
      <c r="B9" t="s">
        <v>102</v>
      </c>
      <c r="C9" t="s">
        <v>110</v>
      </c>
      <c r="D9" s="41" t="s">
        <v>111</v>
      </c>
      <c r="E9" s="41" t="s">
        <v>105</v>
      </c>
      <c r="F9" t="s">
        <v>112</v>
      </c>
    </row>
    <row r="10" spans="2:6" ht="15" thickTop="1" x14ac:dyDescent="0.3">
      <c r="B10" s="1" t="s">
        <v>98</v>
      </c>
      <c r="C10" s="1">
        <v>261</v>
      </c>
      <c r="D10" s="33"/>
      <c r="E10" s="1"/>
      <c r="F10" s="1"/>
    </row>
    <row r="11" spans="2:6" x14ac:dyDescent="0.3">
      <c r="B11" s="1" t="s">
        <v>99</v>
      </c>
      <c r="C11" s="1"/>
      <c r="D11" s="1">
        <v>259</v>
      </c>
      <c r="E11" s="1"/>
      <c r="F11" s="1"/>
    </row>
    <row r="12" spans="2:6" x14ac:dyDescent="0.3">
      <c r="B12" s="1" t="s">
        <v>100</v>
      </c>
      <c r="C12" s="1"/>
      <c r="D12" s="33"/>
      <c r="E12" s="1">
        <v>244</v>
      </c>
      <c r="F12" s="1"/>
    </row>
    <row r="13" spans="2:6" x14ac:dyDescent="0.3">
      <c r="B13" s="1" t="s">
        <v>101</v>
      </c>
      <c r="C13" s="1"/>
      <c r="D13" s="35"/>
      <c r="E13" s="1"/>
      <c r="F13" s="1">
        <v>236</v>
      </c>
    </row>
    <row r="14" spans="2:6" x14ac:dyDescent="0.3">
      <c r="B14" s="1"/>
      <c r="C14" s="1"/>
    </row>
    <row r="15" spans="2:6" x14ac:dyDescent="0.3">
      <c r="B15" s="1"/>
      <c r="C15" s="1"/>
    </row>
    <row r="16" spans="2:6" x14ac:dyDescent="0.3">
      <c r="B16" s="1"/>
      <c r="C16" s="1"/>
    </row>
    <row r="17" spans="2:5" x14ac:dyDescent="0.3">
      <c r="B17" s="1"/>
      <c r="C17" s="1"/>
    </row>
    <row r="18" spans="2:5" x14ac:dyDescent="0.3">
      <c r="B18" s="1"/>
      <c r="C18" s="1"/>
    </row>
    <row r="19" spans="2:5" x14ac:dyDescent="0.3">
      <c r="B19" s="1"/>
      <c r="C19" s="1"/>
    </row>
    <row r="20" spans="2:5" x14ac:dyDescent="0.3">
      <c r="B20" s="1"/>
      <c r="C20" s="1"/>
    </row>
    <row r="21" spans="2:5" x14ac:dyDescent="0.3">
      <c r="B21" s="1"/>
      <c r="C21" s="1"/>
    </row>
    <row r="23" spans="2:5" s="11" customFormat="1" x14ac:dyDescent="0.3"/>
    <row r="25" spans="2:5" ht="15.6" x14ac:dyDescent="0.3">
      <c r="B25" s="73" t="s">
        <v>109</v>
      </c>
      <c r="C25" s="75"/>
    </row>
    <row r="26" spans="2:5" x14ac:dyDescent="0.3">
      <c r="B26" t="s">
        <v>102</v>
      </c>
      <c r="C26" t="s">
        <v>103</v>
      </c>
    </row>
    <row r="27" spans="2:5" x14ac:dyDescent="0.3">
      <c r="B27" s="1" t="s">
        <v>98</v>
      </c>
      <c r="C27" s="26">
        <v>6847</v>
      </c>
      <c r="D27" s="1"/>
      <c r="E27" s="42"/>
    </row>
    <row r="28" spans="2:5" x14ac:dyDescent="0.3">
      <c r="B28" s="1" t="s">
        <v>99</v>
      </c>
      <c r="C28" s="26">
        <v>6499</v>
      </c>
      <c r="D28" s="1"/>
      <c r="E28" s="42"/>
    </row>
    <row r="29" spans="2:5" x14ac:dyDescent="0.3">
      <c r="B29" s="1" t="s">
        <v>100</v>
      </c>
      <c r="C29" s="26">
        <v>6313</v>
      </c>
      <c r="D29" s="1"/>
      <c r="E29" s="42"/>
    </row>
    <row r="30" spans="2:5" x14ac:dyDescent="0.3">
      <c r="B30" s="1" t="s">
        <v>101</v>
      </c>
      <c r="C30" s="26">
        <v>5894</v>
      </c>
      <c r="D30" s="1"/>
      <c r="E30" s="42"/>
    </row>
    <row r="31" spans="2:5" x14ac:dyDescent="0.3">
      <c r="B31" s="1"/>
      <c r="C31" s="1"/>
      <c r="D31" s="1"/>
      <c r="E31" s="42"/>
    </row>
    <row r="32" spans="2:5" x14ac:dyDescent="0.3">
      <c r="B32" s="1"/>
      <c r="C32" s="1"/>
      <c r="D32" s="1"/>
      <c r="E32" s="42"/>
    </row>
    <row r="38" spans="1:27" s="13" customFormat="1" ht="15" thickBot="1" x14ac:dyDescent="0.35">
      <c r="A38"/>
      <c r="B38" s="50" t="s">
        <v>102</v>
      </c>
      <c r="C38" s="17" t="s">
        <v>107</v>
      </c>
      <c r="D38" s="51" t="s">
        <v>104</v>
      </c>
      <c r="E38" s="51" t="s">
        <v>105</v>
      </c>
      <c r="F38" s="18" t="s">
        <v>106</v>
      </c>
      <c r="G38"/>
      <c r="H38"/>
      <c r="J38" s="11"/>
      <c r="K38" s="46"/>
      <c r="L38" s="46"/>
      <c r="M38" s="46"/>
      <c r="N38" s="46"/>
      <c r="O38" s="46"/>
      <c r="P38" s="46"/>
      <c r="Q38" s="46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 spans="1:27" s="13" customFormat="1" ht="15" thickTop="1" x14ac:dyDescent="0.3">
      <c r="A39"/>
      <c r="B39" s="52" t="s">
        <v>98</v>
      </c>
      <c r="C39" s="55">
        <f>C27</f>
        <v>6847</v>
      </c>
      <c r="D39" s="33"/>
      <c r="E39" s="33"/>
      <c r="F39" s="33"/>
      <c r="G39"/>
      <c r="H39"/>
      <c r="J39" s="11"/>
      <c r="K39" s="46"/>
      <c r="L39" s="46"/>
      <c r="M39" s="46"/>
      <c r="N39" s="46"/>
      <c r="O39" s="46"/>
      <c r="P39" s="46"/>
      <c r="Q39" s="46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 spans="1:27" s="13" customFormat="1" x14ac:dyDescent="0.3">
      <c r="A40"/>
      <c r="B40" s="53" t="s">
        <v>99</v>
      </c>
      <c r="C40" s="35"/>
      <c r="D40" s="56">
        <f>C28</f>
        <v>6499</v>
      </c>
      <c r="E40" s="35"/>
      <c r="F40" s="35"/>
      <c r="G40"/>
      <c r="H40"/>
      <c r="J40" s="11"/>
      <c r="K40" s="46"/>
      <c r="L40" s="46"/>
      <c r="M40" s="46"/>
      <c r="N40" s="46"/>
      <c r="O40" s="46"/>
      <c r="P40" s="46"/>
      <c r="Q40" s="46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 spans="1:27" s="13" customFormat="1" x14ac:dyDescent="0.3">
      <c r="A41"/>
      <c r="B41" s="52" t="s">
        <v>100</v>
      </c>
      <c r="C41" s="33"/>
      <c r="D41" s="33"/>
      <c r="E41" s="55">
        <f>C29</f>
        <v>6313</v>
      </c>
      <c r="F41" s="33"/>
      <c r="G41"/>
      <c r="H41"/>
      <c r="J41" s="11"/>
      <c r="K41" s="46"/>
      <c r="L41" s="46"/>
      <c r="M41" s="46"/>
      <c r="N41" s="46"/>
      <c r="O41" s="46"/>
      <c r="P41" s="46"/>
      <c r="Q41" s="46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 spans="1:27" s="13" customFormat="1" x14ac:dyDescent="0.3">
      <c r="A42"/>
      <c r="B42" s="54" t="s">
        <v>101</v>
      </c>
      <c r="C42" s="35"/>
      <c r="D42" s="35"/>
      <c r="E42" s="35"/>
      <c r="F42" s="56">
        <f>C30</f>
        <v>5894</v>
      </c>
      <c r="G42"/>
      <c r="H42"/>
      <c r="J42" s="11"/>
      <c r="K42" s="46"/>
      <c r="L42" s="46"/>
      <c r="M42" s="46"/>
      <c r="N42" s="46"/>
      <c r="O42" s="46"/>
      <c r="P42" s="46"/>
      <c r="Q42" s="46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 spans="1:27" s="13" customFormat="1" x14ac:dyDescent="0.3">
      <c r="A43"/>
      <c r="B43"/>
      <c r="C43"/>
      <c r="D43"/>
      <c r="E43"/>
      <c r="F43"/>
      <c r="G43"/>
      <c r="H43"/>
      <c r="J43" s="11"/>
      <c r="K43" s="46"/>
      <c r="L43" s="46"/>
      <c r="M43" s="46"/>
      <c r="N43" s="46"/>
      <c r="O43" s="46"/>
      <c r="P43" s="46"/>
      <c r="Q43" s="46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 spans="1:27" s="13" customFormat="1" x14ac:dyDescent="0.3">
      <c r="A44"/>
      <c r="B44"/>
      <c r="C44"/>
      <c r="D44"/>
      <c r="E44"/>
      <c r="F44"/>
      <c r="G44"/>
      <c r="H44"/>
      <c r="J44" s="11"/>
      <c r="K44" s="46"/>
      <c r="L44" s="46"/>
      <c r="M44" s="46"/>
      <c r="N44" s="46"/>
      <c r="O44" s="46"/>
      <c r="P44" s="46"/>
      <c r="Q44" s="46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 spans="1:27" s="11" customFormat="1" x14ac:dyDescent="0.3"/>
    <row r="47" spans="1:27" x14ac:dyDescent="0.3">
      <c r="B47" s="79" t="s">
        <v>134</v>
      </c>
      <c r="C47" s="80"/>
      <c r="D47" s="80"/>
    </row>
    <row r="48" spans="1:27" x14ac:dyDescent="0.3">
      <c r="B48" t="s">
        <v>22</v>
      </c>
      <c r="C48" t="s">
        <v>113</v>
      </c>
      <c r="D48" t="s">
        <v>29</v>
      </c>
    </row>
    <row r="49" spans="2:4" x14ac:dyDescent="0.3">
      <c r="B49" s="1" t="s">
        <v>2</v>
      </c>
      <c r="C49" s="1" t="s">
        <v>110</v>
      </c>
      <c r="D49" s="1">
        <v>275</v>
      </c>
    </row>
    <row r="50" spans="2:4" x14ac:dyDescent="0.3">
      <c r="B50" s="1" t="s">
        <v>10</v>
      </c>
      <c r="C50" s="1" t="s">
        <v>101</v>
      </c>
      <c r="D50" s="1">
        <v>244</v>
      </c>
    </row>
    <row r="51" spans="2:4" x14ac:dyDescent="0.3">
      <c r="B51" s="1" t="s">
        <v>13</v>
      </c>
      <c r="C51" s="1" t="s">
        <v>98</v>
      </c>
      <c r="D51" s="1">
        <v>241</v>
      </c>
    </row>
    <row r="52" spans="2:4" x14ac:dyDescent="0.3">
      <c r="B52" s="1" t="s">
        <v>12</v>
      </c>
      <c r="C52" s="1" t="s">
        <v>99</v>
      </c>
      <c r="D52" s="1">
        <v>219</v>
      </c>
    </row>
    <row r="53" spans="2:4" x14ac:dyDescent="0.3">
      <c r="B53" s="1" t="s">
        <v>16</v>
      </c>
      <c r="C53" s="1" t="s">
        <v>99</v>
      </c>
      <c r="D53" s="1">
        <v>213</v>
      </c>
    </row>
    <row r="54" spans="2:4" x14ac:dyDescent="0.3">
      <c r="B54" s="1" t="s">
        <v>7</v>
      </c>
      <c r="C54" s="1" t="s">
        <v>99</v>
      </c>
      <c r="D54" s="1">
        <v>209</v>
      </c>
    </row>
    <row r="55" spans="2:4" x14ac:dyDescent="0.3">
      <c r="B55" s="1" t="s">
        <v>15</v>
      </c>
      <c r="C55" s="1" t="s">
        <v>98</v>
      </c>
      <c r="D55" s="1">
        <v>207</v>
      </c>
    </row>
    <row r="56" spans="2:4" x14ac:dyDescent="0.3">
      <c r="B56" s="1" t="s">
        <v>9</v>
      </c>
      <c r="C56" s="1" t="s">
        <v>98</v>
      </c>
      <c r="D56" s="1">
        <v>204</v>
      </c>
    </row>
    <row r="57" spans="2:4" x14ac:dyDescent="0.3">
      <c r="B57" s="1" t="s">
        <v>14</v>
      </c>
      <c r="C57" s="1" t="s">
        <v>101</v>
      </c>
      <c r="D57" s="1">
        <v>201</v>
      </c>
    </row>
    <row r="58" spans="2:4" x14ac:dyDescent="0.3">
      <c r="B58" s="1" t="s">
        <v>3</v>
      </c>
      <c r="C58" s="1" t="s">
        <v>100</v>
      </c>
      <c r="D58" s="1">
        <v>198</v>
      </c>
    </row>
    <row r="59" spans="2:4" x14ac:dyDescent="0.3">
      <c r="B59" s="1" t="s">
        <v>6</v>
      </c>
      <c r="C59" s="1" t="s">
        <v>99</v>
      </c>
      <c r="D59" s="1">
        <v>198</v>
      </c>
    </row>
    <row r="60" spans="2:4" x14ac:dyDescent="0.3">
      <c r="B60" s="1" t="s">
        <v>8</v>
      </c>
      <c r="C60" s="1" t="s">
        <v>100</v>
      </c>
      <c r="D60" s="1">
        <v>192</v>
      </c>
    </row>
    <row r="61" spans="2:4" x14ac:dyDescent="0.3">
      <c r="B61" s="1" t="s">
        <v>11</v>
      </c>
      <c r="C61" s="1" t="s">
        <v>100</v>
      </c>
      <c r="D61" s="1">
        <v>187</v>
      </c>
    </row>
    <row r="62" spans="2:4" x14ac:dyDescent="0.3">
      <c r="B62" s="1" t="s">
        <v>4</v>
      </c>
      <c r="C62" s="1" t="s">
        <v>100</v>
      </c>
      <c r="D62" s="1">
        <v>183</v>
      </c>
    </row>
    <row r="63" spans="2:4" x14ac:dyDescent="0.3">
      <c r="B63" s="1" t="s">
        <v>5</v>
      </c>
      <c r="C63" s="1" t="s">
        <v>99</v>
      </c>
      <c r="D63" s="1">
        <v>177</v>
      </c>
    </row>
    <row r="64" spans="2:4" x14ac:dyDescent="0.3">
      <c r="B64" s="1" t="s">
        <v>17</v>
      </c>
      <c r="C64" s="1" t="s">
        <v>101</v>
      </c>
      <c r="D64" s="1">
        <v>155</v>
      </c>
    </row>
    <row r="65" spans="1:27" x14ac:dyDescent="0.3">
      <c r="B65" s="1"/>
      <c r="C65" s="1"/>
      <c r="D65" s="1"/>
    </row>
    <row r="75" spans="1:27" s="11" customFormat="1" x14ac:dyDescent="0.3"/>
    <row r="77" spans="1:27" s="13" customFormat="1" x14ac:dyDescent="0.3">
      <c r="A77"/>
      <c r="B77" s="79" t="s">
        <v>114</v>
      </c>
      <c r="C77" s="80"/>
      <c r="D77" s="80"/>
      <c r="E77"/>
      <c r="F77"/>
      <c r="G77"/>
      <c r="H77"/>
      <c r="J77" s="11"/>
      <c r="K77" s="46"/>
      <c r="L77" s="46"/>
      <c r="M77" s="46"/>
      <c r="N77" s="46"/>
      <c r="O77" s="46"/>
      <c r="P77" s="46"/>
      <c r="Q77" s="46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 spans="1:27" s="13" customFormat="1" x14ac:dyDescent="0.3">
      <c r="A78"/>
      <c r="B78" t="s">
        <v>22</v>
      </c>
      <c r="C78" t="s">
        <v>113</v>
      </c>
      <c r="D78" t="s">
        <v>29</v>
      </c>
      <c r="E78"/>
      <c r="F78"/>
      <c r="G78"/>
      <c r="H78"/>
      <c r="J78" s="11"/>
      <c r="K78" s="46"/>
      <c r="L78" s="46"/>
      <c r="M78" s="46"/>
      <c r="N78" s="46"/>
      <c r="O78" s="46"/>
      <c r="P78" s="46"/>
      <c r="Q78" s="46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 spans="1:27" s="13" customFormat="1" x14ac:dyDescent="0.3">
      <c r="A79"/>
      <c r="B79" s="1" t="s">
        <v>10</v>
      </c>
      <c r="C79" s="1" t="s">
        <v>112</v>
      </c>
      <c r="D79" s="1">
        <v>577</v>
      </c>
      <c r="E79"/>
      <c r="F79"/>
      <c r="G79"/>
      <c r="H79"/>
      <c r="J79" s="11"/>
      <c r="K79" s="46"/>
      <c r="L79" s="46"/>
      <c r="M79" s="46"/>
      <c r="N79" s="46"/>
      <c r="O79" s="46"/>
      <c r="P79" s="46"/>
      <c r="Q79" s="46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 s="13" customFormat="1" x14ac:dyDescent="0.3">
      <c r="A80"/>
      <c r="B80" s="1" t="s">
        <v>14</v>
      </c>
      <c r="C80" s="1" t="s">
        <v>101</v>
      </c>
      <c r="D80" s="1">
        <v>522</v>
      </c>
      <c r="E80"/>
      <c r="F80"/>
      <c r="G80"/>
      <c r="H80"/>
      <c r="J80" s="11"/>
      <c r="K80" s="46"/>
      <c r="L80" s="46"/>
      <c r="M80" s="46"/>
      <c r="N80" s="46"/>
      <c r="O80" s="46"/>
      <c r="P80" s="46"/>
      <c r="Q80" s="46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27" s="13" customFormat="1" x14ac:dyDescent="0.3">
      <c r="A81"/>
      <c r="B81" s="1" t="s">
        <v>17</v>
      </c>
      <c r="C81" s="1" t="s">
        <v>101</v>
      </c>
      <c r="D81" s="1">
        <v>399</v>
      </c>
      <c r="E81"/>
      <c r="F81"/>
      <c r="G81"/>
      <c r="H81"/>
      <c r="J81" s="11"/>
      <c r="K81" s="46"/>
      <c r="L81" s="46"/>
      <c r="M81" s="46"/>
      <c r="N81" s="46"/>
      <c r="O81" s="46"/>
      <c r="P81" s="46"/>
      <c r="Q81" s="46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 spans="1:27" s="13" customFormat="1" x14ac:dyDescent="0.3">
      <c r="A82"/>
      <c r="B82" s="1" t="s">
        <v>8</v>
      </c>
      <c r="C82" s="1" t="s">
        <v>100</v>
      </c>
      <c r="D82" s="1">
        <v>551</v>
      </c>
      <c r="E82"/>
      <c r="F82"/>
      <c r="G82"/>
      <c r="H82"/>
      <c r="J82" s="11"/>
      <c r="K82" s="46"/>
      <c r="L82" s="46"/>
      <c r="M82" s="46"/>
      <c r="N82" s="46"/>
      <c r="O82" s="46"/>
      <c r="P82" s="46"/>
      <c r="Q82" s="46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 spans="1:27" x14ac:dyDescent="0.3">
      <c r="B83" s="1" t="s">
        <v>3</v>
      </c>
      <c r="C83" s="1" t="s">
        <v>100</v>
      </c>
      <c r="D83" s="1">
        <v>529</v>
      </c>
    </row>
    <row r="84" spans="1:27" x14ac:dyDescent="0.3">
      <c r="B84" s="1" t="s">
        <v>4</v>
      </c>
      <c r="C84" s="1" t="s">
        <v>100</v>
      </c>
      <c r="D84" s="1">
        <v>510</v>
      </c>
    </row>
    <row r="85" spans="1:27" x14ac:dyDescent="0.3">
      <c r="B85" s="1" t="s">
        <v>11</v>
      </c>
      <c r="C85" s="1" t="s">
        <v>100</v>
      </c>
      <c r="D85" s="1">
        <v>460</v>
      </c>
    </row>
    <row r="86" spans="1:27" x14ac:dyDescent="0.3">
      <c r="B86" s="1" t="s">
        <v>2</v>
      </c>
      <c r="C86" s="1" t="s">
        <v>110</v>
      </c>
      <c r="D86" s="1">
        <v>697</v>
      </c>
    </row>
    <row r="87" spans="1:27" x14ac:dyDescent="0.3">
      <c r="B87" s="1" t="s">
        <v>13</v>
      </c>
      <c r="C87" s="1" t="s">
        <v>98</v>
      </c>
      <c r="D87" s="1">
        <v>568</v>
      </c>
    </row>
    <row r="88" spans="1:27" x14ac:dyDescent="0.3">
      <c r="B88" s="1" t="s">
        <v>9</v>
      </c>
      <c r="C88" s="1" t="s">
        <v>98</v>
      </c>
      <c r="D88" s="1">
        <v>531</v>
      </c>
    </row>
    <row r="89" spans="1:27" x14ac:dyDescent="0.3">
      <c r="B89" s="1" t="s">
        <v>12</v>
      </c>
      <c r="C89" s="1" t="s">
        <v>111</v>
      </c>
      <c r="D89" s="1">
        <v>599</v>
      </c>
    </row>
    <row r="90" spans="1:27" x14ac:dyDescent="0.3">
      <c r="B90" s="1" t="s">
        <v>15</v>
      </c>
      <c r="C90" s="1" t="s">
        <v>99</v>
      </c>
      <c r="D90" s="1">
        <v>564</v>
      </c>
    </row>
    <row r="91" spans="1:27" x14ac:dyDescent="0.3">
      <c r="B91" s="1" t="s">
        <v>16</v>
      </c>
      <c r="C91" s="1" t="s">
        <v>99</v>
      </c>
      <c r="D91" s="1">
        <v>531</v>
      </c>
    </row>
    <row r="92" spans="1:27" x14ac:dyDescent="0.3">
      <c r="B92" s="1" t="s">
        <v>7</v>
      </c>
      <c r="C92" s="1" t="s">
        <v>99</v>
      </c>
      <c r="D92" s="1">
        <v>523</v>
      </c>
    </row>
    <row r="93" spans="1:27" x14ac:dyDescent="0.3">
      <c r="B93" s="1" t="s">
        <v>6</v>
      </c>
      <c r="C93" s="1" t="s">
        <v>99</v>
      </c>
      <c r="D93" s="1">
        <v>506</v>
      </c>
    </row>
    <row r="94" spans="1:27" x14ac:dyDescent="0.3">
      <c r="B94" s="1" t="s">
        <v>5</v>
      </c>
      <c r="C94" s="1" t="s">
        <v>99</v>
      </c>
      <c r="D94" s="1">
        <v>445</v>
      </c>
    </row>
    <row r="95" spans="1:27" x14ac:dyDescent="0.3">
      <c r="B95" s="1"/>
      <c r="C95" s="1"/>
      <c r="D95" s="1"/>
    </row>
    <row r="103" spans="2:6" s="11" customFormat="1" x14ac:dyDescent="0.3"/>
    <row r="104" spans="2:6" x14ac:dyDescent="0.3">
      <c r="B104" s="1"/>
      <c r="C104" s="1"/>
      <c r="D104" s="1"/>
      <c r="E104" s="1"/>
    </row>
    <row r="105" spans="2:6" x14ac:dyDescent="0.3">
      <c r="B105" s="79" t="s">
        <v>117</v>
      </c>
      <c r="C105" s="80"/>
      <c r="D105" s="80"/>
      <c r="E105" s="80"/>
      <c r="F105" s="80"/>
    </row>
    <row r="106" spans="2:6" x14ac:dyDescent="0.3">
      <c r="B106" t="s">
        <v>22</v>
      </c>
      <c r="C106" t="s">
        <v>113</v>
      </c>
      <c r="D106" t="s">
        <v>29</v>
      </c>
      <c r="E106" t="s">
        <v>115</v>
      </c>
      <c r="F106" t="s">
        <v>116</v>
      </c>
    </row>
    <row r="107" spans="2:6" x14ac:dyDescent="0.3">
      <c r="B107" s="1" t="s">
        <v>10</v>
      </c>
      <c r="C107" s="1" t="s">
        <v>112</v>
      </c>
      <c r="D107" s="1">
        <v>577</v>
      </c>
      <c r="E107" s="1">
        <v>433</v>
      </c>
      <c r="F107" s="57">
        <f>(Table344116[[#This Row],[Count]]-Table344116[[#This Row],[Photo Count]])/Table344116[[#This Row],[Count]]</f>
        <v>0.24956672443674177</v>
      </c>
    </row>
    <row r="108" spans="2:6" x14ac:dyDescent="0.3">
      <c r="B108" s="1" t="s">
        <v>14</v>
      </c>
      <c r="C108" s="1" t="s">
        <v>101</v>
      </c>
      <c r="D108" s="1">
        <v>522</v>
      </c>
      <c r="E108" s="1">
        <v>344</v>
      </c>
      <c r="F108" s="57">
        <f>(Table344116[[#This Row],[Count]]-Table344116[[#This Row],[Photo Count]])/Table344116[[#This Row],[Count]]</f>
        <v>0.34099616858237547</v>
      </c>
    </row>
    <row r="109" spans="2:6" x14ac:dyDescent="0.3">
      <c r="B109" s="1" t="s">
        <v>17</v>
      </c>
      <c r="C109" s="1" t="s">
        <v>101</v>
      </c>
      <c r="D109" s="1">
        <v>399</v>
      </c>
      <c r="E109" s="1">
        <v>389</v>
      </c>
      <c r="F109" s="57">
        <f>(Table344116[[#This Row],[Count]]-Table344116[[#This Row],[Photo Count]])/Table344116[[#This Row],[Count]]</f>
        <v>2.5062656641604009E-2</v>
      </c>
    </row>
    <row r="110" spans="2:6" x14ac:dyDescent="0.3">
      <c r="B110" s="1" t="s">
        <v>8</v>
      </c>
      <c r="C110" s="1" t="s">
        <v>100</v>
      </c>
      <c r="D110" s="1">
        <v>551</v>
      </c>
      <c r="E110" s="1">
        <v>313</v>
      </c>
      <c r="F110" s="57">
        <f>(Table344116[[#This Row],[Count]]-Table344116[[#This Row],[Photo Count]])/Table344116[[#This Row],[Count]]</f>
        <v>0.43194192377495461</v>
      </c>
    </row>
    <row r="111" spans="2:6" x14ac:dyDescent="0.3">
      <c r="B111" s="1" t="s">
        <v>3</v>
      </c>
      <c r="C111" s="1" t="s">
        <v>100</v>
      </c>
      <c r="D111" s="1">
        <v>529</v>
      </c>
      <c r="E111" s="1">
        <v>467</v>
      </c>
      <c r="F111" s="57">
        <f>(Table344116[[#This Row],[Count]]-Table344116[[#This Row],[Photo Count]])/Table344116[[#This Row],[Count]]</f>
        <v>0.11720226843100189</v>
      </c>
    </row>
    <row r="112" spans="2:6" x14ac:dyDescent="0.3">
      <c r="B112" s="1" t="s">
        <v>4</v>
      </c>
      <c r="C112" s="1" t="s">
        <v>100</v>
      </c>
      <c r="D112" s="1">
        <v>510</v>
      </c>
      <c r="E112" s="1">
        <v>447</v>
      </c>
      <c r="F112" s="58">
        <f>(Table344116[[#This Row],[Count]]-Table344116[[#This Row],[Photo Count]])/Table344116[[#This Row],[Count]]</f>
        <v>0.12352941176470589</v>
      </c>
    </row>
    <row r="113" spans="2:6" x14ac:dyDescent="0.3">
      <c r="B113" s="1" t="s">
        <v>11</v>
      </c>
      <c r="C113" s="1" t="s">
        <v>100</v>
      </c>
      <c r="D113" s="1">
        <v>460</v>
      </c>
      <c r="E113" s="1">
        <v>219</v>
      </c>
      <c r="F113" s="57">
        <f>(Table344116[[#This Row],[Count]]-Table344116[[#This Row],[Photo Count]])/Table344116[[#This Row],[Count]]</f>
        <v>0.52391304347826084</v>
      </c>
    </row>
    <row r="114" spans="2:6" x14ac:dyDescent="0.3">
      <c r="B114" s="1" t="s">
        <v>2</v>
      </c>
      <c r="C114" s="1" t="s">
        <v>98</v>
      </c>
      <c r="D114" s="1">
        <v>697</v>
      </c>
      <c r="E114" s="1">
        <v>697</v>
      </c>
      <c r="F114" s="58">
        <f>(Table344116[[#This Row],[Count]]-Table344116[[#This Row],[Photo Count]])/Table344116[[#This Row],[Count]]</f>
        <v>0</v>
      </c>
    </row>
    <row r="115" spans="2:6" x14ac:dyDescent="0.3">
      <c r="B115" s="1" t="s">
        <v>13</v>
      </c>
      <c r="C115" s="1" t="s">
        <v>98</v>
      </c>
      <c r="D115" s="1">
        <v>568</v>
      </c>
      <c r="E115" s="1">
        <v>568</v>
      </c>
      <c r="F115" s="57">
        <f>(Table344116[[#This Row],[Count]]-Table344116[[#This Row],[Photo Count]])/Table344116[[#This Row],[Count]]</f>
        <v>0</v>
      </c>
    </row>
    <row r="116" spans="2:6" x14ac:dyDescent="0.3">
      <c r="B116" s="1" t="s">
        <v>9</v>
      </c>
      <c r="C116" s="1" t="s">
        <v>98</v>
      </c>
      <c r="D116" s="1">
        <v>531</v>
      </c>
      <c r="E116" s="1">
        <v>531</v>
      </c>
      <c r="F116" s="58">
        <f>(Table344116[[#This Row],[Count]]-Table344116[[#This Row],[Photo Count]])/Table344116[[#This Row],[Count]]</f>
        <v>0</v>
      </c>
    </row>
    <row r="117" spans="2:6" x14ac:dyDescent="0.3">
      <c r="B117" s="1" t="s">
        <v>12</v>
      </c>
      <c r="C117" s="1" t="s">
        <v>99</v>
      </c>
      <c r="D117" s="1">
        <v>599</v>
      </c>
      <c r="E117" s="1">
        <v>348</v>
      </c>
      <c r="F117" s="57">
        <f>(Table344116[[#This Row],[Count]]-Table344116[[#This Row],[Photo Count]])/Table344116[[#This Row],[Count]]</f>
        <v>0.41903171953255425</v>
      </c>
    </row>
    <row r="118" spans="2:6" x14ac:dyDescent="0.3">
      <c r="B118" s="1" t="s">
        <v>15</v>
      </c>
      <c r="C118" s="1" t="s">
        <v>99</v>
      </c>
      <c r="D118" s="1">
        <v>564</v>
      </c>
      <c r="E118" s="1">
        <v>534</v>
      </c>
      <c r="F118" s="58">
        <f>(Table344116[[#This Row],[Count]]-Table344116[[#This Row],[Photo Count]])/Table344116[[#This Row],[Count]]</f>
        <v>5.3191489361702128E-2</v>
      </c>
    </row>
    <row r="119" spans="2:6" x14ac:dyDescent="0.3">
      <c r="B119" s="1" t="s">
        <v>16</v>
      </c>
      <c r="C119" s="1" t="s">
        <v>99</v>
      </c>
      <c r="D119" s="1">
        <v>531</v>
      </c>
      <c r="E119" s="1">
        <v>503</v>
      </c>
      <c r="F119" s="57">
        <f>(Table344116[[#This Row],[Count]]-Table344116[[#This Row],[Photo Count]])/Table344116[[#This Row],[Count]]</f>
        <v>5.2730696798493411E-2</v>
      </c>
    </row>
    <row r="120" spans="2:6" x14ac:dyDescent="0.3">
      <c r="B120" s="1" t="s">
        <v>7</v>
      </c>
      <c r="C120" s="1" t="s">
        <v>99</v>
      </c>
      <c r="D120" s="1">
        <v>523</v>
      </c>
      <c r="E120" s="1">
        <v>331</v>
      </c>
      <c r="F120" s="57">
        <f>(Table344116[[#This Row],[Count]]-Table344116[[#This Row],[Photo Count]])/Table344116[[#This Row],[Count]]</f>
        <v>0.36711281070745699</v>
      </c>
    </row>
    <row r="121" spans="2:6" x14ac:dyDescent="0.3">
      <c r="B121" s="1" t="s">
        <v>6</v>
      </c>
      <c r="C121" s="1" t="s">
        <v>99</v>
      </c>
      <c r="D121" s="1">
        <v>506</v>
      </c>
      <c r="E121" s="1">
        <v>381</v>
      </c>
      <c r="F121" s="57">
        <f>(Table344116[[#This Row],[Count]]-Table344116[[#This Row],[Photo Count]])/Table344116[[#This Row],[Count]]</f>
        <v>0.24703557312252963</v>
      </c>
    </row>
    <row r="122" spans="2:6" x14ac:dyDescent="0.3">
      <c r="B122" s="1" t="s">
        <v>5</v>
      </c>
      <c r="C122" s="1" t="s">
        <v>99</v>
      </c>
      <c r="D122" s="1">
        <v>445</v>
      </c>
      <c r="E122" s="1">
        <v>342</v>
      </c>
      <c r="F122" s="57">
        <f>(Table344116[[#This Row],[Count]]-Table344116[[#This Row],[Photo Count]])/Table344116[[#This Row],[Count]]</f>
        <v>0.23146067415730337</v>
      </c>
    </row>
    <row r="123" spans="2:6" x14ac:dyDescent="0.3">
      <c r="B123" s="1"/>
      <c r="C123" s="1"/>
      <c r="D123" s="1"/>
      <c r="E123" s="1"/>
    </row>
    <row r="124" spans="2:6" x14ac:dyDescent="0.3">
      <c r="B124" s="1"/>
      <c r="C124" s="1"/>
      <c r="D124" s="1"/>
      <c r="E124" s="1"/>
    </row>
    <row r="125" spans="2:6" x14ac:dyDescent="0.3">
      <c r="B125" s="1"/>
      <c r="C125" s="1"/>
      <c r="D125" s="1"/>
      <c r="E125" s="1"/>
    </row>
    <row r="126" spans="2:6" x14ac:dyDescent="0.3">
      <c r="B126" s="1"/>
      <c r="C126" s="1"/>
      <c r="D126" s="1"/>
      <c r="E126" s="1"/>
    </row>
    <row r="127" spans="2:6" x14ac:dyDescent="0.3">
      <c r="B127" s="1"/>
      <c r="C127" s="1"/>
      <c r="D127" s="1"/>
      <c r="E127" s="1"/>
    </row>
    <row r="128" spans="2:6" x14ac:dyDescent="0.3">
      <c r="B128" s="1"/>
      <c r="C128" s="1"/>
      <c r="D128" s="1"/>
      <c r="E128" s="1"/>
    </row>
    <row r="129" spans="1:27" x14ac:dyDescent="0.3">
      <c r="C129" s="1"/>
      <c r="D129" s="1"/>
    </row>
    <row r="130" spans="1:27" s="11" customFormat="1" x14ac:dyDescent="0.3"/>
    <row r="131" spans="1:27" x14ac:dyDescent="0.3">
      <c r="C131" s="1"/>
      <c r="D131" s="1"/>
    </row>
    <row r="132" spans="1:27" s="13" customFormat="1" x14ac:dyDescent="0.3">
      <c r="A132"/>
      <c r="B132"/>
      <c r="C132" s="1"/>
      <c r="D132" s="1"/>
      <c r="E132"/>
      <c r="F132"/>
      <c r="G132"/>
      <c r="H132"/>
      <c r="J132" s="11"/>
      <c r="K132" s="46"/>
      <c r="L132" s="46"/>
      <c r="M132" s="46"/>
      <c r="N132" s="46"/>
      <c r="O132" s="46"/>
      <c r="P132" s="46"/>
      <c r="Q132" s="46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 spans="1:27" s="13" customFormat="1" ht="15.6" x14ac:dyDescent="0.3">
      <c r="A133"/>
      <c r="B133" s="78" t="s">
        <v>66</v>
      </c>
      <c r="C133" s="78"/>
      <c r="D133" s="78"/>
      <c r="E133" s="78"/>
      <c r="F133" s="30"/>
      <c r="G133" s="30"/>
      <c r="H133" s="30"/>
      <c r="J133" s="11"/>
      <c r="K133" s="46"/>
      <c r="L133" s="46"/>
      <c r="M133" s="46"/>
      <c r="N133" s="46"/>
      <c r="O133" s="46"/>
      <c r="P133" s="46"/>
      <c r="Q133" s="46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 spans="1:27" s="13" customFormat="1" x14ac:dyDescent="0.3">
      <c r="A134"/>
      <c r="B134" t="s">
        <v>61</v>
      </c>
      <c r="C134" t="s">
        <v>63</v>
      </c>
      <c r="D134" t="s">
        <v>62</v>
      </c>
      <c r="E134" t="s">
        <v>64</v>
      </c>
      <c r="F134"/>
      <c r="G134"/>
      <c r="H134"/>
      <c r="J134" s="11"/>
      <c r="K134" s="46"/>
      <c r="L134" s="46"/>
      <c r="M134" s="46"/>
      <c r="N134" s="46"/>
      <c r="O134" s="46"/>
      <c r="P134" s="46"/>
      <c r="Q134" s="46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 spans="1:27" s="13" customFormat="1" x14ac:dyDescent="0.3">
      <c r="A135"/>
      <c r="B135" s="1">
        <v>0</v>
      </c>
      <c r="C135" s="1">
        <v>1306</v>
      </c>
      <c r="D135" s="1">
        <v>1306</v>
      </c>
      <c r="E135" s="28" t="str">
        <f>IF(Table3138[[#This Row],[Users (Bar)]]&gt;$D$160,"TRUE","FALSE")</f>
        <v>TRUE</v>
      </c>
      <c r="F135" s="28"/>
      <c r="G135" s="28"/>
      <c r="H135" s="28"/>
      <c r="J135" s="11"/>
      <c r="K135" s="46"/>
      <c r="L135" s="46"/>
      <c r="M135" s="46"/>
      <c r="N135" s="46"/>
      <c r="O135" s="46"/>
      <c r="P135" s="46"/>
      <c r="Q135" s="46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 spans="1:27" s="13" customFormat="1" x14ac:dyDescent="0.3">
      <c r="A136"/>
      <c r="B136" s="1">
        <v>1</v>
      </c>
      <c r="C136" s="1">
        <v>1022</v>
      </c>
      <c r="D136" s="1">
        <v>1022</v>
      </c>
      <c r="E136" s="27" t="str">
        <f>IF(Table3138[[#This Row],[Users (Bar)]]&gt;$D$160,"TRUE","FALSE")</f>
        <v>FALSE</v>
      </c>
      <c r="F136" s="27"/>
      <c r="G136" s="27"/>
      <c r="H136" s="27"/>
      <c r="J136" s="11"/>
      <c r="K136" s="46"/>
      <c r="L136" s="46"/>
      <c r="M136" s="46"/>
      <c r="N136" s="46"/>
      <c r="O136" s="46"/>
      <c r="P136" s="46"/>
      <c r="Q136" s="46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 spans="1:27" s="13" customFormat="1" x14ac:dyDescent="0.3">
      <c r="A137"/>
      <c r="B137" s="1">
        <v>2</v>
      </c>
      <c r="C137" s="1">
        <v>969</v>
      </c>
      <c r="D137" s="1">
        <v>969</v>
      </c>
      <c r="E137" s="27" t="str">
        <f>IF(Table3138[[#This Row],[Users (Bar)]]&gt;$D$160,"TRUE","FALSE")</f>
        <v>FALSE</v>
      </c>
      <c r="F137" s="27"/>
      <c r="G137" s="27"/>
      <c r="H137" s="27"/>
      <c r="J137" s="11"/>
      <c r="K137" s="46"/>
      <c r="L137" s="46"/>
      <c r="M137" s="46"/>
      <c r="N137" s="46"/>
      <c r="O137" s="46"/>
      <c r="P137" s="46"/>
      <c r="Q137" s="46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 spans="1:27" s="13" customFormat="1" x14ac:dyDescent="0.3">
      <c r="A138"/>
      <c r="B138" s="1">
        <v>3</v>
      </c>
      <c r="C138" s="1">
        <v>1020</v>
      </c>
      <c r="D138" s="1">
        <v>1020</v>
      </c>
      <c r="E138" s="27" t="str">
        <f>IF(Table3138[[#This Row],[Users (Bar)]]&gt;$D$160,"TRUE","FALSE")</f>
        <v>FALSE</v>
      </c>
      <c r="F138" s="27"/>
      <c r="G138" s="27"/>
      <c r="H138" s="27"/>
      <c r="J138" s="11"/>
      <c r="K138" s="46"/>
      <c r="L138" s="46"/>
      <c r="M138" s="46"/>
      <c r="N138" s="46"/>
      <c r="O138" s="46"/>
      <c r="P138" s="46"/>
      <c r="Q138" s="46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 spans="1:27" s="13" customFormat="1" x14ac:dyDescent="0.3">
      <c r="A139"/>
      <c r="B139" s="1">
        <v>4</v>
      </c>
      <c r="C139" s="1">
        <v>1037</v>
      </c>
      <c r="D139" s="1">
        <v>1037</v>
      </c>
      <c r="E139" s="27" t="str">
        <f>IF(Table3138[[#This Row],[Users (Bar)]]&gt;$D$160,"TRUE","FALSE")</f>
        <v>TRUE</v>
      </c>
      <c r="F139" s="27"/>
      <c r="G139" s="27"/>
      <c r="H139" s="27"/>
      <c r="J139" s="11"/>
      <c r="K139" s="46"/>
      <c r="L139" s="46"/>
      <c r="M139" s="46"/>
      <c r="N139" s="46"/>
      <c r="O139" s="46"/>
      <c r="P139" s="46"/>
      <c r="Q139" s="46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 spans="1:27" s="13" customFormat="1" x14ac:dyDescent="0.3">
      <c r="A140"/>
      <c r="B140" s="1">
        <v>5</v>
      </c>
      <c r="C140" s="1">
        <v>1047</v>
      </c>
      <c r="D140" s="1">
        <v>1047</v>
      </c>
      <c r="E140" s="29" t="str">
        <f>IF(Table3138[[#This Row],[Users (Bar)]]&gt;$D$160,"TRUE","FALSE")</f>
        <v>TRUE</v>
      </c>
      <c r="F140" s="29"/>
      <c r="G140" s="29"/>
      <c r="H140" s="29"/>
      <c r="J140" s="11"/>
      <c r="K140" s="46"/>
      <c r="L140" s="46"/>
      <c r="M140" s="46"/>
      <c r="N140" s="46"/>
      <c r="O140" s="46"/>
      <c r="P140" s="46"/>
      <c r="Q140" s="46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 spans="1:27" s="13" customFormat="1" x14ac:dyDescent="0.3">
      <c r="A141"/>
      <c r="B141" s="1">
        <v>6</v>
      </c>
      <c r="C141" s="1">
        <v>1339</v>
      </c>
      <c r="D141" s="1">
        <v>1339</v>
      </c>
      <c r="E141" s="28" t="str">
        <f>IF(Table3138[[#This Row],[Users (Bar)]]&gt;$D$160,"TRUE","FALSE")</f>
        <v>TRUE</v>
      </c>
      <c r="F141" s="28"/>
      <c r="G141" s="28"/>
      <c r="H141" s="28"/>
      <c r="J141" s="11"/>
      <c r="K141" s="46"/>
      <c r="L141" s="46"/>
      <c r="M141" s="46"/>
      <c r="N141" s="46"/>
      <c r="O141" s="46"/>
      <c r="P141" s="46"/>
      <c r="Q141" s="46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 spans="1:27" s="13" customFormat="1" x14ac:dyDescent="0.3">
      <c r="A142"/>
      <c r="B142" s="1">
        <v>7</v>
      </c>
      <c r="C142" s="1">
        <v>1029</v>
      </c>
      <c r="D142" s="1">
        <v>1029</v>
      </c>
      <c r="E142" s="29" t="str">
        <f>IF(Table3138[[#This Row],[Users (Bar)]]&gt;$D$160,"TRUE","FALSE")</f>
        <v>TRUE</v>
      </c>
      <c r="F142" s="29"/>
      <c r="G142" s="29"/>
      <c r="H142" s="29"/>
      <c r="J142" s="11"/>
      <c r="K142" s="46"/>
      <c r="L142" s="46"/>
      <c r="M142" s="46"/>
      <c r="N142" s="46"/>
      <c r="O142" s="46"/>
      <c r="P142" s="46"/>
      <c r="Q142" s="46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 spans="1:27" s="13" customFormat="1" x14ac:dyDescent="0.3">
      <c r="A143"/>
      <c r="B143" s="1">
        <v>8</v>
      </c>
      <c r="C143" s="1">
        <v>1054</v>
      </c>
      <c r="D143" s="1">
        <v>1054</v>
      </c>
      <c r="E143" s="27" t="str">
        <f>IF(Table3138[[#This Row],[Users (Bar)]]&gt;$D$160,"TRUE","FALSE")</f>
        <v>TRUE</v>
      </c>
      <c r="F143" s="27"/>
      <c r="G143" s="27"/>
      <c r="H143" s="27"/>
      <c r="J143" s="11"/>
      <c r="K143" s="46"/>
      <c r="L143" s="46"/>
      <c r="M143" s="46"/>
      <c r="N143" s="46"/>
      <c r="O143" s="46"/>
      <c r="P143" s="46"/>
      <c r="Q143" s="46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 spans="1:27" s="13" customFormat="1" x14ac:dyDescent="0.3">
      <c r="A144"/>
      <c r="B144" s="1">
        <v>9</v>
      </c>
      <c r="C144" s="1">
        <v>1055</v>
      </c>
      <c r="D144" s="1">
        <v>1055</v>
      </c>
      <c r="E144" s="29" t="str">
        <f>IF(Table3138[[#This Row],[Users (Bar)]]&gt;$D$160,"TRUE","FALSE")</f>
        <v>TRUE</v>
      </c>
      <c r="F144" s="29"/>
      <c r="G144" s="29"/>
      <c r="H144" s="29"/>
      <c r="J144" s="11"/>
      <c r="K144" s="46"/>
      <c r="L144" s="46"/>
      <c r="M144" s="46"/>
      <c r="N144" s="46"/>
      <c r="O144" s="46"/>
      <c r="P144" s="46"/>
      <c r="Q144" s="46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 spans="1:27" s="13" customFormat="1" x14ac:dyDescent="0.3">
      <c r="A145"/>
      <c r="B145" s="1">
        <v>10</v>
      </c>
      <c r="C145" s="1">
        <v>1008</v>
      </c>
      <c r="D145" s="1">
        <v>1008</v>
      </c>
      <c r="E145" s="27" t="str">
        <f>IF(Table3138[[#This Row],[Users (Bar)]]&gt;$D$160,"TRUE","FALSE")</f>
        <v>FALSE</v>
      </c>
      <c r="F145" s="27"/>
      <c r="G145" s="27"/>
      <c r="H145" s="27"/>
      <c r="J145" s="11"/>
      <c r="K145" s="46"/>
      <c r="L145" s="46"/>
      <c r="M145" s="46"/>
      <c r="N145" s="46"/>
      <c r="O145" s="46"/>
      <c r="P145" s="46"/>
      <c r="Q145" s="46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 spans="1:27" s="13" customFormat="1" x14ac:dyDescent="0.3">
      <c r="A146"/>
      <c r="B146" s="1">
        <v>11</v>
      </c>
      <c r="C146" s="1">
        <v>1045</v>
      </c>
      <c r="D146" s="1">
        <v>1045</v>
      </c>
      <c r="E146" s="29" t="str">
        <f>IF(Table3138[[#This Row],[Users (Bar)]]&gt;$D$160,"TRUE","FALSE")</f>
        <v>TRUE</v>
      </c>
      <c r="F146" s="29"/>
      <c r="G146" s="29"/>
      <c r="H146" s="29"/>
      <c r="J146" s="11"/>
      <c r="K146" s="46"/>
      <c r="L146" s="46"/>
      <c r="M146" s="46"/>
      <c r="N146" s="46"/>
      <c r="O146" s="46"/>
      <c r="P146" s="46"/>
      <c r="Q146" s="46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 spans="1:27" s="13" customFormat="1" x14ac:dyDescent="0.3">
      <c r="A147"/>
      <c r="B147" s="1">
        <v>12</v>
      </c>
      <c r="C147" s="1">
        <v>1183</v>
      </c>
      <c r="D147" s="1">
        <v>1183</v>
      </c>
      <c r="E147" s="28" t="str">
        <f>IF(Table3138[[#This Row],[Users (Bar)]]&gt;$D$160,"TRUE","FALSE")</f>
        <v>TRUE</v>
      </c>
      <c r="F147" s="28"/>
      <c r="G147" s="28"/>
      <c r="H147" s="28"/>
      <c r="J147" s="11"/>
      <c r="K147" s="46"/>
      <c r="L147" s="46"/>
      <c r="M147" s="46"/>
      <c r="N147" s="46"/>
      <c r="O147" s="46"/>
      <c r="P147" s="46"/>
      <c r="Q147" s="46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 spans="1:27" x14ac:dyDescent="0.3">
      <c r="B148" s="1">
        <v>13</v>
      </c>
      <c r="C148" s="1">
        <v>1006</v>
      </c>
      <c r="D148" s="1">
        <v>1006</v>
      </c>
      <c r="E148" s="27" t="str">
        <f>IF(Table3138[[#This Row],[Users (Bar)]]&gt;$D$160,"TRUE","FALSE")</f>
        <v>FALSE</v>
      </c>
      <c r="F148" s="27"/>
      <c r="G148" s="27"/>
      <c r="H148" s="27"/>
    </row>
    <row r="149" spans="1:27" x14ac:dyDescent="0.3">
      <c r="B149" s="1">
        <v>14</v>
      </c>
      <c r="C149" s="1">
        <v>995</v>
      </c>
      <c r="D149" s="1">
        <v>995</v>
      </c>
      <c r="E149" s="27" t="str">
        <f>IF(Table3138[[#This Row],[Users (Bar)]]&gt;$D$160,"TRUE","FALSE")</f>
        <v>FALSE</v>
      </c>
      <c r="F149" s="27"/>
      <c r="G149" s="27"/>
      <c r="H149" s="27"/>
    </row>
    <row r="150" spans="1:27" x14ac:dyDescent="0.3">
      <c r="B150" s="1">
        <v>15</v>
      </c>
      <c r="C150" s="1">
        <v>1036</v>
      </c>
      <c r="D150" s="1">
        <v>1036</v>
      </c>
      <c r="E150" s="29" t="str">
        <f>IF(Table3138[[#This Row],[Users (Bar)]]&gt;$D$160,"TRUE","FALSE")</f>
        <v>TRUE</v>
      </c>
      <c r="F150" s="29"/>
      <c r="G150" s="29"/>
      <c r="H150" s="29"/>
    </row>
    <row r="151" spans="1:27" x14ac:dyDescent="0.3">
      <c r="B151" s="1">
        <v>16</v>
      </c>
      <c r="C151" s="1">
        <v>1032</v>
      </c>
      <c r="D151" s="1">
        <v>1032</v>
      </c>
      <c r="E151" s="27" t="str">
        <f>IF(Table3138[[#This Row],[Users (Bar)]]&gt;$D$160,"TRUE","FALSE")</f>
        <v>TRUE</v>
      </c>
      <c r="F151" s="27"/>
      <c r="G151" s="27"/>
      <c r="H151" s="27"/>
    </row>
    <row r="152" spans="1:27" x14ac:dyDescent="0.3">
      <c r="B152" s="1">
        <v>17</v>
      </c>
      <c r="C152" s="1">
        <v>1006</v>
      </c>
      <c r="D152" s="1">
        <v>1006</v>
      </c>
      <c r="E152" s="27" t="str">
        <f>IF(Table3138[[#This Row],[Users (Bar)]]&gt;$D$160,"TRUE","FALSE")</f>
        <v>FALSE</v>
      </c>
      <c r="F152" s="27"/>
      <c r="G152" s="27"/>
      <c r="H152" s="27"/>
    </row>
    <row r="153" spans="1:27" x14ac:dyDescent="0.3">
      <c r="B153" s="1">
        <v>18</v>
      </c>
      <c r="C153" s="1">
        <v>1242</v>
      </c>
      <c r="D153" s="1">
        <v>1242</v>
      </c>
      <c r="E153" s="28" t="str">
        <f>IF(Table3138[[#This Row],[Users (Bar)]]&gt;$D$160,"TRUE","FALSE")</f>
        <v>TRUE</v>
      </c>
      <c r="F153" s="28"/>
      <c r="G153" s="28"/>
      <c r="H153" s="28"/>
    </row>
    <row r="154" spans="1:27" x14ac:dyDescent="0.3">
      <c r="B154" s="1">
        <v>19</v>
      </c>
      <c r="C154" s="1">
        <v>1037</v>
      </c>
      <c r="D154" s="1">
        <v>1037</v>
      </c>
      <c r="E154" s="29" t="str">
        <f>IF(Table3138[[#This Row],[Users (Bar)]]&gt;$D$160,"TRUE","FALSE")</f>
        <v>TRUE</v>
      </c>
      <c r="F154" s="29"/>
      <c r="G154" s="29"/>
      <c r="H154" s="29"/>
    </row>
    <row r="155" spans="1:27" x14ac:dyDescent="0.3">
      <c r="B155" s="1">
        <v>20</v>
      </c>
      <c r="C155" s="1">
        <v>1013</v>
      </c>
      <c r="D155" s="1">
        <v>1013</v>
      </c>
      <c r="E155" s="27" t="str">
        <f>IF(Table3138[[#This Row],[Users (Bar)]]&gt;$D$160,"TRUE","FALSE")</f>
        <v>FALSE</v>
      </c>
      <c r="F155" s="27"/>
      <c r="G155" s="27"/>
      <c r="H155" s="27"/>
    </row>
    <row r="156" spans="1:27" x14ac:dyDescent="0.3">
      <c r="B156" s="1">
        <v>21</v>
      </c>
      <c r="C156" s="1">
        <v>1007</v>
      </c>
      <c r="D156" s="1">
        <v>1007</v>
      </c>
      <c r="E156" s="27" t="str">
        <f>IF(Table3138[[#This Row],[Users (Bar)]]&gt;$D$160,"TRUE","FALSE")</f>
        <v>FALSE</v>
      </c>
      <c r="F156" s="27"/>
      <c r="G156" s="27"/>
      <c r="H156" s="27"/>
    </row>
    <row r="157" spans="1:27" x14ac:dyDescent="0.3">
      <c r="B157" s="1">
        <v>22</v>
      </c>
      <c r="C157" s="1">
        <v>1037</v>
      </c>
      <c r="D157" s="1">
        <v>1037</v>
      </c>
      <c r="E157" s="27" t="str">
        <f>IF(Table3138[[#This Row],[Users (Bar)]]&gt;$D$160,"TRUE","FALSE")</f>
        <v>TRUE</v>
      </c>
      <c r="F157" s="27"/>
      <c r="G157" s="27"/>
      <c r="H157" s="27"/>
    </row>
    <row r="158" spans="1:27" x14ac:dyDescent="0.3">
      <c r="B158" s="1">
        <v>23</v>
      </c>
      <c r="C158" s="1">
        <v>1028</v>
      </c>
      <c r="D158" s="1">
        <v>1028</v>
      </c>
      <c r="E158" s="29" t="str">
        <f>IF(Table3138[[#This Row],[Users (Bar)]]&gt;$D$160,"TRUE","FALSE")</f>
        <v>TRUE</v>
      </c>
      <c r="F158" s="29"/>
      <c r="G158" s="29"/>
      <c r="H158" s="29"/>
    </row>
    <row r="159" spans="1:27" x14ac:dyDescent="0.3">
      <c r="C159" s="1"/>
      <c r="D159" s="1"/>
    </row>
    <row r="160" spans="1:27" ht="28.8" x14ac:dyDescent="0.3">
      <c r="C160" s="1" t="s">
        <v>65</v>
      </c>
      <c r="D160" s="1">
        <v>1024.1500000000001</v>
      </c>
    </row>
    <row r="161" spans="2:5" x14ac:dyDescent="0.3">
      <c r="C161" s="1"/>
      <c r="D161" s="1"/>
    </row>
    <row r="162" spans="2:5" s="11" customFormat="1" x14ac:dyDescent="0.3"/>
    <row r="163" spans="2:5" x14ac:dyDescent="0.3">
      <c r="C163" s="1"/>
      <c r="D163" s="1"/>
    </row>
    <row r="164" spans="2:5" ht="15.6" x14ac:dyDescent="0.3">
      <c r="B164" s="77" t="s">
        <v>89</v>
      </c>
      <c r="C164" s="77"/>
      <c r="D164" s="77"/>
      <c r="E164" s="77"/>
    </row>
    <row r="165" spans="2:5" ht="15" thickBot="1" x14ac:dyDescent="0.35">
      <c r="B165" s="16" t="s">
        <v>61</v>
      </c>
      <c r="C165" s="17" t="s">
        <v>63</v>
      </c>
      <c r="D165" s="17" t="s">
        <v>62</v>
      </c>
      <c r="E165" s="18" t="s">
        <v>64</v>
      </c>
    </row>
    <row r="166" spans="2:5" ht="15" thickTop="1" x14ac:dyDescent="0.3">
      <c r="B166" s="1">
        <v>0</v>
      </c>
      <c r="C166" s="1">
        <v>465</v>
      </c>
      <c r="D166" s="1">
        <v>465</v>
      </c>
      <c r="E166" s="28" t="str">
        <f>IF(Table3542[[#This Row],[Users (Bar)]]&gt;$D$191,"TRUE", "FALSE")</f>
        <v>TRUE</v>
      </c>
    </row>
    <row r="167" spans="2:5" x14ac:dyDescent="0.3">
      <c r="B167" s="1">
        <v>1</v>
      </c>
      <c r="C167" s="1">
        <v>381</v>
      </c>
      <c r="D167" s="1">
        <v>381</v>
      </c>
      <c r="E167" s="25" t="str">
        <f>IF(Table3542[[#This Row],[Users (Bar)]]&gt;$D$191,"TRUE", "FALSE")</f>
        <v>FALSE</v>
      </c>
    </row>
    <row r="168" spans="2:5" x14ac:dyDescent="0.3">
      <c r="B168" s="1">
        <v>2</v>
      </c>
      <c r="C168" s="1">
        <v>357</v>
      </c>
      <c r="D168" s="1">
        <v>357</v>
      </c>
      <c r="E168" s="25" t="str">
        <f>IF(Table3542[[#This Row],[Users (Bar)]]&gt;$D$191,"TRUE", "FALSE")</f>
        <v>FALSE</v>
      </c>
    </row>
    <row r="169" spans="2:5" x14ac:dyDescent="0.3">
      <c r="B169" s="1">
        <v>3</v>
      </c>
      <c r="C169" s="1">
        <v>417</v>
      </c>
      <c r="D169" s="1">
        <v>417</v>
      </c>
      <c r="E169" s="44" t="str">
        <f>IF(Table3542[[#This Row],[Users (Bar)]]&gt;$D$191,"TRUE", "FALSE")</f>
        <v>TRUE</v>
      </c>
    </row>
    <row r="170" spans="2:5" x14ac:dyDescent="0.3">
      <c r="B170" s="1">
        <v>4</v>
      </c>
      <c r="C170" s="1">
        <v>390</v>
      </c>
      <c r="D170" s="1">
        <v>390</v>
      </c>
      <c r="E170" s="25" t="str">
        <f>IF(Table3542[[#This Row],[Users (Bar)]]&gt;$D$191,"TRUE", "FALSE")</f>
        <v>FALSE</v>
      </c>
    </row>
    <row r="171" spans="2:5" x14ac:dyDescent="0.3">
      <c r="B171" s="1">
        <v>5</v>
      </c>
      <c r="C171" s="1">
        <v>399</v>
      </c>
      <c r="D171" s="1">
        <v>399</v>
      </c>
      <c r="E171" s="44" t="str">
        <f>IF(Table3542[[#This Row],[Users (Bar)]]&gt;$D$191,"TRUE", "FALSE")</f>
        <v>TRUE</v>
      </c>
    </row>
    <row r="172" spans="2:5" x14ac:dyDescent="0.3">
      <c r="B172" s="1">
        <v>6</v>
      </c>
      <c r="C172" s="1">
        <v>509</v>
      </c>
      <c r="D172" s="1">
        <v>509</v>
      </c>
      <c r="E172" s="43" t="str">
        <f>IF(Table3542[[#This Row],[Users (Bar)]]&gt;$D$191,"TRUE", "FALSE")</f>
        <v>TRUE</v>
      </c>
    </row>
    <row r="173" spans="2:5" x14ac:dyDescent="0.3">
      <c r="B173" s="1">
        <v>7</v>
      </c>
      <c r="C173" s="1">
        <v>389</v>
      </c>
      <c r="D173" s="1">
        <v>389</v>
      </c>
      <c r="E173" s="25" t="str">
        <f>IF(Table3542[[#This Row],[Users (Bar)]]&gt;$D$191,"TRUE", "FALSE")</f>
        <v>FALSE</v>
      </c>
    </row>
    <row r="174" spans="2:5" x14ac:dyDescent="0.3">
      <c r="B174" s="1">
        <v>8</v>
      </c>
      <c r="C174" s="1">
        <v>412</v>
      </c>
      <c r="D174" s="1">
        <v>412</v>
      </c>
      <c r="E174" s="25" t="str">
        <f>IF(Table3542[[#This Row],[Users (Bar)]]&gt;$D$191,"TRUE", "FALSE")</f>
        <v>TRUE</v>
      </c>
    </row>
    <row r="175" spans="2:5" x14ac:dyDescent="0.3">
      <c r="B175" s="1">
        <v>9</v>
      </c>
      <c r="C175" s="1">
        <v>419</v>
      </c>
      <c r="D175" s="1">
        <v>419</v>
      </c>
      <c r="E175" s="44" t="str">
        <f>IF(Table3542[[#This Row],[Users (Bar)]]&gt;$D$191,"TRUE", "FALSE")</f>
        <v>TRUE</v>
      </c>
    </row>
    <row r="176" spans="2:5" x14ac:dyDescent="0.3">
      <c r="B176" s="1">
        <v>10</v>
      </c>
      <c r="C176" s="1">
        <v>415</v>
      </c>
      <c r="D176" s="1">
        <v>415</v>
      </c>
      <c r="E176" s="25" t="str">
        <f>IF(Table3542[[#This Row],[Users (Bar)]]&gt;$D$191,"TRUE", "FALSE")</f>
        <v>TRUE</v>
      </c>
    </row>
    <row r="177" spans="2:5" x14ac:dyDescent="0.3">
      <c r="B177" s="1">
        <v>11</v>
      </c>
      <c r="C177" s="1">
        <v>413</v>
      </c>
      <c r="D177" s="1">
        <v>413</v>
      </c>
      <c r="E177" s="44" t="str">
        <f>IF(Table3542[[#This Row],[Users (Bar)]]&gt;$D$191,"TRUE", "FALSE")</f>
        <v>TRUE</v>
      </c>
    </row>
    <row r="178" spans="2:5" x14ac:dyDescent="0.3">
      <c r="B178" s="1">
        <v>12</v>
      </c>
      <c r="C178" s="1">
        <v>505</v>
      </c>
      <c r="D178" s="1">
        <v>505</v>
      </c>
      <c r="E178" s="43" t="str">
        <f>IF(Table3542[[#This Row],[Users (Bar)]]&gt;$D$191,"TRUE", "FALSE")</f>
        <v>TRUE</v>
      </c>
    </row>
    <row r="179" spans="2:5" x14ac:dyDescent="0.3">
      <c r="B179" s="1">
        <v>13</v>
      </c>
      <c r="C179" s="1">
        <v>400</v>
      </c>
      <c r="D179" s="1">
        <v>400</v>
      </c>
      <c r="E179" s="44" t="str">
        <f>IF(Table3542[[#This Row],[Users (Bar)]]&gt;$D$191,"TRUE", "FALSE")</f>
        <v>TRUE</v>
      </c>
    </row>
    <row r="180" spans="2:5" x14ac:dyDescent="0.3">
      <c r="B180" s="1">
        <v>14</v>
      </c>
      <c r="C180" s="1">
        <v>357</v>
      </c>
      <c r="D180" s="1">
        <v>357</v>
      </c>
      <c r="E180" s="25" t="str">
        <f>IF(Table3542[[#This Row],[Users (Bar)]]&gt;$D$191,"TRUE", "FALSE")</f>
        <v>FALSE</v>
      </c>
    </row>
    <row r="181" spans="2:5" x14ac:dyDescent="0.3">
      <c r="B181" s="1">
        <v>15</v>
      </c>
      <c r="C181" s="1">
        <v>383</v>
      </c>
      <c r="D181" s="1">
        <v>383</v>
      </c>
      <c r="E181" s="25" t="str">
        <f>IF(Table3542[[#This Row],[Users (Bar)]]&gt;$D$191,"TRUE", "FALSE")</f>
        <v>FALSE</v>
      </c>
    </row>
    <row r="182" spans="2:5" x14ac:dyDescent="0.3">
      <c r="B182" s="1">
        <v>16</v>
      </c>
      <c r="C182" s="1">
        <v>399</v>
      </c>
      <c r="D182" s="1">
        <v>399</v>
      </c>
      <c r="E182" s="25" t="str">
        <f>IF(Table3542[[#This Row],[Users (Bar)]]&gt;$D$191,"TRUE", "FALSE")</f>
        <v>TRUE</v>
      </c>
    </row>
    <row r="183" spans="2:5" x14ac:dyDescent="0.3">
      <c r="B183" s="1">
        <v>17</v>
      </c>
      <c r="C183" s="1">
        <v>383</v>
      </c>
      <c r="D183" s="1">
        <v>383</v>
      </c>
      <c r="E183" s="25" t="str">
        <f>IF(Table3542[[#This Row],[Users (Bar)]]&gt;$D$191,"TRUE", "FALSE")</f>
        <v>FALSE</v>
      </c>
    </row>
    <row r="184" spans="2:5" x14ac:dyDescent="0.3">
      <c r="B184" s="1">
        <v>18</v>
      </c>
      <c r="C184" s="1">
        <v>500</v>
      </c>
      <c r="D184" s="1">
        <v>500</v>
      </c>
      <c r="E184" s="43" t="str">
        <f>IF(Table3542[[#This Row],[Users (Bar)]]&gt;$D$191,"TRUE", "FALSE")</f>
        <v>TRUE</v>
      </c>
    </row>
    <row r="185" spans="2:5" x14ac:dyDescent="0.3">
      <c r="B185" s="1">
        <v>19</v>
      </c>
      <c r="C185" s="1">
        <v>416</v>
      </c>
      <c r="D185" s="1">
        <v>416</v>
      </c>
      <c r="E185" s="44" t="str">
        <f>IF(Table3542[[#This Row],[Users (Bar)]]&gt;$D$191,"TRUE", "FALSE")</f>
        <v>TRUE</v>
      </c>
    </row>
    <row r="186" spans="2:5" x14ac:dyDescent="0.3">
      <c r="B186" s="1">
        <v>20</v>
      </c>
      <c r="C186" s="1">
        <v>362</v>
      </c>
      <c r="D186" s="1">
        <v>362</v>
      </c>
      <c r="E186" s="25" t="str">
        <f>IF(Table3542[[#This Row],[Users (Bar)]]&gt;$D$191,"TRUE", "FALSE")</f>
        <v>FALSE</v>
      </c>
    </row>
    <row r="187" spans="2:5" x14ac:dyDescent="0.3">
      <c r="B187" s="1">
        <v>21</v>
      </c>
      <c r="C187" s="1">
        <v>388</v>
      </c>
      <c r="D187" s="1">
        <v>388</v>
      </c>
      <c r="E187" s="25" t="str">
        <f>IF(Table3542[[#This Row],[Users (Bar)]]&gt;$D$191,"TRUE", "FALSE")</f>
        <v>FALSE</v>
      </c>
    </row>
    <row r="188" spans="2:5" x14ac:dyDescent="0.3">
      <c r="B188" s="1">
        <v>22</v>
      </c>
      <c r="C188" s="1">
        <v>418</v>
      </c>
      <c r="D188" s="1">
        <v>418</v>
      </c>
      <c r="E188" s="25" t="str">
        <f>IF(Table3542[[#This Row],[Users (Bar)]]&gt;$D$191,"TRUE", "FALSE")</f>
        <v>TRUE</v>
      </c>
    </row>
    <row r="189" spans="2:5" x14ac:dyDescent="0.3">
      <c r="B189" s="1">
        <v>23</v>
      </c>
      <c r="C189" s="1">
        <v>395</v>
      </c>
      <c r="D189" s="1">
        <v>395</v>
      </c>
      <c r="E189" s="44" t="str">
        <f>IF(Table3542[[#This Row],[Users (Bar)]]&gt;$D$191,"TRUE", "FALSE")</f>
        <v>TRUE</v>
      </c>
    </row>
    <row r="190" spans="2:5" x14ac:dyDescent="0.3">
      <c r="C190" s="1"/>
      <c r="D190" s="1"/>
    </row>
    <row r="191" spans="2:5" ht="28.8" x14ac:dyDescent="0.3">
      <c r="C191" s="1" t="s">
        <v>65</v>
      </c>
      <c r="D191" s="1">
        <f>SUM(D167:D171,D173:D177,D179:D183,D185:D189)/COUNT(D167:D171,D173:D177,D179:D183,D185:D189)</f>
        <v>394.65</v>
      </c>
    </row>
    <row r="192" spans="2:5" x14ac:dyDescent="0.3">
      <c r="C192" s="1"/>
    </row>
    <row r="193" spans="1:12" s="11" customFormat="1" x14ac:dyDescent="0.3"/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5"/>
      <c r="J194" s="12"/>
      <c r="K194" s="47"/>
      <c r="L194" s="47"/>
    </row>
    <row r="195" spans="1:12" ht="15.6" x14ac:dyDescent="0.3">
      <c r="A195" s="1"/>
      <c r="B195" s="77" t="s">
        <v>97</v>
      </c>
      <c r="C195" s="77"/>
      <c r="D195" s="77"/>
      <c r="E195" s="77"/>
      <c r="F195" s="1"/>
      <c r="G195" s="1"/>
      <c r="H195" s="1"/>
      <c r="I195" s="15"/>
      <c r="J195" s="12"/>
      <c r="K195" s="47"/>
      <c r="L195" s="47"/>
    </row>
    <row r="196" spans="1:12" ht="15" thickBot="1" x14ac:dyDescent="0.35">
      <c r="A196" s="1"/>
      <c r="B196" s="16" t="s">
        <v>61</v>
      </c>
      <c r="C196" s="17" t="s">
        <v>63</v>
      </c>
      <c r="D196" s="17" t="s">
        <v>62</v>
      </c>
      <c r="E196" s="18" t="s">
        <v>64</v>
      </c>
      <c r="F196" s="1"/>
      <c r="G196" s="1"/>
      <c r="H196" s="1"/>
      <c r="I196" s="15"/>
      <c r="J196" s="12"/>
      <c r="K196" s="47"/>
      <c r="L196" s="47"/>
    </row>
    <row r="197" spans="1:12" ht="15" thickTop="1" x14ac:dyDescent="0.3">
      <c r="A197" s="1"/>
      <c r="B197" s="1" t="s">
        <v>90</v>
      </c>
      <c r="C197" s="1">
        <v>1450</v>
      </c>
      <c r="D197" s="1">
        <v>1450</v>
      </c>
      <c r="E197" s="28" t="str">
        <f>IF(Table3643[[#This Row],[Users (Bar)]]&gt;$D$205,"TRUE","FALSE")</f>
        <v>TRUE</v>
      </c>
      <c r="F197" s="1"/>
      <c r="G197" s="1"/>
      <c r="H197" s="1"/>
      <c r="I197" s="15"/>
      <c r="J197" s="12"/>
      <c r="K197" s="47"/>
      <c r="L197" s="47"/>
    </row>
    <row r="198" spans="1:12" x14ac:dyDescent="0.3">
      <c r="A198" s="1"/>
      <c r="B198" s="1" t="s">
        <v>91</v>
      </c>
      <c r="C198" s="1">
        <v>1423</v>
      </c>
      <c r="D198" s="1">
        <v>1423</v>
      </c>
      <c r="E198" s="29" t="str">
        <f>IF(Table3643[[#This Row],[Users (Bar)]]&gt;$D$205,"TRUE","FALSE")</f>
        <v>TRUE</v>
      </c>
      <c r="F198" s="1"/>
      <c r="G198" s="1"/>
      <c r="H198" s="1"/>
      <c r="I198" s="15"/>
      <c r="J198" s="12"/>
      <c r="K198" s="47"/>
      <c r="L198" s="47"/>
    </row>
    <row r="199" spans="1:12" x14ac:dyDescent="0.3">
      <c r="A199" s="1"/>
      <c r="B199" s="1" t="s">
        <v>92</v>
      </c>
      <c r="C199" s="1">
        <v>1408</v>
      </c>
      <c r="D199" s="1">
        <v>1408</v>
      </c>
      <c r="E199" s="27" t="str">
        <f>IF(Table3643[[#This Row],[Users (Bar)]]&gt;$D$205,"TRUE","FALSE")</f>
        <v>TRUE</v>
      </c>
      <c r="F199" s="1"/>
      <c r="G199" s="1"/>
      <c r="H199" s="1"/>
      <c r="I199" s="15"/>
      <c r="J199" s="12"/>
      <c r="K199" s="47"/>
      <c r="L199" s="47"/>
    </row>
    <row r="200" spans="1:12" x14ac:dyDescent="0.3">
      <c r="A200" s="1"/>
      <c r="B200" s="1" t="s">
        <v>93</v>
      </c>
      <c r="C200" s="1">
        <v>1411</v>
      </c>
      <c r="D200" s="1">
        <v>1411</v>
      </c>
      <c r="E200" s="29" t="str">
        <f>IF(Table3643[[#This Row],[Users (Bar)]]&gt;$D$205,"TRUE","FALSE")</f>
        <v>TRUE</v>
      </c>
      <c r="F200" s="1"/>
      <c r="G200" s="1"/>
      <c r="H200" s="1"/>
      <c r="I200" s="15"/>
      <c r="J200" s="12"/>
      <c r="K200" s="47"/>
      <c r="L200" s="47"/>
    </row>
    <row r="201" spans="1:12" x14ac:dyDescent="0.3">
      <c r="A201" s="1"/>
      <c r="B201" s="1" t="s">
        <v>94</v>
      </c>
      <c r="C201" s="1">
        <v>1396</v>
      </c>
      <c r="D201" s="1">
        <v>1396</v>
      </c>
      <c r="E201" s="27" t="str">
        <f>IF(Table3643[[#This Row],[Users (Bar)]]&gt;$D$205,"TRUE","FALSE")</f>
        <v>FALSE</v>
      </c>
      <c r="F201" s="1"/>
      <c r="G201" s="1"/>
      <c r="H201" s="1"/>
      <c r="I201" s="15"/>
      <c r="J201" s="12"/>
      <c r="K201" s="47"/>
      <c r="L201" s="47"/>
    </row>
    <row r="202" spans="1:12" x14ac:dyDescent="0.3">
      <c r="A202" s="1"/>
      <c r="B202" s="1" t="s">
        <v>95</v>
      </c>
      <c r="C202" s="1">
        <v>1375</v>
      </c>
      <c r="D202" s="1">
        <v>1375</v>
      </c>
      <c r="E202" s="27" t="str">
        <f>IF(Table3643[[#This Row],[Users (Bar)]]&gt;$D$205,"TRUE","FALSE")</f>
        <v>FALSE</v>
      </c>
      <c r="F202" s="1"/>
      <c r="G202" s="1"/>
      <c r="H202" s="1"/>
      <c r="I202" s="15"/>
      <c r="J202" s="12"/>
      <c r="K202" s="47"/>
      <c r="L202" s="47"/>
    </row>
    <row r="203" spans="1:12" x14ac:dyDescent="0.3">
      <c r="A203" s="1"/>
      <c r="B203" s="1" t="s">
        <v>96</v>
      </c>
      <c r="C203" s="1">
        <v>1409</v>
      </c>
      <c r="D203" s="1">
        <v>1409</v>
      </c>
      <c r="E203" s="27" t="str">
        <f>IF(Table3643[[#This Row],[Users (Bar)]]&gt;$D$205,"TRUE","FALSE")</f>
        <v>TRUE</v>
      </c>
      <c r="F203" s="1"/>
      <c r="G203" s="1"/>
      <c r="H203" s="1"/>
      <c r="I203" s="15"/>
      <c r="J203" s="12"/>
      <c r="K203" s="47"/>
      <c r="L203" s="47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5"/>
      <c r="J204" s="12"/>
      <c r="K204" s="47"/>
      <c r="L204" s="47"/>
    </row>
    <row r="205" spans="1:12" ht="28.8" x14ac:dyDescent="0.3">
      <c r="A205" s="1"/>
      <c r="B205" s="1"/>
      <c r="C205" s="1" t="s">
        <v>65</v>
      </c>
      <c r="D205" s="1">
        <f>AVERAGE(D198:D203)</f>
        <v>1403.6666666666667</v>
      </c>
      <c r="E205" s="1"/>
      <c r="F205" s="1"/>
      <c r="G205" s="1"/>
      <c r="H205" s="1"/>
      <c r="I205" s="15"/>
      <c r="J205" s="12"/>
      <c r="K205" s="47"/>
      <c r="L205" s="47"/>
    </row>
    <row r="206" spans="1:12" x14ac:dyDescent="0.3">
      <c r="A206" s="1"/>
      <c r="B206" s="1"/>
      <c r="C206" s="1"/>
      <c r="E206" s="1"/>
      <c r="F206" s="1"/>
      <c r="G206" s="1"/>
      <c r="H206" s="1"/>
      <c r="I206" s="15"/>
      <c r="J206" s="12"/>
      <c r="K206" s="47"/>
      <c r="L206" s="47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5"/>
      <c r="J207" s="12"/>
      <c r="K207" s="47"/>
      <c r="L207" s="47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5"/>
      <c r="J208" s="12"/>
      <c r="K208" s="47"/>
      <c r="L208" s="47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5"/>
      <c r="J209" s="12"/>
      <c r="K209" s="47"/>
      <c r="L209" s="47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5"/>
      <c r="J210" s="12"/>
      <c r="K210" s="47"/>
      <c r="L210" s="47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5"/>
      <c r="J211" s="12"/>
      <c r="K211" s="47"/>
      <c r="L211" s="47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5"/>
      <c r="J212" s="12"/>
      <c r="K212" s="47"/>
      <c r="L212" s="47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5"/>
      <c r="J213" s="12"/>
      <c r="K213" s="47"/>
      <c r="L213" s="47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5"/>
      <c r="J214" s="12"/>
      <c r="K214" s="47"/>
      <c r="L214" s="47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5"/>
      <c r="J215" s="12"/>
      <c r="K215" s="47"/>
      <c r="L215" s="47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5"/>
      <c r="J216" s="12"/>
      <c r="K216" s="47"/>
      <c r="L216" s="47"/>
    </row>
    <row r="217" spans="1:12" x14ac:dyDescent="0.3">
      <c r="A217" s="1"/>
      <c r="B217" s="1"/>
      <c r="C217" s="1"/>
      <c r="D217" s="1"/>
      <c r="E217" s="1"/>
      <c r="F217" s="1"/>
      <c r="G217" s="1"/>
      <c r="H217" s="1"/>
      <c r="I217" s="15"/>
      <c r="J217" s="12"/>
      <c r="K217" s="47"/>
      <c r="L217" s="47"/>
    </row>
    <row r="218" spans="1:12" x14ac:dyDescent="0.3">
      <c r="A218" s="1"/>
      <c r="B218" s="1"/>
      <c r="C218" s="1"/>
      <c r="D218" s="1"/>
      <c r="E218" s="1"/>
      <c r="F218" s="1"/>
      <c r="G218" s="1"/>
      <c r="H218" s="1"/>
      <c r="I218" s="15"/>
      <c r="J218" s="12"/>
      <c r="K218" s="47"/>
      <c r="L218" s="47"/>
    </row>
    <row r="219" spans="1:12" x14ac:dyDescent="0.3">
      <c r="A219" s="1"/>
      <c r="B219" s="1"/>
      <c r="C219" s="1"/>
      <c r="D219" s="1"/>
      <c r="E219" s="1"/>
      <c r="F219" s="1"/>
      <c r="G219" s="1"/>
      <c r="H219" s="1"/>
      <c r="I219" s="15"/>
      <c r="J219" s="12"/>
      <c r="K219" s="47"/>
      <c r="L219" s="47"/>
    </row>
    <row r="220" spans="1:12" x14ac:dyDescent="0.3">
      <c r="A220" s="1"/>
      <c r="B220" s="1"/>
      <c r="C220" s="1"/>
      <c r="D220" s="1"/>
      <c r="E220" s="1"/>
      <c r="F220" s="1"/>
      <c r="G220" s="1"/>
      <c r="H220" s="1"/>
      <c r="I220" s="15"/>
      <c r="J220" s="12"/>
      <c r="K220" s="47"/>
      <c r="L220" s="47"/>
    </row>
    <row r="221" spans="1:12" x14ac:dyDescent="0.3">
      <c r="A221" s="1"/>
      <c r="B221" s="1"/>
      <c r="C221" s="1"/>
      <c r="D221" s="1"/>
      <c r="E221" s="1"/>
      <c r="F221" s="1"/>
      <c r="G221" s="1"/>
      <c r="H221" s="1"/>
      <c r="I221" s="15"/>
      <c r="J221" s="12"/>
      <c r="K221" s="47"/>
      <c r="L221" s="47"/>
    </row>
    <row r="222" spans="1:12" x14ac:dyDescent="0.3">
      <c r="A222" s="1"/>
      <c r="B222" s="1"/>
      <c r="C222" s="1"/>
      <c r="D222" s="1"/>
      <c r="E222" s="1"/>
      <c r="F222" s="1"/>
      <c r="G222" s="1"/>
      <c r="H222" s="1"/>
      <c r="I222" s="15"/>
      <c r="J222" s="12"/>
      <c r="K222" s="47"/>
      <c r="L222" s="47"/>
    </row>
    <row r="223" spans="1:12" x14ac:dyDescent="0.3">
      <c r="A223" s="1"/>
      <c r="B223" s="1"/>
      <c r="C223" s="1"/>
      <c r="D223" s="1"/>
      <c r="E223" s="1"/>
      <c r="F223" s="1"/>
      <c r="G223" s="1"/>
      <c r="H223" s="1"/>
      <c r="I223" s="15"/>
      <c r="J223" s="12"/>
      <c r="K223" s="47"/>
      <c r="L223" s="47"/>
    </row>
    <row r="224" spans="1:12" x14ac:dyDescent="0.3">
      <c r="A224" s="1"/>
      <c r="B224" s="1"/>
      <c r="C224" s="1"/>
      <c r="D224" s="1"/>
      <c r="E224" s="1"/>
      <c r="F224" s="1"/>
      <c r="G224" s="1"/>
      <c r="H224" s="1"/>
      <c r="I224" s="15"/>
      <c r="J224" s="12"/>
      <c r="K224" s="47"/>
      <c r="L224" s="47"/>
    </row>
    <row r="225" spans="1:12" x14ac:dyDescent="0.3">
      <c r="A225" s="1"/>
      <c r="B225" s="1"/>
      <c r="C225" s="1"/>
      <c r="D225" s="1"/>
      <c r="E225" s="1"/>
      <c r="F225" s="1"/>
      <c r="G225" s="1"/>
      <c r="H225" s="1"/>
      <c r="I225" s="15"/>
      <c r="J225" s="12"/>
      <c r="K225" s="47"/>
      <c r="L225" s="47"/>
    </row>
    <row r="226" spans="1:12" x14ac:dyDescent="0.3">
      <c r="A226" s="1"/>
      <c r="B226" s="1"/>
      <c r="C226" s="1"/>
      <c r="D226" s="1"/>
      <c r="E226" s="1"/>
      <c r="F226" s="1"/>
      <c r="G226" s="1"/>
      <c r="H226" s="1"/>
      <c r="I226" s="15"/>
      <c r="J226" s="12"/>
      <c r="K226" s="47"/>
      <c r="L226" s="47"/>
    </row>
    <row r="227" spans="1:12" x14ac:dyDescent="0.3">
      <c r="A227" s="1"/>
      <c r="B227" s="1"/>
      <c r="C227" s="1"/>
      <c r="D227" s="1"/>
      <c r="E227" s="1"/>
      <c r="F227" s="1"/>
      <c r="G227" s="1"/>
      <c r="H227" s="1"/>
      <c r="I227" s="15"/>
      <c r="J227" s="12"/>
      <c r="K227" s="47"/>
      <c r="L227" s="47"/>
    </row>
    <row r="228" spans="1:12" x14ac:dyDescent="0.3">
      <c r="A228" s="1"/>
      <c r="B228" s="1"/>
      <c r="C228" s="1"/>
      <c r="D228" s="1"/>
      <c r="E228" s="1"/>
      <c r="F228" s="1"/>
      <c r="G228" s="1"/>
      <c r="H228" s="1"/>
      <c r="I228" s="15"/>
      <c r="J228" s="12"/>
      <c r="K228" s="47"/>
      <c r="L228" s="47"/>
    </row>
    <row r="229" spans="1:12" x14ac:dyDescent="0.3">
      <c r="A229" s="1"/>
      <c r="B229" s="1"/>
      <c r="C229" s="1"/>
      <c r="D229" s="1"/>
      <c r="E229" s="1"/>
      <c r="F229" s="1"/>
      <c r="G229" s="1"/>
      <c r="H229" s="1"/>
      <c r="I229" s="15"/>
      <c r="J229" s="12"/>
      <c r="K229" s="47"/>
      <c r="L229" s="47"/>
    </row>
    <row r="230" spans="1:12" x14ac:dyDescent="0.3">
      <c r="A230" s="1"/>
      <c r="B230" s="1"/>
      <c r="C230" s="1"/>
      <c r="D230" s="1"/>
      <c r="E230" s="1"/>
      <c r="F230" s="1"/>
      <c r="G230" s="1"/>
      <c r="H230" s="1"/>
      <c r="I230" s="15"/>
      <c r="J230" s="12"/>
      <c r="K230" s="47"/>
      <c r="L230" s="47"/>
    </row>
    <row r="231" spans="1:12" x14ac:dyDescent="0.3">
      <c r="A231" s="1"/>
      <c r="B231" s="1"/>
      <c r="C231" s="1"/>
      <c r="D231" s="1"/>
      <c r="E231" s="1"/>
      <c r="F231" s="1"/>
      <c r="G231" s="1"/>
      <c r="H231" s="1"/>
      <c r="I231" s="15"/>
      <c r="J231" s="12"/>
      <c r="K231" s="47"/>
      <c r="L231" s="47"/>
    </row>
    <row r="232" spans="1:12" x14ac:dyDescent="0.3">
      <c r="A232" s="1"/>
      <c r="B232" s="1"/>
      <c r="C232" s="1"/>
      <c r="D232" s="1"/>
      <c r="E232" s="1"/>
      <c r="F232" s="1"/>
      <c r="G232" s="1"/>
      <c r="H232" s="1"/>
      <c r="I232" s="15"/>
      <c r="J232" s="12"/>
      <c r="K232" s="47"/>
      <c r="L232" s="47"/>
    </row>
    <row r="233" spans="1:12" x14ac:dyDescent="0.3">
      <c r="A233" s="1"/>
      <c r="B233" s="1"/>
      <c r="C233" s="1"/>
      <c r="D233" s="1"/>
      <c r="E233" s="1"/>
      <c r="F233" s="1"/>
      <c r="G233" s="1"/>
      <c r="H233" s="1"/>
      <c r="I233" s="15"/>
      <c r="J233" s="12"/>
      <c r="K233" s="47"/>
      <c r="L233" s="47"/>
    </row>
    <row r="234" spans="1:12" x14ac:dyDescent="0.3">
      <c r="A234" s="1"/>
      <c r="B234" s="1"/>
      <c r="C234" s="1"/>
      <c r="D234" s="1"/>
      <c r="E234" s="1"/>
      <c r="F234" s="1"/>
      <c r="G234" s="1"/>
      <c r="H234" s="1"/>
      <c r="I234" s="15"/>
      <c r="J234" s="12"/>
      <c r="K234" s="47"/>
      <c r="L234" s="47"/>
    </row>
    <row r="235" spans="1:12" x14ac:dyDescent="0.3">
      <c r="A235" s="1"/>
      <c r="B235" s="1"/>
      <c r="C235" s="1"/>
      <c r="D235" s="1"/>
      <c r="E235" s="1"/>
      <c r="F235" s="1"/>
      <c r="G235" s="1"/>
      <c r="H235" s="1"/>
      <c r="I235" s="15"/>
      <c r="J235" s="12"/>
      <c r="K235" s="47"/>
      <c r="L235" s="47"/>
    </row>
    <row r="236" spans="1:12" x14ac:dyDescent="0.3">
      <c r="A236" s="1"/>
      <c r="B236" s="1"/>
      <c r="C236" s="1"/>
      <c r="D236" s="1"/>
      <c r="E236" s="1"/>
      <c r="F236" s="1"/>
      <c r="G236" s="1"/>
      <c r="H236" s="1"/>
      <c r="I236" s="15"/>
      <c r="J236" s="12"/>
      <c r="K236" s="47"/>
      <c r="L236" s="47"/>
    </row>
    <row r="237" spans="1:12" x14ac:dyDescent="0.3">
      <c r="A237" s="1"/>
      <c r="B237" s="1"/>
      <c r="C237" s="1"/>
      <c r="D237" s="1"/>
      <c r="E237" s="1"/>
      <c r="F237" s="1"/>
      <c r="G237" s="1"/>
      <c r="H237" s="1"/>
      <c r="I237" s="15"/>
      <c r="J237" s="12"/>
      <c r="K237" s="47"/>
      <c r="L237" s="47"/>
    </row>
    <row r="238" spans="1:12" x14ac:dyDescent="0.3">
      <c r="A238" s="1"/>
      <c r="B238" s="1"/>
      <c r="C238" s="1"/>
      <c r="D238" s="1"/>
      <c r="E238" s="1"/>
      <c r="F238" s="1"/>
      <c r="G238" s="1"/>
      <c r="H238" s="1"/>
      <c r="I238" s="15"/>
      <c r="J238" s="12"/>
      <c r="K238" s="47"/>
      <c r="L238" s="47"/>
    </row>
    <row r="239" spans="1:12" x14ac:dyDescent="0.3">
      <c r="A239" s="1"/>
      <c r="B239" s="1"/>
      <c r="C239" s="1"/>
      <c r="D239" s="1"/>
      <c r="E239" s="1"/>
      <c r="F239" s="1"/>
      <c r="G239" s="1"/>
      <c r="H239" s="1"/>
      <c r="I239" s="15"/>
      <c r="J239" s="12"/>
      <c r="K239" s="47"/>
      <c r="L239" s="47"/>
    </row>
    <row r="240" spans="1:12" x14ac:dyDescent="0.3">
      <c r="A240" s="1"/>
      <c r="B240" s="1"/>
      <c r="C240" s="1"/>
      <c r="D240" s="1"/>
      <c r="E240" s="1"/>
      <c r="F240" s="1"/>
      <c r="G240" s="1"/>
      <c r="H240" s="1"/>
      <c r="I240" s="15"/>
      <c r="J240" s="12"/>
      <c r="K240" s="47"/>
      <c r="L240" s="47"/>
    </row>
    <row r="241" spans="1:12" x14ac:dyDescent="0.3">
      <c r="A241" s="1"/>
      <c r="B241" s="1"/>
      <c r="C241" s="1"/>
      <c r="D241" s="1"/>
      <c r="E241" s="1"/>
      <c r="F241" s="1"/>
      <c r="G241" s="1"/>
      <c r="H241" s="1"/>
      <c r="I241" s="15"/>
      <c r="J241" s="12"/>
      <c r="K241" s="47"/>
      <c r="L241" s="47"/>
    </row>
    <row r="242" spans="1:12" x14ac:dyDescent="0.3">
      <c r="A242" s="1"/>
      <c r="B242" s="1"/>
      <c r="C242" s="1"/>
      <c r="D242" s="1"/>
      <c r="E242" s="1"/>
      <c r="F242" s="1"/>
      <c r="G242" s="1"/>
      <c r="H242" s="1"/>
      <c r="I242" s="15"/>
      <c r="J242" s="12"/>
      <c r="K242" s="47"/>
      <c r="L242" s="47"/>
    </row>
    <row r="243" spans="1:12" x14ac:dyDescent="0.3">
      <c r="A243" s="1"/>
      <c r="B243" s="1"/>
      <c r="C243" s="1"/>
      <c r="D243" s="1"/>
      <c r="E243" s="1"/>
      <c r="F243" s="1"/>
      <c r="G243" s="1"/>
      <c r="H243" s="1"/>
      <c r="I243" s="15"/>
      <c r="J243" s="12"/>
      <c r="K243" s="47"/>
      <c r="L243" s="47"/>
    </row>
    <row r="244" spans="1:12" x14ac:dyDescent="0.3">
      <c r="A244" s="1"/>
      <c r="B244" s="1"/>
      <c r="C244" s="1"/>
      <c r="D244" s="1"/>
      <c r="E244" s="1"/>
      <c r="F244" s="1"/>
      <c r="G244" s="1"/>
      <c r="H244" s="1"/>
      <c r="I244" s="15"/>
      <c r="J244" s="12"/>
      <c r="K244" s="47"/>
      <c r="L244" s="47"/>
    </row>
    <row r="245" spans="1:12" x14ac:dyDescent="0.3">
      <c r="A245" s="1"/>
      <c r="B245" s="1"/>
      <c r="C245" s="1"/>
      <c r="D245" s="1"/>
      <c r="E245" s="1"/>
      <c r="F245" s="1"/>
      <c r="G245" s="1"/>
      <c r="H245" s="1"/>
      <c r="I245" s="15"/>
      <c r="J245" s="12"/>
      <c r="K245" s="47"/>
      <c r="L245" s="47"/>
    </row>
    <row r="246" spans="1:12" x14ac:dyDescent="0.3">
      <c r="A246" s="1"/>
      <c r="B246" s="1"/>
      <c r="C246" s="1"/>
      <c r="D246" s="1"/>
      <c r="E246" s="1"/>
      <c r="F246" s="1"/>
      <c r="G246" s="1"/>
      <c r="H246" s="1"/>
      <c r="I246" s="15"/>
      <c r="J246" s="12"/>
      <c r="K246" s="47"/>
      <c r="L246" s="47"/>
    </row>
    <row r="247" spans="1:12" x14ac:dyDescent="0.3">
      <c r="A247" s="1"/>
      <c r="B247" s="1"/>
      <c r="C247" s="1"/>
      <c r="D247" s="1"/>
      <c r="E247" s="1"/>
      <c r="F247" s="1"/>
      <c r="G247" s="1"/>
      <c r="H247" s="1"/>
      <c r="I247" s="15"/>
      <c r="J247" s="12"/>
      <c r="K247" s="47"/>
      <c r="L247" s="47"/>
    </row>
    <row r="248" spans="1:12" x14ac:dyDescent="0.3">
      <c r="A248" s="1"/>
      <c r="B248" s="1"/>
      <c r="C248" s="1"/>
      <c r="D248" s="1"/>
      <c r="E248" s="1"/>
      <c r="F248" s="1"/>
      <c r="G248" s="1"/>
      <c r="H248" s="1"/>
      <c r="I248" s="15"/>
      <c r="J248" s="12"/>
      <c r="K248" s="47"/>
      <c r="L248" s="47"/>
    </row>
    <row r="249" spans="1:12" x14ac:dyDescent="0.3">
      <c r="A249" s="1"/>
      <c r="B249" s="1"/>
      <c r="C249" s="1"/>
      <c r="D249" s="1"/>
      <c r="E249" s="1"/>
      <c r="F249" s="1"/>
      <c r="G249" s="1"/>
      <c r="H249" s="1"/>
      <c r="I249" s="15"/>
      <c r="J249" s="12"/>
      <c r="K249" s="47"/>
      <c r="L249" s="47"/>
    </row>
    <row r="250" spans="1:12" x14ac:dyDescent="0.3">
      <c r="A250" s="1"/>
      <c r="B250" s="1"/>
      <c r="C250" s="1"/>
      <c r="D250" s="1"/>
      <c r="E250" s="1"/>
      <c r="F250" s="1"/>
      <c r="G250" s="1"/>
      <c r="H250" s="1"/>
      <c r="I250" s="15"/>
      <c r="J250" s="12"/>
      <c r="K250" s="47"/>
      <c r="L250" s="47"/>
    </row>
    <row r="251" spans="1:12" x14ac:dyDescent="0.3">
      <c r="A251" s="1"/>
      <c r="B251" s="1"/>
      <c r="C251" s="1"/>
      <c r="D251" s="1"/>
      <c r="E251" s="1"/>
      <c r="F251" s="1"/>
      <c r="G251" s="1"/>
      <c r="H251" s="1"/>
      <c r="I251" s="15"/>
      <c r="J251" s="12"/>
      <c r="K251" s="47"/>
      <c r="L251" s="47"/>
    </row>
    <row r="252" spans="1:12" x14ac:dyDescent="0.3">
      <c r="E252" s="1"/>
      <c r="F252" s="1"/>
      <c r="G252" s="1"/>
      <c r="H252" s="1"/>
      <c r="I252" s="15"/>
      <c r="J252" s="12"/>
      <c r="K252" s="47"/>
      <c r="L252" s="47"/>
    </row>
    <row r="253" spans="1:12" x14ac:dyDescent="0.3">
      <c r="E253" s="1"/>
      <c r="F253" s="1"/>
      <c r="G253" s="1"/>
      <c r="H253" s="1"/>
      <c r="I253" s="15"/>
      <c r="J253" s="12"/>
      <c r="K253" s="47"/>
      <c r="L253" s="47"/>
    </row>
    <row r="254" spans="1:12" x14ac:dyDescent="0.3">
      <c r="E254" s="1"/>
      <c r="F254" s="1"/>
      <c r="G254" s="1"/>
      <c r="H254" s="1"/>
      <c r="I254" s="15"/>
      <c r="J254" s="12"/>
      <c r="K254" s="47"/>
      <c r="L254" s="47"/>
    </row>
    <row r="255" spans="1:12" x14ac:dyDescent="0.3">
      <c r="E255" s="1"/>
      <c r="F255" s="1"/>
      <c r="G255" s="1"/>
      <c r="H255" s="1"/>
      <c r="I255" s="15"/>
      <c r="J255" s="12"/>
      <c r="K255" s="47"/>
      <c r="L255" s="47"/>
    </row>
    <row r="256" spans="1:12" x14ac:dyDescent="0.3">
      <c r="E256" s="1"/>
      <c r="F256" s="1"/>
      <c r="G256" s="1"/>
      <c r="H256" s="1"/>
      <c r="I256" s="15"/>
      <c r="J256" s="12"/>
      <c r="K256" s="47"/>
      <c r="L256" s="47"/>
    </row>
    <row r="257" spans="5:12" x14ac:dyDescent="0.3">
      <c r="E257" s="1"/>
      <c r="F257" s="1"/>
      <c r="G257" s="1"/>
      <c r="H257" s="1"/>
      <c r="I257" s="15"/>
      <c r="J257" s="12"/>
      <c r="K257" s="47"/>
      <c r="L257" s="47"/>
    </row>
    <row r="258" spans="5:12" x14ac:dyDescent="0.3">
      <c r="E258" s="1"/>
      <c r="F258" s="1"/>
      <c r="G258" s="1"/>
      <c r="H258" s="1"/>
      <c r="I258" s="15"/>
      <c r="J258" s="12"/>
      <c r="K258" s="47"/>
      <c r="L258" s="47"/>
    </row>
    <row r="259" spans="5:12" x14ac:dyDescent="0.3">
      <c r="E259" s="1"/>
      <c r="F259" s="1"/>
      <c r="G259" s="1"/>
      <c r="H259" s="1"/>
      <c r="I259" s="15"/>
      <c r="J259" s="12"/>
      <c r="K259" s="47"/>
      <c r="L259" s="47"/>
    </row>
    <row r="260" spans="5:12" x14ac:dyDescent="0.3">
      <c r="E260" s="1"/>
      <c r="F260" s="1"/>
      <c r="G260" s="1"/>
      <c r="H260" s="1"/>
      <c r="I260" s="15"/>
      <c r="J260" s="12"/>
      <c r="K260" s="47"/>
      <c r="L260" s="47"/>
    </row>
    <row r="261" spans="5:12" x14ac:dyDescent="0.3">
      <c r="E261" s="1"/>
      <c r="F261" s="1"/>
      <c r="G261" s="1"/>
      <c r="H261" s="1"/>
      <c r="I261" s="15"/>
      <c r="J261" s="12"/>
      <c r="K261" s="47"/>
      <c r="L261" s="47"/>
    </row>
  </sheetData>
  <sheetProtection algorithmName="SHA-512" hashValue="ZmYePGwt/+O9ZStDG7WKGoMNyAPE8EFiPOgneYYL3ISVClhzDfrKYtifUIGlkdf+ck9/tFiWrDgzzDoOIqTqQQ==" saltValue="GvZnYLt9Hi/B6toe/svFkA==" spinCount="100000" sheet="1" objects="1" scenarios="1"/>
  <mergeCells count="8">
    <mergeCell ref="B195:E195"/>
    <mergeCell ref="B25:C25"/>
    <mergeCell ref="B77:D77"/>
    <mergeCell ref="B105:F105"/>
    <mergeCell ref="B2:C2"/>
    <mergeCell ref="B133:E133"/>
    <mergeCell ref="B164:E164"/>
    <mergeCell ref="B47:D47"/>
  </mergeCells>
  <conditionalFormatting sqref="E135:H158">
    <cfRule type="containsText" dxfId="104" priority="3" operator="containsText" text="false">
      <formula>NOT(ISERROR(SEARCH("false",E135)))</formula>
    </cfRule>
  </conditionalFormatting>
  <conditionalFormatting sqref="E166:E192 E194:E203">
    <cfRule type="containsText" dxfId="103" priority="2" operator="containsText" text="false">
      <formula>NOT(ISERROR(SEARCH("false",E166)))</formula>
    </cfRule>
  </conditionalFormatting>
  <conditionalFormatting sqref="F107:F122">
    <cfRule type="cellIs" dxfId="102" priority="1" operator="greaterThanOrEqual">
      <formula>0.2</formula>
    </cfRule>
  </conditionalFormatting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D5D7-9917-4561-95E5-D7CF854BB8C4}">
  <dimension ref="A2:AA289"/>
  <sheetViews>
    <sheetView zoomScaleNormal="100" workbookViewId="0"/>
  </sheetViews>
  <sheetFormatPr defaultRowHeight="14.4" x14ac:dyDescent="0.3"/>
  <cols>
    <col min="1" max="1" width="3.109375" customWidth="1"/>
    <col min="2" max="2" width="14.77734375" customWidth="1"/>
    <col min="3" max="3" width="22.109375" customWidth="1"/>
    <col min="4" max="4" width="18.77734375" bestFit="1" customWidth="1"/>
    <col min="5" max="5" width="16.33203125" customWidth="1"/>
    <col min="6" max="6" width="15" customWidth="1"/>
    <col min="7" max="8" width="15" hidden="1" customWidth="1"/>
    <col min="9" max="9" width="2.33203125" style="13" customWidth="1"/>
    <col min="10" max="10" width="2.33203125" style="11" customWidth="1"/>
    <col min="11" max="12" width="8.88671875" style="46"/>
    <col min="13" max="13" width="10" style="46" customWidth="1"/>
    <col min="14" max="14" width="12.44140625" style="46" customWidth="1"/>
    <col min="15" max="15" width="8.88671875" style="46"/>
    <col min="16" max="16" width="15.21875" style="46" customWidth="1"/>
    <col min="17" max="17" width="12.33203125" style="46" customWidth="1"/>
    <col min="18" max="18" width="2.33203125" style="11" customWidth="1"/>
    <col min="19" max="19" width="12.6640625" style="48" customWidth="1"/>
    <col min="20" max="27" width="8.88671875" style="48"/>
  </cols>
  <sheetData>
    <row r="2" spans="2:6" ht="15.6" x14ac:dyDescent="0.3">
      <c r="B2" s="69" t="s">
        <v>130</v>
      </c>
      <c r="C2" s="70"/>
    </row>
    <row r="3" spans="2:6" x14ac:dyDescent="0.3">
      <c r="B3" t="s">
        <v>22</v>
      </c>
      <c r="C3" t="s">
        <v>119</v>
      </c>
      <c r="D3" t="s">
        <v>120</v>
      </c>
      <c r="E3" t="s">
        <v>131</v>
      </c>
      <c r="F3" t="s">
        <v>133</v>
      </c>
    </row>
    <row r="4" spans="2:6" x14ac:dyDescent="0.3">
      <c r="B4" s="1" t="s">
        <v>2</v>
      </c>
      <c r="C4" s="1" t="s">
        <v>118</v>
      </c>
      <c r="D4" s="64">
        <v>1050</v>
      </c>
      <c r="E4" s="65" t="s">
        <v>129</v>
      </c>
      <c r="F4" s="66">
        <v>1</v>
      </c>
    </row>
    <row r="5" spans="2:6" x14ac:dyDescent="0.3">
      <c r="B5" s="1" t="s">
        <v>15</v>
      </c>
      <c r="C5" s="1" t="s">
        <v>118</v>
      </c>
      <c r="D5" s="63">
        <v>1015</v>
      </c>
      <c r="E5" s="65" t="s">
        <v>126</v>
      </c>
      <c r="F5" s="67">
        <f>(Table27[[#This Row],[Sentiment Count]]-$D$19)/($F$22-$B$22)</f>
        <v>0.90304709141274242</v>
      </c>
    </row>
    <row r="6" spans="2:6" x14ac:dyDescent="0.3">
      <c r="B6" s="1" t="s">
        <v>14</v>
      </c>
      <c r="C6" s="1" t="s">
        <v>118</v>
      </c>
      <c r="D6" s="63">
        <v>985</v>
      </c>
      <c r="E6" s="65" t="s">
        <v>126</v>
      </c>
      <c r="F6" s="67">
        <f>(Table27[[#This Row],[Sentiment Count]]-$D$19)/($F$22-$B$22)</f>
        <v>0.81994459833795019</v>
      </c>
    </row>
    <row r="7" spans="2:6" x14ac:dyDescent="0.3">
      <c r="B7" s="1" t="s">
        <v>10</v>
      </c>
      <c r="C7" s="1" t="s">
        <v>118</v>
      </c>
      <c r="D7" s="63">
        <v>974</v>
      </c>
      <c r="E7" s="65" t="s">
        <v>126</v>
      </c>
      <c r="F7" s="67">
        <f>(Table27[[#This Row],[Sentiment Count]]-$D$19)/($F$22-$B$22)</f>
        <v>0.78947368421052633</v>
      </c>
    </row>
    <row r="8" spans="2:6" x14ac:dyDescent="0.3">
      <c r="B8" s="1" t="s">
        <v>6</v>
      </c>
      <c r="C8" s="1" t="s">
        <v>118</v>
      </c>
      <c r="D8" s="62">
        <v>943</v>
      </c>
      <c r="E8" s="65" t="s">
        <v>128</v>
      </c>
      <c r="F8" s="67">
        <f>(Table27[[#This Row],[Sentiment Count]]-$D$19)/($F$22-$B$22)</f>
        <v>0.70360110803324105</v>
      </c>
    </row>
    <row r="9" spans="2:6" x14ac:dyDescent="0.3">
      <c r="B9" s="1" t="s">
        <v>4</v>
      </c>
      <c r="C9" s="1" t="s">
        <v>118</v>
      </c>
      <c r="D9" s="62">
        <v>943</v>
      </c>
      <c r="E9" s="65" t="s">
        <v>128</v>
      </c>
      <c r="F9" s="67">
        <f>(Table27[[#This Row],[Sentiment Count]]-$D$19)/($F$22-$B$22)</f>
        <v>0.70360110803324105</v>
      </c>
    </row>
    <row r="10" spans="2:6" x14ac:dyDescent="0.3">
      <c r="B10" s="1" t="s">
        <v>3</v>
      </c>
      <c r="C10" s="1" t="s">
        <v>118</v>
      </c>
      <c r="D10" s="62">
        <v>932</v>
      </c>
      <c r="E10" s="65" t="s">
        <v>128</v>
      </c>
      <c r="F10" s="67">
        <f>(Table27[[#This Row],[Sentiment Count]]-$D$19)/($F$22-$B$22)</f>
        <v>0.67313019390581719</v>
      </c>
    </row>
    <row r="11" spans="2:6" x14ac:dyDescent="0.3">
      <c r="B11" s="1" t="s">
        <v>16</v>
      </c>
      <c r="C11" s="1" t="s">
        <v>118</v>
      </c>
      <c r="D11" s="62">
        <v>918</v>
      </c>
      <c r="E11" s="65" t="s">
        <v>128</v>
      </c>
      <c r="F11" s="67">
        <f>(Table27[[#This Row],[Sentiment Count]]-$D$19)/($F$22-$B$22)</f>
        <v>0.63434903047091418</v>
      </c>
    </row>
    <row r="12" spans="2:6" x14ac:dyDescent="0.3">
      <c r="B12" s="1" t="s">
        <v>8</v>
      </c>
      <c r="C12" s="1" t="s">
        <v>118</v>
      </c>
      <c r="D12" s="61">
        <v>817</v>
      </c>
      <c r="E12" s="65" t="s">
        <v>122</v>
      </c>
      <c r="F12" s="67">
        <f>(Table27[[#This Row],[Sentiment Count]]-$D$19)/($F$22-$B$22)</f>
        <v>0.35457063711911357</v>
      </c>
    </row>
    <row r="13" spans="2:6" x14ac:dyDescent="0.3">
      <c r="B13" s="1" t="s">
        <v>13</v>
      </c>
      <c r="C13" s="1" t="s">
        <v>118</v>
      </c>
      <c r="D13" s="61">
        <v>815</v>
      </c>
      <c r="E13" s="65" t="s">
        <v>122</v>
      </c>
      <c r="F13" s="67">
        <f>(Table27[[#This Row],[Sentiment Count]]-$D$19)/($F$22-$B$22)</f>
        <v>0.34903047091412742</v>
      </c>
    </row>
    <row r="14" spans="2:6" x14ac:dyDescent="0.3">
      <c r="B14" s="1" t="s">
        <v>5</v>
      </c>
      <c r="C14" s="1" t="s">
        <v>118</v>
      </c>
      <c r="D14" s="61">
        <v>786</v>
      </c>
      <c r="E14" s="65" t="s">
        <v>122</v>
      </c>
      <c r="F14" s="67">
        <f>(Table27[[#This Row],[Sentiment Count]]-$D$19)/($F$22-$B$22)</f>
        <v>0.26869806094182824</v>
      </c>
    </row>
    <row r="15" spans="2:6" x14ac:dyDescent="0.3">
      <c r="B15" s="1" t="s">
        <v>9</v>
      </c>
      <c r="C15" s="1" t="s">
        <v>118</v>
      </c>
      <c r="D15" s="60">
        <v>768</v>
      </c>
      <c r="E15" s="65" t="s">
        <v>124</v>
      </c>
      <c r="F15" s="67">
        <f>(Table27[[#This Row],[Sentiment Count]]-$D$19)/($F$22-$B$22)</f>
        <v>0.2188365650969529</v>
      </c>
    </row>
    <row r="16" spans="2:6" x14ac:dyDescent="0.3">
      <c r="B16" s="1" t="s">
        <v>12</v>
      </c>
      <c r="C16" s="1" t="s">
        <v>118</v>
      </c>
      <c r="D16" s="60">
        <v>744</v>
      </c>
      <c r="E16" s="65" t="s">
        <v>124</v>
      </c>
      <c r="F16" s="67">
        <f>(Table27[[#This Row],[Sentiment Count]]-$D$19)/($F$22-$B$22)</f>
        <v>0.1523545706371191</v>
      </c>
    </row>
    <row r="17" spans="1:27" x14ac:dyDescent="0.3">
      <c r="B17" s="1" t="s">
        <v>11</v>
      </c>
      <c r="C17" s="1" t="s">
        <v>118</v>
      </c>
      <c r="D17" s="60">
        <v>716</v>
      </c>
      <c r="E17" s="65" t="s">
        <v>124</v>
      </c>
      <c r="F17" s="67">
        <f>(Table27[[#This Row],[Sentiment Count]]-$D$19)/($F$22-$B$22)</f>
        <v>7.4792243767313013E-2</v>
      </c>
    </row>
    <row r="18" spans="1:27" x14ac:dyDescent="0.3">
      <c r="B18" s="1" t="s">
        <v>7</v>
      </c>
      <c r="C18" s="1" t="s">
        <v>118</v>
      </c>
      <c r="D18" s="60">
        <v>712</v>
      </c>
      <c r="E18" s="65" t="s">
        <v>124</v>
      </c>
      <c r="F18" s="67">
        <f>(Table27[[#This Row],[Sentiment Count]]-$D$19)/($F$22-$B$22)</f>
        <v>6.3711911357340723E-2</v>
      </c>
    </row>
    <row r="19" spans="1:27" x14ac:dyDescent="0.3">
      <c r="B19" s="1" t="s">
        <v>17</v>
      </c>
      <c r="C19" s="1" t="s">
        <v>118</v>
      </c>
      <c r="D19" s="60">
        <v>689</v>
      </c>
      <c r="E19" s="65" t="s">
        <v>124</v>
      </c>
      <c r="F19" s="66">
        <v>0</v>
      </c>
    </row>
    <row r="20" spans="1:27" x14ac:dyDescent="0.3">
      <c r="B20" s="1"/>
      <c r="C20" s="1"/>
    </row>
    <row r="21" spans="1:27" s="11" customFormat="1" x14ac:dyDescent="0.3">
      <c r="A21"/>
      <c r="B21" s="59">
        <v>0</v>
      </c>
      <c r="C21" s="59">
        <v>0.25</v>
      </c>
      <c r="D21" s="59">
        <v>0.5</v>
      </c>
      <c r="E21" s="59">
        <v>0.75</v>
      </c>
      <c r="F21" s="59">
        <v>1</v>
      </c>
      <c r="G21"/>
      <c r="H21"/>
      <c r="I21" s="13"/>
      <c r="K21" s="46"/>
      <c r="L21" s="46"/>
      <c r="M21" s="46"/>
      <c r="N21" s="46"/>
      <c r="O21" s="46"/>
      <c r="P21" s="46"/>
      <c r="Q21" s="46"/>
      <c r="S21" s="48"/>
      <c r="T21" s="48"/>
      <c r="U21" s="48"/>
      <c r="V21" s="48"/>
      <c r="W21" s="48"/>
      <c r="X21" s="48"/>
      <c r="Y21" s="48"/>
      <c r="Z21" s="48"/>
      <c r="AA21" s="48"/>
    </row>
    <row r="22" spans="1:27" s="11" customFormat="1" x14ac:dyDescent="0.3">
      <c r="A22"/>
      <c r="B22">
        <v>689</v>
      </c>
      <c r="C22">
        <f>(($F$22-$B$22)*0.25)+B22</f>
        <v>779.25</v>
      </c>
      <c r="D22">
        <f>(($F$22-$B$22)*0.5)+B22</f>
        <v>869.5</v>
      </c>
      <c r="E22">
        <f>(($F$22-$B$22)*0.75)+B22</f>
        <v>959.75</v>
      </c>
      <c r="F22">
        <v>1050</v>
      </c>
      <c r="G22"/>
      <c r="H22"/>
      <c r="I22" s="13"/>
      <c r="K22" s="46"/>
      <c r="L22" s="46"/>
      <c r="M22" s="46"/>
      <c r="N22" s="46"/>
      <c r="O22" s="46"/>
      <c r="P22" s="46"/>
      <c r="Q22" s="46"/>
      <c r="S22" s="48"/>
      <c r="T22" s="48"/>
      <c r="U22" s="48"/>
      <c r="V22" s="48"/>
      <c r="W22" s="48"/>
      <c r="X22" s="48"/>
      <c r="Y22" s="48"/>
      <c r="Z22" s="48"/>
      <c r="AA22" s="48"/>
    </row>
    <row r="23" spans="1:27" s="11" customFormat="1" x14ac:dyDescent="0.3">
      <c r="A23"/>
      <c r="B23" s="1"/>
      <c r="C23" s="1"/>
      <c r="D23"/>
      <c r="E23"/>
      <c r="F23"/>
      <c r="G23"/>
      <c r="H23"/>
      <c r="I23" s="13"/>
      <c r="K23" s="46"/>
      <c r="L23" s="46"/>
      <c r="M23" s="46"/>
      <c r="N23" s="46"/>
      <c r="O23" s="46"/>
      <c r="P23" s="46"/>
      <c r="Q23" s="46"/>
      <c r="S23" s="48"/>
      <c r="T23" s="48"/>
      <c r="U23" s="48"/>
      <c r="V23" s="48"/>
      <c r="W23" s="48"/>
      <c r="X23" s="48"/>
      <c r="Y23" s="48"/>
      <c r="Z23" s="48"/>
      <c r="AA23" s="48"/>
    </row>
    <row r="24" spans="1:27" s="11" customFormat="1" x14ac:dyDescent="0.3">
      <c r="A24"/>
      <c r="B24" s="1"/>
      <c r="C24" s="1"/>
      <c r="D24"/>
      <c r="E24"/>
      <c r="F24"/>
      <c r="G24"/>
      <c r="H24"/>
      <c r="I24" s="13"/>
      <c r="K24" s="46"/>
      <c r="L24" s="46"/>
      <c r="M24" s="46"/>
      <c r="N24" s="46"/>
      <c r="O24" s="46"/>
      <c r="P24" s="46"/>
      <c r="Q24" s="46"/>
      <c r="S24" s="48"/>
      <c r="T24" s="48"/>
      <c r="U24" s="48"/>
      <c r="V24" s="48"/>
      <c r="W24" s="48"/>
      <c r="X24" s="48"/>
      <c r="Y24" s="48"/>
      <c r="Z24" s="48"/>
      <c r="AA24" s="48"/>
    </row>
    <row r="25" spans="1:27" s="11" customFormat="1" x14ac:dyDescent="0.3">
      <c r="A25"/>
      <c r="B25" s="1"/>
      <c r="C25" s="1"/>
      <c r="D25"/>
      <c r="E25"/>
      <c r="F25"/>
      <c r="G25"/>
      <c r="H25"/>
      <c r="I25" s="13"/>
      <c r="K25" s="46"/>
      <c r="L25" s="46"/>
      <c r="M25" s="46"/>
      <c r="N25" s="46"/>
      <c r="O25" s="46"/>
      <c r="P25" s="46"/>
      <c r="Q25" s="46"/>
      <c r="S25" s="48"/>
      <c r="T25" s="48"/>
      <c r="U25" s="48"/>
      <c r="V25" s="48"/>
      <c r="W25" s="48"/>
      <c r="X25" s="48"/>
      <c r="Y25" s="48"/>
      <c r="Z25" s="48"/>
      <c r="AA25" s="48"/>
    </row>
    <row r="26" spans="1:27" s="11" customFormat="1" x14ac:dyDescent="0.3">
      <c r="A26"/>
      <c r="B26" s="1"/>
      <c r="C26" s="1"/>
      <c r="D26"/>
      <c r="E26"/>
      <c r="F26"/>
      <c r="G26"/>
      <c r="H26"/>
      <c r="I26" s="13"/>
      <c r="K26" s="46"/>
      <c r="L26" s="46"/>
      <c r="M26" s="46"/>
      <c r="N26" s="46"/>
      <c r="O26" s="46"/>
      <c r="P26" s="46"/>
      <c r="Q26" s="46"/>
      <c r="S26" s="48"/>
      <c r="T26" s="48"/>
      <c r="U26" s="48"/>
      <c r="V26" s="48"/>
      <c r="W26" s="48"/>
      <c r="X26" s="48"/>
      <c r="Y26" s="48"/>
      <c r="Z26" s="48"/>
      <c r="AA26" s="48"/>
    </row>
    <row r="27" spans="1:27" s="11" customFormat="1" x14ac:dyDescent="0.3">
      <c r="A27"/>
      <c r="B27" s="1"/>
      <c r="C27" s="1"/>
      <c r="D27"/>
      <c r="E27"/>
      <c r="F27"/>
      <c r="G27"/>
      <c r="H27"/>
      <c r="I27" s="13"/>
      <c r="K27" s="46"/>
      <c r="L27" s="46"/>
      <c r="M27" s="46"/>
      <c r="N27" s="46"/>
      <c r="O27" s="46"/>
      <c r="P27" s="46"/>
      <c r="Q27" s="46"/>
      <c r="S27" s="48"/>
      <c r="T27" s="48"/>
      <c r="U27" s="48"/>
      <c r="V27" s="48"/>
      <c r="W27" s="48"/>
      <c r="X27" s="48"/>
      <c r="Y27" s="48"/>
      <c r="Z27" s="48"/>
      <c r="AA27" s="48"/>
    </row>
    <row r="28" spans="1:27" s="11" customFormat="1" ht="15.6" x14ac:dyDescent="0.3">
      <c r="A28"/>
      <c r="B28" s="78" t="s">
        <v>132</v>
      </c>
      <c r="C28" s="78"/>
      <c r="D28" s="78"/>
      <c r="E28" s="78"/>
      <c r="F28" s="78"/>
      <c r="G28"/>
      <c r="H28"/>
      <c r="I28" s="13"/>
      <c r="K28" s="46"/>
      <c r="L28" s="46"/>
      <c r="M28" s="46"/>
      <c r="N28" s="46"/>
      <c r="O28" s="46"/>
      <c r="P28" s="46"/>
      <c r="Q28" s="46"/>
      <c r="S28" s="48"/>
      <c r="T28" s="48"/>
      <c r="U28" s="48"/>
      <c r="V28" s="48"/>
      <c r="W28" s="48"/>
      <c r="X28" s="48"/>
      <c r="Y28" s="48"/>
      <c r="Z28" s="48"/>
      <c r="AA28" s="48"/>
    </row>
    <row r="29" spans="1:27" s="11" customFormat="1" x14ac:dyDescent="0.3">
      <c r="A29"/>
      <c r="B29" t="s">
        <v>22</v>
      </c>
      <c r="C29" t="s">
        <v>119</v>
      </c>
      <c r="D29" t="s">
        <v>120</v>
      </c>
      <c r="E29" t="s">
        <v>48</v>
      </c>
      <c r="F29" t="s">
        <v>121</v>
      </c>
      <c r="G29"/>
      <c r="H29"/>
      <c r="I29" s="13"/>
      <c r="K29" s="46"/>
      <c r="L29" s="46"/>
      <c r="M29" s="46"/>
      <c r="N29" s="46"/>
      <c r="O29" s="46"/>
      <c r="P29" s="46"/>
      <c r="Q29" s="46"/>
      <c r="S29" s="48"/>
      <c r="T29" s="48"/>
      <c r="U29" s="48"/>
      <c r="V29" s="48"/>
      <c r="W29" s="48"/>
      <c r="X29" s="48"/>
      <c r="Y29" s="48"/>
      <c r="Z29" s="48"/>
      <c r="AA29" s="48"/>
    </row>
    <row r="30" spans="1:27" s="11" customFormat="1" x14ac:dyDescent="0.3">
      <c r="A30"/>
      <c r="B30" s="1" t="s">
        <v>14</v>
      </c>
      <c r="C30" s="1" t="s">
        <v>118</v>
      </c>
      <c r="D30" s="63">
        <v>985</v>
      </c>
      <c r="E30" s="1" t="s">
        <v>34</v>
      </c>
      <c r="F30" s="1" t="s">
        <v>124</v>
      </c>
      <c r="G30"/>
      <c r="H30"/>
      <c r="I30" s="13"/>
      <c r="K30" s="46"/>
      <c r="L30" s="46"/>
      <c r="M30" s="46"/>
      <c r="N30" s="46"/>
      <c r="O30" s="46"/>
      <c r="P30" s="46"/>
      <c r="Q30" s="46"/>
      <c r="S30" s="48"/>
      <c r="T30" s="48"/>
      <c r="U30" s="48"/>
      <c r="V30" s="48"/>
      <c r="W30" s="48"/>
      <c r="X30" s="48"/>
      <c r="Y30" s="48"/>
      <c r="Z30" s="48"/>
      <c r="AA30" s="48"/>
    </row>
    <row r="31" spans="1:27" s="11" customFormat="1" x14ac:dyDescent="0.3">
      <c r="A31"/>
      <c r="B31" s="1" t="s">
        <v>10</v>
      </c>
      <c r="C31" s="1" t="s">
        <v>118</v>
      </c>
      <c r="D31" s="63">
        <v>974</v>
      </c>
      <c r="E31" s="1" t="s">
        <v>34</v>
      </c>
      <c r="F31" s="1" t="s">
        <v>124</v>
      </c>
      <c r="G31"/>
      <c r="H31"/>
      <c r="I31" s="13"/>
      <c r="K31" s="46"/>
      <c r="L31" s="46"/>
      <c r="M31" s="46"/>
      <c r="N31" s="46"/>
      <c r="O31" s="46"/>
      <c r="P31" s="46"/>
      <c r="Q31" s="46"/>
      <c r="S31" s="48"/>
      <c r="T31" s="48"/>
      <c r="U31" s="48"/>
      <c r="V31" s="48"/>
      <c r="W31" s="48"/>
      <c r="X31" s="48"/>
      <c r="Y31" s="48"/>
      <c r="Z31" s="48"/>
      <c r="AA31" s="48"/>
    </row>
    <row r="32" spans="1:27" s="11" customFormat="1" x14ac:dyDescent="0.3">
      <c r="A32"/>
      <c r="B32" s="1" t="s">
        <v>16</v>
      </c>
      <c r="C32" s="1" t="s">
        <v>118</v>
      </c>
      <c r="D32" s="62">
        <v>918</v>
      </c>
      <c r="E32" s="1" t="s">
        <v>34</v>
      </c>
      <c r="F32" s="1" t="s">
        <v>124</v>
      </c>
      <c r="G32"/>
      <c r="H32"/>
      <c r="I32" s="13"/>
      <c r="K32" s="46"/>
      <c r="L32" s="46"/>
      <c r="M32" s="46"/>
      <c r="N32" s="46"/>
      <c r="O32" s="46"/>
      <c r="P32" s="46"/>
      <c r="Q32" s="46"/>
      <c r="S32" s="48"/>
      <c r="T32" s="48"/>
      <c r="U32" s="48"/>
      <c r="V32" s="48"/>
      <c r="W32" s="48"/>
      <c r="X32" s="48"/>
      <c r="Y32" s="48"/>
      <c r="Z32" s="48"/>
      <c r="AA32" s="48"/>
    </row>
    <row r="33" spans="1:27" s="11" customFormat="1" x14ac:dyDescent="0.3">
      <c r="A33"/>
      <c r="B33" s="1" t="s">
        <v>2</v>
      </c>
      <c r="C33" s="1" t="s">
        <v>118</v>
      </c>
      <c r="D33" s="64">
        <v>1050</v>
      </c>
      <c r="E33" s="1" t="s">
        <v>32</v>
      </c>
      <c r="F33" s="1" t="s">
        <v>122</v>
      </c>
      <c r="G33"/>
      <c r="H33"/>
      <c r="I33" s="13"/>
      <c r="K33" s="46"/>
      <c r="L33" s="46"/>
      <c r="M33" s="46"/>
      <c r="N33" s="46"/>
      <c r="O33" s="46"/>
      <c r="P33" s="46"/>
      <c r="Q33" s="46"/>
      <c r="S33" s="48"/>
      <c r="T33" s="48"/>
      <c r="U33" s="48"/>
      <c r="V33" s="48"/>
      <c r="W33" s="48"/>
      <c r="X33" s="48"/>
      <c r="Y33" s="48"/>
      <c r="Z33" s="48"/>
      <c r="AA33" s="48"/>
    </row>
    <row r="34" spans="1:27" s="11" customFormat="1" x14ac:dyDescent="0.3">
      <c r="A34"/>
      <c r="B34" s="1" t="s">
        <v>9</v>
      </c>
      <c r="C34" s="1" t="s">
        <v>118</v>
      </c>
      <c r="D34" s="60">
        <v>768</v>
      </c>
      <c r="E34" s="1" t="s">
        <v>36</v>
      </c>
      <c r="F34" s="1" t="s">
        <v>128</v>
      </c>
      <c r="G34"/>
      <c r="H34"/>
      <c r="I34" s="13"/>
      <c r="K34" s="46"/>
      <c r="L34" s="46"/>
      <c r="M34" s="46"/>
      <c r="N34" s="46"/>
      <c r="O34" s="46"/>
      <c r="P34" s="46"/>
      <c r="Q34" s="46"/>
      <c r="S34" s="48"/>
      <c r="T34" s="48"/>
      <c r="U34" s="48"/>
      <c r="V34" s="48"/>
      <c r="W34" s="48"/>
      <c r="X34" s="48"/>
      <c r="Y34" s="48"/>
      <c r="Z34" s="48"/>
      <c r="AA34" s="48"/>
    </row>
    <row r="35" spans="1:27" s="11" customFormat="1" x14ac:dyDescent="0.3">
      <c r="A35"/>
      <c r="B35" s="1" t="s">
        <v>12</v>
      </c>
      <c r="C35" s="1" t="s">
        <v>118</v>
      </c>
      <c r="D35" s="60">
        <v>744</v>
      </c>
      <c r="E35" s="1" t="s">
        <v>36</v>
      </c>
      <c r="F35" s="1" t="s">
        <v>128</v>
      </c>
      <c r="G35"/>
      <c r="H35"/>
      <c r="I35" s="13"/>
      <c r="K35" s="46"/>
      <c r="L35" s="46"/>
      <c r="M35" s="46"/>
      <c r="N35" s="46"/>
      <c r="O35" s="46"/>
      <c r="P35" s="46"/>
      <c r="Q35" s="46"/>
      <c r="S35" s="48"/>
      <c r="T35" s="48"/>
      <c r="U35" s="48"/>
      <c r="V35" s="48"/>
      <c r="W35" s="48"/>
      <c r="X35" s="48"/>
      <c r="Y35" s="48"/>
      <c r="Z35" s="48"/>
      <c r="AA35" s="48"/>
    </row>
    <row r="36" spans="1:27" s="11" customFormat="1" x14ac:dyDescent="0.3">
      <c r="A36"/>
      <c r="B36" s="1" t="s">
        <v>11</v>
      </c>
      <c r="C36" s="1" t="s">
        <v>118</v>
      </c>
      <c r="D36" s="60">
        <v>716</v>
      </c>
      <c r="E36" s="1" t="s">
        <v>36</v>
      </c>
      <c r="F36" s="1" t="s">
        <v>128</v>
      </c>
      <c r="G36"/>
      <c r="H36"/>
      <c r="I36" s="13"/>
      <c r="K36" s="46"/>
      <c r="L36" s="46"/>
      <c r="M36" s="46"/>
      <c r="N36" s="46"/>
      <c r="O36" s="46"/>
      <c r="P36" s="46"/>
      <c r="Q36" s="46"/>
      <c r="S36" s="48"/>
      <c r="T36" s="48"/>
      <c r="U36" s="48"/>
      <c r="V36" s="48"/>
      <c r="W36" s="48"/>
      <c r="X36" s="48"/>
      <c r="Y36" s="48"/>
      <c r="Z36" s="48"/>
      <c r="AA36" s="48"/>
    </row>
    <row r="37" spans="1:27" s="11" customFormat="1" x14ac:dyDescent="0.3">
      <c r="A37"/>
      <c r="B37" s="1" t="s">
        <v>17</v>
      </c>
      <c r="C37" s="1" t="s">
        <v>118</v>
      </c>
      <c r="D37" s="60">
        <v>689</v>
      </c>
      <c r="E37" s="1" t="s">
        <v>36</v>
      </c>
      <c r="F37" s="1" t="s">
        <v>128</v>
      </c>
      <c r="G37"/>
      <c r="H37"/>
      <c r="I37" s="13"/>
      <c r="K37" s="46"/>
      <c r="L37" s="46"/>
      <c r="M37" s="46"/>
      <c r="N37" s="46"/>
      <c r="O37" s="46"/>
      <c r="P37" s="46"/>
      <c r="Q37" s="46"/>
      <c r="S37" s="48"/>
      <c r="T37" s="48"/>
      <c r="U37" s="48"/>
      <c r="V37" s="48"/>
      <c r="W37" s="48"/>
      <c r="X37" s="48"/>
      <c r="Y37" s="48"/>
      <c r="Z37" s="48"/>
      <c r="AA37" s="48"/>
    </row>
    <row r="38" spans="1:27" s="11" customFormat="1" x14ac:dyDescent="0.3">
      <c r="A38"/>
      <c r="B38" s="1" t="s">
        <v>3</v>
      </c>
      <c r="C38" s="1" t="s">
        <v>118</v>
      </c>
      <c r="D38" s="62">
        <v>932</v>
      </c>
      <c r="E38" s="1" t="s">
        <v>40</v>
      </c>
      <c r="F38" s="1" t="s">
        <v>126</v>
      </c>
      <c r="G38"/>
      <c r="H38"/>
      <c r="I38" s="13"/>
      <c r="K38" s="46"/>
      <c r="L38" s="46"/>
      <c r="M38" s="46"/>
      <c r="N38" s="46"/>
      <c r="O38" s="46"/>
      <c r="P38" s="46"/>
      <c r="Q38" s="46"/>
      <c r="S38" s="48"/>
      <c r="T38" s="48"/>
      <c r="U38" s="48"/>
      <c r="V38" s="48"/>
      <c r="W38" s="48"/>
      <c r="X38" s="48"/>
      <c r="Y38" s="48"/>
      <c r="Z38" s="48"/>
      <c r="AA38" s="48"/>
    </row>
    <row r="39" spans="1:27" s="11" customFormat="1" x14ac:dyDescent="0.3">
      <c r="A39"/>
      <c r="B39" s="1" t="s">
        <v>7</v>
      </c>
      <c r="C39" s="1" t="s">
        <v>118</v>
      </c>
      <c r="D39" s="60">
        <v>712</v>
      </c>
      <c r="E39" s="1" t="s">
        <v>37</v>
      </c>
      <c r="F39" s="1" t="s">
        <v>129</v>
      </c>
      <c r="G39"/>
      <c r="H39"/>
      <c r="I39" s="13"/>
      <c r="K39" s="46"/>
      <c r="L39" s="46"/>
      <c r="M39" s="46"/>
      <c r="N39" s="46"/>
      <c r="O39" s="46"/>
      <c r="P39" s="46"/>
      <c r="Q39" s="46"/>
      <c r="S39" s="48"/>
      <c r="T39" s="48"/>
      <c r="U39" s="48"/>
      <c r="V39" s="48"/>
      <c r="W39" s="48"/>
      <c r="X39" s="48"/>
      <c r="Y39" s="48"/>
      <c r="Z39" s="48"/>
      <c r="AA39" s="48"/>
    </row>
    <row r="40" spans="1:27" s="11" customFormat="1" x14ac:dyDescent="0.3">
      <c r="A40"/>
      <c r="B40" s="1" t="s">
        <v>5</v>
      </c>
      <c r="C40" s="1" t="s">
        <v>118</v>
      </c>
      <c r="D40" s="61">
        <v>786</v>
      </c>
      <c r="E40" s="1" t="s">
        <v>38</v>
      </c>
      <c r="F40" s="1" t="s">
        <v>127</v>
      </c>
      <c r="G40"/>
      <c r="H40"/>
      <c r="I40" s="13"/>
      <c r="K40" s="46"/>
      <c r="L40" s="46"/>
      <c r="M40" s="46"/>
      <c r="N40" s="46"/>
      <c r="O40" s="46"/>
      <c r="P40" s="46"/>
      <c r="Q40" s="46"/>
      <c r="S40" s="48"/>
      <c r="T40" s="48"/>
      <c r="U40" s="48"/>
      <c r="V40" s="48"/>
      <c r="W40" s="48"/>
      <c r="X40" s="48"/>
      <c r="Y40" s="48"/>
      <c r="Z40" s="48"/>
      <c r="AA40" s="48"/>
    </row>
    <row r="41" spans="1:27" s="11" customFormat="1" x14ac:dyDescent="0.3">
      <c r="A41"/>
      <c r="B41" s="1" t="s">
        <v>6</v>
      </c>
      <c r="C41" s="1" t="s">
        <v>118</v>
      </c>
      <c r="D41" s="62">
        <v>943</v>
      </c>
      <c r="E41" s="1" t="s">
        <v>35</v>
      </c>
      <c r="F41" s="1" t="s">
        <v>125</v>
      </c>
      <c r="G41"/>
      <c r="H41"/>
      <c r="I41" s="13"/>
      <c r="K41" s="46"/>
      <c r="L41" s="46"/>
      <c r="M41" s="46"/>
      <c r="N41" s="46"/>
      <c r="O41" s="46"/>
      <c r="P41" s="46"/>
      <c r="Q41" s="46"/>
      <c r="S41" s="48"/>
      <c r="T41" s="48"/>
      <c r="U41" s="48"/>
      <c r="V41" s="48"/>
      <c r="W41" s="48"/>
      <c r="X41" s="48"/>
      <c r="Y41" s="48"/>
      <c r="Z41" s="48"/>
      <c r="AA41" s="48"/>
    </row>
    <row r="42" spans="1:27" s="11" customFormat="1" x14ac:dyDescent="0.3">
      <c r="A42"/>
      <c r="B42" s="1" t="s">
        <v>13</v>
      </c>
      <c r="C42" s="1" t="s">
        <v>118</v>
      </c>
      <c r="D42" s="61">
        <v>815</v>
      </c>
      <c r="E42" s="1" t="s">
        <v>35</v>
      </c>
      <c r="F42" s="1" t="s">
        <v>125</v>
      </c>
      <c r="G42"/>
      <c r="H42"/>
      <c r="I42" s="13"/>
      <c r="K42" s="46"/>
      <c r="L42" s="46"/>
      <c r="M42" s="46"/>
      <c r="N42" s="46"/>
      <c r="O42" s="46"/>
      <c r="P42" s="46"/>
      <c r="Q42" s="46"/>
      <c r="S42" s="48"/>
      <c r="T42" s="48"/>
      <c r="U42" s="48"/>
      <c r="V42" s="48"/>
      <c r="W42" s="48"/>
      <c r="X42" s="48"/>
      <c r="Y42" s="48"/>
      <c r="Z42" s="48"/>
      <c r="AA42" s="48"/>
    </row>
    <row r="43" spans="1:27" s="11" customFormat="1" x14ac:dyDescent="0.3">
      <c r="A43"/>
      <c r="B43" s="1" t="s">
        <v>15</v>
      </c>
      <c r="C43" s="1" t="s">
        <v>118</v>
      </c>
      <c r="D43" s="63">
        <v>1015</v>
      </c>
      <c r="E43" s="1" t="s">
        <v>33</v>
      </c>
      <c r="F43" s="1" t="s">
        <v>123</v>
      </c>
      <c r="G43"/>
      <c r="H43"/>
      <c r="I43" s="13"/>
      <c r="K43" s="46"/>
      <c r="L43" s="46"/>
      <c r="M43" s="46"/>
      <c r="N43" s="46"/>
      <c r="O43" s="46"/>
      <c r="P43" s="46"/>
      <c r="Q43" s="46"/>
      <c r="S43" s="48"/>
      <c r="T43" s="48"/>
      <c r="U43" s="48"/>
      <c r="V43" s="48"/>
      <c r="W43" s="48"/>
      <c r="X43" s="48"/>
      <c r="Y43" s="48"/>
      <c r="Z43" s="48"/>
      <c r="AA43" s="48"/>
    </row>
    <row r="44" spans="1:27" s="11" customFormat="1" x14ac:dyDescent="0.3">
      <c r="A44"/>
      <c r="B44" s="1" t="s">
        <v>4</v>
      </c>
      <c r="C44" s="1" t="s">
        <v>118</v>
      </c>
      <c r="D44" s="62">
        <v>943</v>
      </c>
      <c r="E44" s="1" t="s">
        <v>33</v>
      </c>
      <c r="F44" s="1" t="s">
        <v>123</v>
      </c>
      <c r="G44"/>
      <c r="H44"/>
      <c r="I44" s="13"/>
      <c r="K44" s="46"/>
      <c r="L44" s="46"/>
      <c r="M44" s="46"/>
      <c r="N44" s="46"/>
      <c r="O44" s="46"/>
      <c r="P44" s="46"/>
      <c r="Q44" s="46"/>
      <c r="S44" s="48"/>
      <c r="T44" s="48"/>
      <c r="U44" s="48"/>
      <c r="V44" s="48"/>
      <c r="W44" s="48"/>
      <c r="X44" s="48"/>
      <c r="Y44" s="48"/>
      <c r="Z44" s="48"/>
      <c r="AA44" s="48"/>
    </row>
    <row r="45" spans="1:27" s="11" customFormat="1" x14ac:dyDescent="0.3">
      <c r="A45"/>
      <c r="B45" s="1" t="s">
        <v>8</v>
      </c>
      <c r="C45" s="1" t="s">
        <v>118</v>
      </c>
      <c r="D45" s="61">
        <v>817</v>
      </c>
      <c r="E45" s="1" t="s">
        <v>33</v>
      </c>
      <c r="F45" s="1" t="s">
        <v>123</v>
      </c>
      <c r="G45"/>
      <c r="H45"/>
      <c r="I45" s="13"/>
      <c r="K45" s="46"/>
      <c r="L45" s="46"/>
      <c r="M45" s="46"/>
      <c r="N45" s="46"/>
      <c r="O45" s="46"/>
      <c r="P45" s="46"/>
      <c r="Q45" s="46"/>
      <c r="S45" s="48"/>
      <c r="T45" s="48"/>
      <c r="U45" s="48"/>
      <c r="V45" s="48"/>
      <c r="W45" s="48"/>
      <c r="X45" s="48"/>
      <c r="Y45" s="48"/>
      <c r="Z45" s="48"/>
      <c r="AA45" s="48"/>
    </row>
    <row r="46" spans="1:27" s="11" customFormat="1" x14ac:dyDescent="0.3">
      <c r="A46"/>
      <c r="B46" s="1"/>
      <c r="C46" s="1"/>
      <c r="D46"/>
      <c r="E46"/>
      <c r="F46"/>
      <c r="G46"/>
      <c r="H46"/>
      <c r="I46" s="13"/>
      <c r="K46" s="46"/>
      <c r="L46" s="46"/>
      <c r="M46" s="46"/>
      <c r="N46" s="46"/>
      <c r="O46" s="46"/>
      <c r="P46" s="46"/>
      <c r="Q46" s="46"/>
      <c r="S46" s="48"/>
      <c r="T46" s="48"/>
      <c r="U46" s="48"/>
      <c r="V46" s="48"/>
      <c r="W46" s="48"/>
      <c r="X46" s="48"/>
      <c r="Y46" s="48"/>
      <c r="Z46" s="48"/>
      <c r="AA46" s="48"/>
    </row>
    <row r="47" spans="1:27" s="11" customFormat="1" x14ac:dyDescent="0.3">
      <c r="A47"/>
      <c r="B47" s="1"/>
      <c r="C47" s="1"/>
      <c r="D47"/>
      <c r="E47"/>
      <c r="F47"/>
      <c r="G47"/>
      <c r="H47"/>
      <c r="I47" s="13"/>
      <c r="K47" s="46"/>
      <c r="L47" s="46"/>
      <c r="M47" s="46"/>
      <c r="N47" s="46"/>
      <c r="O47" s="46"/>
      <c r="P47" s="46"/>
      <c r="Q47" s="46"/>
      <c r="S47" s="48"/>
      <c r="T47" s="48"/>
      <c r="U47" s="48"/>
      <c r="V47" s="48"/>
      <c r="W47" s="48"/>
      <c r="X47" s="48"/>
      <c r="Y47" s="48"/>
      <c r="Z47" s="48"/>
      <c r="AA47" s="48"/>
    </row>
    <row r="48" spans="1:27" s="11" customFormat="1" x14ac:dyDescent="0.3">
      <c r="A48"/>
      <c r="B48" s="1"/>
      <c r="C48" s="1"/>
      <c r="D48"/>
      <c r="E48"/>
      <c r="F48"/>
      <c r="G48"/>
      <c r="H48"/>
      <c r="I48" s="13"/>
      <c r="K48" s="46"/>
      <c r="L48" s="46"/>
      <c r="M48" s="46"/>
      <c r="N48" s="46"/>
      <c r="O48" s="46"/>
      <c r="P48" s="46"/>
      <c r="Q48" s="46"/>
      <c r="S48" s="48"/>
      <c r="T48" s="48"/>
      <c r="U48" s="48"/>
      <c r="V48" s="48"/>
      <c r="W48" s="48"/>
      <c r="X48" s="48"/>
      <c r="Y48" s="48"/>
      <c r="Z48" s="48"/>
      <c r="AA48" s="48"/>
    </row>
    <row r="49" spans="1:27" s="11" customFormat="1" x14ac:dyDescent="0.3">
      <c r="A49"/>
      <c r="B49" s="1"/>
      <c r="C49" s="1"/>
      <c r="D49"/>
      <c r="E49"/>
      <c r="F49"/>
      <c r="G49"/>
      <c r="H49"/>
      <c r="I49" s="13"/>
      <c r="K49" s="46"/>
      <c r="L49" s="46"/>
      <c r="M49" s="46"/>
      <c r="N49" s="46"/>
      <c r="O49" s="46"/>
      <c r="P49" s="46"/>
      <c r="Q49" s="46"/>
      <c r="S49" s="48"/>
      <c r="T49" s="48"/>
      <c r="U49" s="48"/>
      <c r="V49" s="48"/>
      <c r="W49" s="48"/>
      <c r="X49" s="48"/>
      <c r="Y49" s="48"/>
      <c r="Z49" s="48"/>
      <c r="AA49" s="48"/>
    </row>
    <row r="50" spans="1:27" s="11" customFormat="1" x14ac:dyDescent="0.3">
      <c r="A50"/>
      <c r="B50" s="1"/>
      <c r="C50" s="1"/>
      <c r="D50"/>
      <c r="E50"/>
      <c r="F50"/>
      <c r="G50"/>
      <c r="H50"/>
      <c r="I50" s="13"/>
      <c r="K50" s="46"/>
      <c r="L50" s="46"/>
      <c r="M50" s="46"/>
      <c r="N50" s="46"/>
      <c r="O50" s="46"/>
      <c r="P50" s="46"/>
      <c r="Q50" s="46"/>
      <c r="S50" s="48"/>
      <c r="T50" s="48"/>
      <c r="U50" s="48"/>
      <c r="V50" s="48"/>
      <c r="W50" s="48"/>
      <c r="X50" s="48"/>
      <c r="Y50" s="48"/>
      <c r="Z50" s="48"/>
      <c r="AA50" s="48"/>
    </row>
    <row r="51" spans="1:27" s="11" customFormat="1" x14ac:dyDescent="0.3">
      <c r="A51"/>
      <c r="B51" s="1"/>
      <c r="C51" s="1"/>
      <c r="D51"/>
      <c r="E51"/>
      <c r="F51"/>
      <c r="G51"/>
      <c r="H51"/>
      <c r="I51" s="13"/>
      <c r="K51" s="46"/>
      <c r="L51" s="46"/>
      <c r="M51" s="46"/>
      <c r="N51" s="46"/>
      <c r="O51" s="46"/>
      <c r="P51" s="46"/>
      <c r="Q51" s="46"/>
      <c r="S51" s="48"/>
      <c r="T51" s="48"/>
      <c r="U51" s="48"/>
      <c r="V51" s="48"/>
      <c r="W51" s="48"/>
      <c r="X51" s="48"/>
      <c r="Y51" s="48"/>
      <c r="Z51" s="48"/>
      <c r="AA51" s="48"/>
    </row>
    <row r="52" spans="1:27" s="11" customFormat="1" x14ac:dyDescent="0.3">
      <c r="A52"/>
      <c r="B52" s="1"/>
      <c r="C52" s="1"/>
      <c r="D52"/>
      <c r="E52"/>
      <c r="F52"/>
      <c r="G52"/>
      <c r="H52"/>
      <c r="I52" s="13"/>
      <c r="K52" s="46"/>
      <c r="L52" s="46"/>
      <c r="M52" s="46"/>
      <c r="N52" s="46"/>
      <c r="O52" s="46"/>
      <c r="P52" s="46"/>
      <c r="Q52" s="46"/>
      <c r="S52" s="48"/>
      <c r="T52" s="48"/>
      <c r="U52" s="48"/>
      <c r="V52" s="48"/>
      <c r="W52" s="48"/>
      <c r="X52" s="48"/>
      <c r="Y52" s="48"/>
      <c r="Z52" s="48"/>
      <c r="AA52" s="48"/>
    </row>
    <row r="53" spans="1:27" s="11" customFormat="1" x14ac:dyDescent="0.3">
      <c r="A53"/>
      <c r="B53" s="1"/>
      <c r="C53" s="1"/>
      <c r="D53"/>
      <c r="E53"/>
      <c r="F53"/>
      <c r="G53"/>
      <c r="H53"/>
      <c r="I53" s="13"/>
      <c r="K53" s="46"/>
      <c r="L53" s="46"/>
      <c r="M53" s="46"/>
      <c r="N53" s="46"/>
      <c r="O53" s="46"/>
      <c r="P53" s="46"/>
      <c r="Q53" s="46"/>
      <c r="S53" s="48"/>
      <c r="T53" s="48"/>
      <c r="U53" s="48"/>
      <c r="V53" s="48"/>
      <c r="W53" s="48"/>
      <c r="X53" s="48"/>
      <c r="Y53" s="48"/>
      <c r="Z53" s="48"/>
      <c r="AA53" s="48"/>
    </row>
    <row r="54" spans="1:27" s="11" customFormat="1" x14ac:dyDescent="0.3">
      <c r="A54"/>
      <c r="B54" s="1"/>
      <c r="C54" s="1"/>
      <c r="D54"/>
      <c r="E54"/>
      <c r="F54"/>
      <c r="G54"/>
      <c r="H54"/>
      <c r="I54" s="13"/>
      <c r="K54" s="46"/>
      <c r="L54" s="46"/>
      <c r="M54" s="46"/>
      <c r="N54" s="46"/>
      <c r="O54" s="46"/>
      <c r="P54" s="46"/>
      <c r="Q54" s="46"/>
      <c r="S54" s="48"/>
      <c r="T54" s="48"/>
      <c r="U54" s="48"/>
      <c r="V54" s="48"/>
      <c r="W54" s="48"/>
      <c r="X54" s="48"/>
      <c r="Y54" s="48"/>
      <c r="Z54" s="48"/>
      <c r="AA54" s="48"/>
    </row>
    <row r="55" spans="1:27" s="11" customFormat="1" x14ac:dyDescent="0.3">
      <c r="A55"/>
      <c r="B55" s="1"/>
      <c r="C55" s="1"/>
      <c r="D55"/>
      <c r="E55"/>
      <c r="F55"/>
      <c r="G55"/>
      <c r="H55"/>
      <c r="I55" s="13"/>
      <c r="K55" s="46"/>
      <c r="L55" s="46"/>
      <c r="M55" s="46"/>
      <c r="N55" s="46"/>
      <c r="O55" s="46"/>
      <c r="P55" s="46"/>
      <c r="Q55" s="46"/>
      <c r="S55" s="48"/>
      <c r="T55" s="48"/>
      <c r="U55" s="48"/>
      <c r="V55" s="48"/>
      <c r="W55" s="48"/>
      <c r="X55" s="48"/>
      <c r="Y55" s="48"/>
      <c r="Z55" s="48"/>
      <c r="AA55" s="48"/>
    </row>
    <row r="56" spans="1:27" s="11" customFormat="1" x14ac:dyDescent="0.3">
      <c r="A56"/>
      <c r="B56" s="1"/>
      <c r="C56" s="1"/>
      <c r="D56"/>
      <c r="E56"/>
      <c r="F56"/>
      <c r="G56"/>
      <c r="H56"/>
      <c r="I56" s="13"/>
      <c r="K56" s="46"/>
      <c r="L56" s="46"/>
      <c r="M56" s="46"/>
      <c r="N56" s="46"/>
      <c r="O56" s="46"/>
      <c r="P56" s="46"/>
      <c r="Q56" s="46"/>
      <c r="S56" s="48"/>
      <c r="T56" s="48"/>
      <c r="U56" s="48"/>
      <c r="V56" s="48"/>
      <c r="W56" s="48"/>
      <c r="X56" s="48"/>
      <c r="Y56" s="48"/>
      <c r="Z56" s="48"/>
      <c r="AA56" s="48"/>
    </row>
    <row r="58" spans="1:27" s="11" customFormat="1" x14ac:dyDescent="0.3">
      <c r="K58" s="45"/>
      <c r="L58" s="45"/>
      <c r="M58" s="45"/>
      <c r="N58" s="45"/>
      <c r="O58" s="45"/>
      <c r="P58" s="45"/>
      <c r="Q58" s="45"/>
    </row>
    <row r="60" spans="1:27" s="11" customFormat="1" ht="15.6" x14ac:dyDescent="0.3">
      <c r="A60"/>
      <c r="B60" s="78" t="s">
        <v>132</v>
      </c>
      <c r="C60" s="78"/>
      <c r="D60" s="78"/>
      <c r="E60" s="78"/>
      <c r="F60" s="78"/>
      <c r="G60"/>
      <c r="H60"/>
      <c r="I60" s="13"/>
      <c r="K60" s="46"/>
      <c r="L60" s="46"/>
      <c r="M60" s="46"/>
      <c r="N60" s="46"/>
      <c r="O60" s="46"/>
      <c r="P60" s="46"/>
      <c r="Q60" s="46"/>
      <c r="S60" s="48"/>
      <c r="T60" s="48"/>
      <c r="U60" s="48"/>
      <c r="V60" s="48"/>
      <c r="W60" s="48"/>
      <c r="X60" s="48"/>
      <c r="Y60" s="48"/>
      <c r="Z60" s="48"/>
      <c r="AA60" s="48"/>
    </row>
    <row r="61" spans="1:27" s="11" customFormat="1" x14ac:dyDescent="0.3">
      <c r="A61"/>
      <c r="B61" t="s">
        <v>22</v>
      </c>
      <c r="C61" t="s">
        <v>119</v>
      </c>
      <c r="D61" t="s">
        <v>120</v>
      </c>
      <c r="E61" t="s">
        <v>48</v>
      </c>
      <c r="F61" t="s">
        <v>121</v>
      </c>
      <c r="G61"/>
      <c r="H61"/>
      <c r="I61" s="13"/>
      <c r="K61" s="46"/>
      <c r="L61" s="46"/>
      <c r="M61" s="46"/>
      <c r="N61" s="46"/>
      <c r="O61" s="46"/>
      <c r="P61" s="46"/>
      <c r="Q61" s="46"/>
      <c r="S61" s="48"/>
      <c r="T61" s="48"/>
      <c r="U61" s="48"/>
      <c r="V61" s="48"/>
      <c r="W61" s="48"/>
      <c r="X61" s="48"/>
      <c r="Y61" s="48"/>
      <c r="Z61" s="48"/>
      <c r="AA61" s="48"/>
    </row>
    <row r="62" spans="1:27" s="11" customFormat="1" x14ac:dyDescent="0.3">
      <c r="A62"/>
      <c r="B62" s="1" t="s">
        <v>14</v>
      </c>
      <c r="C62" s="1" t="s">
        <v>118</v>
      </c>
      <c r="D62" s="63">
        <v>985</v>
      </c>
      <c r="E62" s="1" t="s">
        <v>34</v>
      </c>
      <c r="F62" s="1" t="s">
        <v>124</v>
      </c>
      <c r="G62"/>
      <c r="H62"/>
      <c r="I62" s="13"/>
      <c r="K62" s="46"/>
      <c r="L62" s="46"/>
      <c r="M62" s="46"/>
      <c r="N62" s="46"/>
      <c r="O62" s="46"/>
      <c r="P62" s="46"/>
      <c r="Q62" s="46"/>
      <c r="S62" s="48"/>
      <c r="T62" s="48"/>
      <c r="U62" s="48"/>
      <c r="V62" s="48"/>
      <c r="W62" s="48"/>
      <c r="X62" s="48"/>
      <c r="Y62" s="48"/>
      <c r="Z62" s="48"/>
      <c r="AA62" s="48"/>
    </row>
    <row r="63" spans="1:27" s="11" customFormat="1" x14ac:dyDescent="0.3">
      <c r="A63"/>
      <c r="B63" s="1" t="s">
        <v>10</v>
      </c>
      <c r="C63" s="1" t="s">
        <v>118</v>
      </c>
      <c r="D63" s="63">
        <v>974</v>
      </c>
      <c r="E63" s="1" t="s">
        <v>34</v>
      </c>
      <c r="F63" s="1" t="s">
        <v>124</v>
      </c>
      <c r="G63"/>
      <c r="H63"/>
      <c r="I63" s="13"/>
      <c r="K63" s="46"/>
      <c r="L63" s="46"/>
      <c r="M63" s="46"/>
      <c r="N63" s="46"/>
      <c r="O63" s="46"/>
      <c r="P63" s="46"/>
      <c r="Q63" s="46"/>
      <c r="S63" s="48"/>
      <c r="T63" s="48"/>
      <c r="U63" s="48"/>
      <c r="V63" s="48"/>
      <c r="W63" s="48"/>
      <c r="X63" s="48"/>
      <c r="Y63" s="48"/>
      <c r="Z63" s="48"/>
      <c r="AA63" s="48"/>
    </row>
    <row r="64" spans="1:27" s="11" customFormat="1" x14ac:dyDescent="0.3">
      <c r="A64"/>
      <c r="B64" s="1" t="s">
        <v>16</v>
      </c>
      <c r="C64" s="1" t="s">
        <v>118</v>
      </c>
      <c r="D64" s="62">
        <v>918</v>
      </c>
      <c r="E64" s="1" t="s">
        <v>34</v>
      </c>
      <c r="F64" s="1" t="s">
        <v>124</v>
      </c>
      <c r="G64"/>
      <c r="H64"/>
      <c r="I64" s="13"/>
      <c r="K64" s="46"/>
      <c r="L64" s="46"/>
      <c r="M64" s="46"/>
      <c r="N64" s="46"/>
      <c r="O64" s="46"/>
      <c r="P64" s="46"/>
      <c r="Q64" s="46"/>
      <c r="S64" s="48"/>
      <c r="T64" s="48"/>
      <c r="U64" s="48"/>
      <c r="V64" s="48"/>
      <c r="W64" s="48"/>
      <c r="X64" s="48"/>
      <c r="Y64" s="48"/>
      <c r="Z64" s="48"/>
      <c r="AA64" s="48"/>
    </row>
    <row r="65" spans="1:27" s="11" customFormat="1" x14ac:dyDescent="0.3">
      <c r="A65"/>
      <c r="B65" s="1" t="s">
        <v>2</v>
      </c>
      <c r="C65" s="1" t="s">
        <v>118</v>
      </c>
      <c r="D65" s="64">
        <v>1050</v>
      </c>
      <c r="E65" s="1" t="s">
        <v>32</v>
      </c>
      <c r="F65" s="1" t="s">
        <v>122</v>
      </c>
      <c r="G65"/>
      <c r="H65"/>
      <c r="I65" s="13"/>
      <c r="K65" s="46"/>
      <c r="L65" s="46"/>
      <c r="M65" s="46"/>
      <c r="N65" s="46"/>
      <c r="O65" s="46"/>
      <c r="P65" s="46"/>
      <c r="Q65" s="46"/>
      <c r="S65" s="48"/>
      <c r="T65" s="48"/>
      <c r="U65" s="48"/>
      <c r="V65" s="48"/>
      <c r="W65" s="48"/>
      <c r="X65" s="48"/>
      <c r="Y65" s="48"/>
      <c r="Z65" s="48"/>
      <c r="AA65" s="48"/>
    </row>
    <row r="66" spans="1:27" s="11" customFormat="1" x14ac:dyDescent="0.3">
      <c r="A66"/>
      <c r="B66" s="1" t="s">
        <v>9</v>
      </c>
      <c r="C66" s="1" t="s">
        <v>118</v>
      </c>
      <c r="D66" s="60">
        <v>768</v>
      </c>
      <c r="E66" s="1" t="s">
        <v>36</v>
      </c>
      <c r="F66" s="1" t="s">
        <v>128</v>
      </c>
      <c r="G66"/>
      <c r="H66"/>
      <c r="I66" s="13"/>
      <c r="K66" s="46"/>
      <c r="L66" s="46"/>
      <c r="M66" s="46"/>
      <c r="N66" s="46"/>
      <c r="O66" s="46"/>
      <c r="P66" s="46"/>
      <c r="Q66" s="46"/>
      <c r="S66" s="48"/>
      <c r="T66" s="48"/>
      <c r="U66" s="48"/>
      <c r="V66" s="48"/>
      <c r="W66" s="48"/>
      <c r="X66" s="48"/>
      <c r="Y66" s="48"/>
      <c r="Z66" s="48"/>
      <c r="AA66" s="48"/>
    </row>
    <row r="67" spans="1:27" s="11" customFormat="1" x14ac:dyDescent="0.3">
      <c r="A67"/>
      <c r="B67" s="1" t="s">
        <v>12</v>
      </c>
      <c r="C67" s="1" t="s">
        <v>118</v>
      </c>
      <c r="D67" s="60">
        <v>744</v>
      </c>
      <c r="E67" s="1" t="s">
        <v>36</v>
      </c>
      <c r="F67" s="1" t="s">
        <v>128</v>
      </c>
      <c r="G67"/>
      <c r="H67"/>
      <c r="I67" s="13"/>
      <c r="K67" s="46"/>
      <c r="L67" s="46"/>
      <c r="M67" s="46"/>
      <c r="N67" s="46"/>
      <c r="O67" s="46"/>
      <c r="P67" s="46"/>
      <c r="Q67" s="46"/>
      <c r="S67" s="48"/>
      <c r="T67" s="48"/>
      <c r="U67" s="48"/>
      <c r="V67" s="48"/>
      <c r="W67" s="48"/>
      <c r="X67" s="48"/>
      <c r="Y67" s="48"/>
      <c r="Z67" s="48"/>
      <c r="AA67" s="48"/>
    </row>
    <row r="68" spans="1:27" x14ac:dyDescent="0.3">
      <c r="B68" s="1" t="s">
        <v>11</v>
      </c>
      <c r="C68" s="1" t="s">
        <v>118</v>
      </c>
      <c r="D68" s="60">
        <v>716</v>
      </c>
      <c r="E68" s="1" t="s">
        <v>36</v>
      </c>
      <c r="F68" s="1" t="s">
        <v>128</v>
      </c>
    </row>
    <row r="69" spans="1:27" x14ac:dyDescent="0.3">
      <c r="B69" s="1" t="s">
        <v>17</v>
      </c>
      <c r="C69" s="1" t="s">
        <v>118</v>
      </c>
      <c r="D69" s="60">
        <v>689</v>
      </c>
      <c r="E69" s="1" t="s">
        <v>36</v>
      </c>
      <c r="F69" s="1" t="s">
        <v>128</v>
      </c>
    </row>
    <row r="70" spans="1:27" x14ac:dyDescent="0.3">
      <c r="B70" s="1" t="s">
        <v>3</v>
      </c>
      <c r="C70" s="1" t="s">
        <v>118</v>
      </c>
      <c r="D70" s="62">
        <v>932</v>
      </c>
      <c r="E70" s="1" t="s">
        <v>40</v>
      </c>
      <c r="F70" s="1" t="s">
        <v>126</v>
      </c>
    </row>
    <row r="71" spans="1:27" x14ac:dyDescent="0.3">
      <c r="B71" s="1" t="s">
        <v>7</v>
      </c>
      <c r="C71" s="1" t="s">
        <v>118</v>
      </c>
      <c r="D71" s="60">
        <v>712</v>
      </c>
      <c r="E71" s="1" t="s">
        <v>37</v>
      </c>
      <c r="F71" s="1" t="s">
        <v>129</v>
      </c>
    </row>
    <row r="72" spans="1:27" x14ac:dyDescent="0.3">
      <c r="B72" s="1" t="s">
        <v>5</v>
      </c>
      <c r="C72" s="1" t="s">
        <v>118</v>
      </c>
      <c r="D72" s="61">
        <v>786</v>
      </c>
      <c r="E72" s="1" t="s">
        <v>38</v>
      </c>
      <c r="F72" s="1" t="s">
        <v>127</v>
      </c>
    </row>
    <row r="73" spans="1:27" s="13" customFormat="1" x14ac:dyDescent="0.3">
      <c r="A73"/>
      <c r="B73" s="1" t="s">
        <v>6</v>
      </c>
      <c r="C73" s="1" t="s">
        <v>118</v>
      </c>
      <c r="D73" s="62">
        <v>943</v>
      </c>
      <c r="E73" s="1" t="s">
        <v>35</v>
      </c>
      <c r="F73" s="1" t="s">
        <v>125</v>
      </c>
      <c r="G73"/>
      <c r="H73"/>
      <c r="J73" s="11"/>
      <c r="K73" s="46"/>
      <c r="L73" s="46"/>
      <c r="M73" s="46"/>
      <c r="N73" s="46"/>
      <c r="O73" s="46"/>
      <c r="P73" s="46"/>
      <c r="Q73" s="46"/>
      <c r="R73" s="11"/>
      <c r="S73" s="48"/>
      <c r="T73" s="48"/>
      <c r="U73" s="48"/>
      <c r="V73" s="48"/>
      <c r="W73" s="48"/>
      <c r="X73" s="48"/>
      <c r="Y73" s="48"/>
      <c r="Z73" s="48"/>
      <c r="AA73" s="48"/>
    </row>
    <row r="74" spans="1:27" s="13" customFormat="1" x14ac:dyDescent="0.3">
      <c r="A74"/>
      <c r="B74" s="1" t="s">
        <v>13</v>
      </c>
      <c r="C74" s="1" t="s">
        <v>118</v>
      </c>
      <c r="D74" s="61">
        <v>815</v>
      </c>
      <c r="E74" s="1" t="s">
        <v>35</v>
      </c>
      <c r="F74" s="1" t="s">
        <v>125</v>
      </c>
      <c r="G74"/>
      <c r="H74"/>
      <c r="J74" s="11"/>
      <c r="K74" s="46"/>
      <c r="L74" s="46"/>
      <c r="M74" s="46"/>
      <c r="N74" s="46"/>
      <c r="O74" s="46"/>
      <c r="P74" s="46"/>
      <c r="Q74" s="46"/>
      <c r="R74" s="11"/>
      <c r="S74" s="48"/>
      <c r="T74" s="48"/>
      <c r="U74" s="48"/>
      <c r="V74" s="48"/>
      <c r="W74" s="48"/>
      <c r="X74" s="48"/>
      <c r="Y74" s="48"/>
      <c r="Z74" s="48"/>
      <c r="AA74" s="48"/>
    </row>
    <row r="75" spans="1:27" s="13" customFormat="1" x14ac:dyDescent="0.3">
      <c r="A75"/>
      <c r="B75" s="1" t="s">
        <v>15</v>
      </c>
      <c r="C75" s="1" t="s">
        <v>118</v>
      </c>
      <c r="D75" s="63">
        <v>1015</v>
      </c>
      <c r="E75" s="1" t="s">
        <v>33</v>
      </c>
      <c r="F75" s="1" t="s">
        <v>123</v>
      </c>
      <c r="G75"/>
      <c r="H75"/>
      <c r="J75" s="11"/>
      <c r="K75" s="46"/>
      <c r="L75" s="46"/>
      <c r="M75" s="46"/>
      <c r="N75" s="46"/>
      <c r="O75" s="46"/>
      <c r="P75" s="46"/>
      <c r="Q75" s="46"/>
      <c r="R75" s="11"/>
      <c r="S75" s="48"/>
      <c r="T75" s="48"/>
      <c r="U75" s="48"/>
      <c r="V75" s="48"/>
      <c r="W75" s="48"/>
      <c r="X75" s="48"/>
      <c r="Y75" s="48"/>
      <c r="Z75" s="48"/>
      <c r="AA75" s="48"/>
    </row>
    <row r="76" spans="1:27" s="13" customFormat="1" x14ac:dyDescent="0.3">
      <c r="A76"/>
      <c r="B76" s="1" t="s">
        <v>4</v>
      </c>
      <c r="C76" s="1" t="s">
        <v>118</v>
      </c>
      <c r="D76" s="62">
        <v>943</v>
      </c>
      <c r="E76" s="1" t="s">
        <v>33</v>
      </c>
      <c r="F76" s="1" t="s">
        <v>123</v>
      </c>
      <c r="G76"/>
      <c r="H76"/>
      <c r="J76" s="11"/>
      <c r="K76" s="46"/>
      <c r="L76" s="46"/>
      <c r="M76" s="46"/>
      <c r="N76" s="46"/>
      <c r="O76" s="46"/>
      <c r="P76" s="46"/>
      <c r="Q76" s="46"/>
      <c r="R76" s="11"/>
      <c r="S76" s="48"/>
      <c r="T76" s="48"/>
      <c r="U76" s="48"/>
      <c r="V76" s="48"/>
      <c r="W76" s="48"/>
      <c r="X76" s="48"/>
      <c r="Y76" s="48"/>
      <c r="Z76" s="48"/>
      <c r="AA76" s="48"/>
    </row>
    <row r="77" spans="1:27" s="13" customFormat="1" x14ac:dyDescent="0.3">
      <c r="A77"/>
      <c r="B77" s="1" t="s">
        <v>8</v>
      </c>
      <c r="C77" s="1" t="s">
        <v>118</v>
      </c>
      <c r="D77" s="61">
        <v>817</v>
      </c>
      <c r="E77" s="1" t="s">
        <v>33</v>
      </c>
      <c r="F77" s="1" t="s">
        <v>123</v>
      </c>
      <c r="G77"/>
      <c r="H77"/>
      <c r="J77" s="11"/>
      <c r="K77" s="46"/>
      <c r="L77" s="46"/>
      <c r="M77" s="46"/>
      <c r="N77" s="46"/>
      <c r="O77" s="46"/>
      <c r="P77" s="46"/>
      <c r="Q77" s="46"/>
      <c r="R77" s="11"/>
      <c r="S77" s="48"/>
      <c r="T77" s="48"/>
      <c r="U77" s="48"/>
      <c r="V77" s="48"/>
      <c r="W77" s="48"/>
      <c r="X77" s="48"/>
      <c r="Y77" s="48"/>
      <c r="Z77" s="48"/>
      <c r="AA77" s="48"/>
    </row>
    <row r="78" spans="1:27" s="13" customFormat="1" x14ac:dyDescent="0.3">
      <c r="A78"/>
      <c r="B78"/>
      <c r="C78"/>
      <c r="D78"/>
      <c r="E78"/>
      <c r="F78"/>
      <c r="G78"/>
      <c r="H78"/>
      <c r="J78" s="11"/>
      <c r="K78" s="46"/>
      <c r="L78" s="46"/>
      <c r="M78" s="46"/>
      <c r="N78" s="46"/>
      <c r="O78" s="46"/>
      <c r="P78" s="46"/>
      <c r="Q78" s="46"/>
      <c r="R78" s="11"/>
      <c r="S78" s="48"/>
      <c r="T78" s="48"/>
      <c r="U78" s="48"/>
      <c r="V78" s="48"/>
      <c r="W78" s="48"/>
      <c r="X78" s="48"/>
      <c r="Y78" s="48"/>
      <c r="Z78" s="48"/>
      <c r="AA78" s="48"/>
    </row>
    <row r="79" spans="1:27" s="13" customFormat="1" x14ac:dyDescent="0.3">
      <c r="A79"/>
      <c r="B79"/>
      <c r="C79"/>
      <c r="D79"/>
      <c r="E79"/>
      <c r="F79"/>
      <c r="G79"/>
      <c r="H79"/>
      <c r="J79" s="11"/>
      <c r="K79" s="46"/>
      <c r="L79" s="46"/>
      <c r="M79" s="46"/>
      <c r="N79" s="46"/>
      <c r="O79" s="46"/>
      <c r="P79" s="46"/>
      <c r="Q79" s="46"/>
      <c r="R79" s="11"/>
      <c r="S79" s="48"/>
      <c r="T79" s="48"/>
      <c r="U79" s="48"/>
      <c r="V79" s="48"/>
      <c r="W79" s="48"/>
      <c r="X79" s="48"/>
      <c r="Y79" s="48"/>
      <c r="Z79" s="48"/>
      <c r="AA79" s="48"/>
    </row>
    <row r="80" spans="1:27" s="13" customFormat="1" x14ac:dyDescent="0.3">
      <c r="A80"/>
      <c r="B80"/>
      <c r="C80"/>
      <c r="D80"/>
      <c r="E80"/>
      <c r="F80"/>
      <c r="G80"/>
      <c r="H80"/>
      <c r="J80" s="11"/>
      <c r="K80" s="46"/>
      <c r="L80" s="46"/>
      <c r="M80" s="46"/>
      <c r="N80" s="46"/>
      <c r="O80" s="46"/>
      <c r="P80" s="46"/>
      <c r="Q80" s="46"/>
      <c r="R80" s="11"/>
      <c r="S80" s="48"/>
      <c r="T80" s="48"/>
      <c r="U80" s="48"/>
      <c r="V80" s="48"/>
      <c r="W80" s="48"/>
      <c r="X80" s="48"/>
      <c r="Y80" s="48"/>
      <c r="Z80" s="48"/>
      <c r="AA80" s="48"/>
    </row>
    <row r="81" spans="1:27" s="13" customFormat="1" x14ac:dyDescent="0.3">
      <c r="A81"/>
      <c r="B81"/>
      <c r="C81"/>
      <c r="D81"/>
      <c r="E81"/>
      <c r="F81"/>
      <c r="G81"/>
      <c r="H81"/>
      <c r="J81" s="11"/>
      <c r="K81" s="46"/>
      <c r="L81" s="46"/>
      <c r="M81" s="46"/>
      <c r="N81" s="46"/>
      <c r="O81" s="46"/>
      <c r="P81" s="46"/>
      <c r="Q81" s="46"/>
      <c r="R81" s="11"/>
      <c r="S81" s="48"/>
      <c r="T81" s="48"/>
      <c r="U81" s="48"/>
      <c r="V81" s="48"/>
      <c r="W81" s="48"/>
      <c r="X81" s="48"/>
      <c r="Y81" s="48"/>
      <c r="Z81" s="48"/>
      <c r="AA81" s="48"/>
    </row>
    <row r="82" spans="1:27" s="13" customFormat="1" x14ac:dyDescent="0.3">
      <c r="A82"/>
      <c r="B82"/>
      <c r="C82"/>
      <c r="D82"/>
      <c r="E82"/>
      <c r="F82"/>
      <c r="G82"/>
      <c r="H82"/>
      <c r="J82" s="11"/>
      <c r="K82" s="46"/>
      <c r="L82" s="46"/>
      <c r="M82" s="46"/>
      <c r="N82" s="46"/>
      <c r="O82" s="46"/>
      <c r="P82" s="46"/>
      <c r="Q82" s="46"/>
      <c r="R82" s="11"/>
      <c r="S82" s="48"/>
      <c r="T82" s="48"/>
      <c r="U82" s="48"/>
      <c r="V82" s="48"/>
      <c r="W82" s="48"/>
      <c r="X82" s="48"/>
      <c r="Y82" s="48"/>
      <c r="Z82" s="48"/>
      <c r="AA82" s="48"/>
    </row>
    <row r="83" spans="1:27" s="13" customFormat="1" x14ac:dyDescent="0.3">
      <c r="A83"/>
      <c r="B83"/>
      <c r="C83"/>
      <c r="D83"/>
      <c r="E83"/>
      <c r="F83"/>
      <c r="G83"/>
      <c r="H83"/>
      <c r="J83" s="11"/>
      <c r="K83" s="46"/>
      <c r="L83" s="46"/>
      <c r="M83" s="46"/>
      <c r="N83" s="46"/>
      <c r="O83" s="46"/>
      <c r="P83" s="46"/>
      <c r="Q83" s="46"/>
      <c r="R83" s="11"/>
      <c r="S83" s="48"/>
      <c r="T83" s="48"/>
      <c r="U83" s="48"/>
      <c r="V83" s="48"/>
      <c r="W83" s="48"/>
      <c r="X83" s="48"/>
      <c r="Y83" s="48"/>
      <c r="Z83" s="48"/>
      <c r="AA83" s="48"/>
    </row>
    <row r="84" spans="1:27" s="13" customFormat="1" x14ac:dyDescent="0.3">
      <c r="A84"/>
      <c r="B84"/>
      <c r="C84"/>
      <c r="D84"/>
      <c r="E84"/>
      <c r="F84"/>
      <c r="G84"/>
      <c r="H84"/>
      <c r="J84" s="11"/>
      <c r="K84" s="46"/>
      <c r="L84" s="46"/>
      <c r="M84" s="46"/>
      <c r="N84" s="46"/>
      <c r="O84" s="46"/>
      <c r="P84" s="46"/>
      <c r="Q84" s="46"/>
      <c r="R84" s="11"/>
      <c r="S84" s="48"/>
      <c r="T84" s="48"/>
      <c r="U84" s="48"/>
      <c r="V84" s="48"/>
      <c r="W84" s="48"/>
      <c r="X84" s="48"/>
      <c r="Y84" s="48"/>
      <c r="Z84" s="48"/>
      <c r="AA84" s="48"/>
    </row>
    <row r="85" spans="1:27" s="13" customFormat="1" x14ac:dyDescent="0.3">
      <c r="A85"/>
      <c r="B85"/>
      <c r="C85"/>
      <c r="D85"/>
      <c r="E85"/>
      <c r="F85"/>
      <c r="G85"/>
      <c r="H85"/>
      <c r="J85" s="11"/>
      <c r="K85" s="46"/>
      <c r="L85" s="46"/>
      <c r="M85" s="46"/>
      <c r="N85" s="46"/>
      <c r="O85" s="46"/>
      <c r="P85" s="46"/>
      <c r="Q85" s="46"/>
      <c r="R85" s="11"/>
      <c r="S85" s="48"/>
      <c r="T85" s="48"/>
      <c r="U85" s="48"/>
      <c r="V85" s="48"/>
      <c r="W85" s="48"/>
      <c r="X85" s="48"/>
      <c r="Y85" s="48"/>
      <c r="Z85" s="48"/>
      <c r="AA85" s="48"/>
    </row>
    <row r="86" spans="1:27" s="13" customFormat="1" x14ac:dyDescent="0.3">
      <c r="A86"/>
      <c r="B86"/>
      <c r="C86"/>
      <c r="D86"/>
      <c r="E86"/>
      <c r="F86"/>
      <c r="G86"/>
      <c r="H86"/>
      <c r="J86" s="11"/>
      <c r="K86" s="46"/>
      <c r="L86" s="46"/>
      <c r="M86" s="46"/>
      <c r="N86" s="46"/>
      <c r="O86" s="46"/>
      <c r="P86" s="46"/>
      <c r="Q86" s="46"/>
      <c r="R86" s="11"/>
      <c r="S86" s="48"/>
      <c r="T86" s="48"/>
      <c r="U86" s="48"/>
      <c r="V86" s="48"/>
      <c r="W86" s="48"/>
      <c r="X86" s="48"/>
      <c r="Y86" s="48"/>
      <c r="Z86" s="48"/>
      <c r="AA86" s="48"/>
    </row>
    <row r="87" spans="1:27" s="13" customFormat="1" x14ac:dyDescent="0.3">
      <c r="A87"/>
      <c r="B87"/>
      <c r="C87"/>
      <c r="D87"/>
      <c r="E87"/>
      <c r="F87"/>
      <c r="G87"/>
      <c r="H87"/>
      <c r="J87" s="11"/>
      <c r="K87" s="46"/>
      <c r="L87" s="46"/>
      <c r="M87" s="46"/>
      <c r="N87" s="46"/>
      <c r="O87" s="46"/>
      <c r="P87" s="46"/>
      <c r="Q87" s="46"/>
      <c r="R87" s="11"/>
      <c r="S87" s="48"/>
      <c r="T87" s="48"/>
      <c r="U87" s="48"/>
      <c r="V87" s="48"/>
      <c r="W87" s="48"/>
      <c r="X87" s="48"/>
      <c r="Y87" s="48"/>
      <c r="Z87" s="48"/>
      <c r="AA87" s="48"/>
    </row>
    <row r="88" spans="1:27" s="13" customFormat="1" x14ac:dyDescent="0.3">
      <c r="A88"/>
      <c r="B88"/>
      <c r="C88"/>
      <c r="D88"/>
      <c r="E88"/>
      <c r="F88"/>
      <c r="G88"/>
      <c r="H88"/>
      <c r="J88" s="11"/>
      <c r="K88" s="46"/>
      <c r="L88" s="46"/>
      <c r="M88" s="46"/>
      <c r="N88" s="46"/>
      <c r="O88" s="46"/>
      <c r="P88" s="46"/>
      <c r="Q88" s="46"/>
      <c r="R88" s="11"/>
      <c r="S88" s="48"/>
      <c r="T88" s="48"/>
      <c r="U88" s="48"/>
      <c r="V88" s="48"/>
      <c r="W88" s="48"/>
      <c r="X88" s="48"/>
      <c r="Y88" s="48"/>
      <c r="Z88" s="48"/>
      <c r="AA88" s="48"/>
    </row>
    <row r="89" spans="1:27" s="13" customFormat="1" x14ac:dyDescent="0.3">
      <c r="A89"/>
      <c r="B89"/>
      <c r="C89"/>
      <c r="D89"/>
      <c r="E89"/>
      <c r="F89"/>
      <c r="G89"/>
      <c r="H89"/>
      <c r="J89" s="11"/>
      <c r="K89" s="46"/>
      <c r="L89" s="46"/>
      <c r="M89" s="46"/>
      <c r="N89" s="46"/>
      <c r="O89" s="46"/>
      <c r="P89" s="46"/>
      <c r="Q89" s="46"/>
      <c r="R89" s="11"/>
      <c r="S89" s="48"/>
      <c r="T89" s="48"/>
      <c r="U89" s="48"/>
      <c r="V89" s="48"/>
      <c r="W89" s="48"/>
      <c r="X89" s="48"/>
      <c r="Y89" s="48"/>
      <c r="Z89" s="48"/>
      <c r="AA89" s="48"/>
    </row>
    <row r="90" spans="1:27" s="13" customFormat="1" x14ac:dyDescent="0.3">
      <c r="A90"/>
      <c r="B90"/>
      <c r="C90"/>
      <c r="D90"/>
      <c r="E90"/>
      <c r="F90"/>
      <c r="G90"/>
      <c r="H90"/>
      <c r="J90" s="11"/>
      <c r="K90" s="46"/>
      <c r="L90" s="46"/>
      <c r="M90" s="46"/>
      <c r="N90" s="46"/>
      <c r="O90" s="46"/>
      <c r="P90" s="46"/>
      <c r="Q90" s="46"/>
      <c r="R90" s="11"/>
      <c r="S90" s="48"/>
      <c r="T90" s="48"/>
      <c r="U90" s="48"/>
      <c r="V90" s="48"/>
      <c r="W90" s="48"/>
      <c r="X90" s="48"/>
      <c r="Y90" s="48"/>
      <c r="Z90" s="48"/>
      <c r="AA90" s="48"/>
    </row>
    <row r="91" spans="1:27" s="13" customFormat="1" x14ac:dyDescent="0.3">
      <c r="A91"/>
      <c r="B91"/>
      <c r="C91"/>
      <c r="D91"/>
      <c r="E91"/>
      <c r="F91"/>
      <c r="G91"/>
      <c r="H91"/>
      <c r="J91" s="11"/>
      <c r="K91" s="46"/>
      <c r="L91" s="46"/>
      <c r="M91" s="46"/>
      <c r="N91" s="46"/>
      <c r="O91" s="46"/>
      <c r="P91" s="46"/>
      <c r="Q91" s="46"/>
      <c r="R91" s="11"/>
      <c r="S91" s="48"/>
      <c r="T91" s="48"/>
      <c r="U91" s="48"/>
      <c r="V91" s="48"/>
      <c r="W91" s="48"/>
      <c r="X91" s="48"/>
      <c r="Y91" s="48"/>
      <c r="Z91" s="48"/>
      <c r="AA91" s="48"/>
    </row>
    <row r="92" spans="1:27" s="13" customFormat="1" x14ac:dyDescent="0.3">
      <c r="A92"/>
      <c r="B92"/>
      <c r="C92"/>
      <c r="D92"/>
      <c r="E92"/>
      <c r="F92"/>
      <c r="G92"/>
      <c r="H92"/>
      <c r="J92" s="11"/>
      <c r="K92" s="46"/>
      <c r="L92" s="46"/>
      <c r="M92" s="46"/>
      <c r="N92" s="46"/>
      <c r="O92" s="46"/>
      <c r="P92" s="46"/>
      <c r="Q92" s="46"/>
      <c r="R92" s="11"/>
      <c r="S92" s="48"/>
      <c r="T92" s="48"/>
      <c r="U92" s="48"/>
      <c r="V92" s="48"/>
      <c r="W92" s="48"/>
      <c r="X92" s="48"/>
      <c r="Y92" s="48"/>
      <c r="Z92" s="48"/>
      <c r="AA92" s="48"/>
    </row>
    <row r="93" spans="1:27" s="13" customFormat="1" x14ac:dyDescent="0.3">
      <c r="A93"/>
      <c r="B93"/>
      <c r="C93"/>
      <c r="D93"/>
      <c r="E93"/>
      <c r="F93"/>
      <c r="G93"/>
      <c r="H93"/>
      <c r="J93" s="11"/>
      <c r="K93" s="46"/>
      <c r="L93" s="46"/>
      <c r="M93" s="46"/>
      <c r="N93" s="46"/>
      <c r="O93" s="46"/>
      <c r="P93" s="46"/>
      <c r="Q93" s="46"/>
      <c r="R93" s="11"/>
      <c r="S93" s="48"/>
      <c r="T93" s="48"/>
      <c r="U93" s="48"/>
      <c r="V93" s="48"/>
      <c r="W93" s="48"/>
      <c r="X93" s="48"/>
      <c r="Y93" s="48"/>
      <c r="Z93" s="48"/>
      <c r="AA93" s="48"/>
    </row>
    <row r="94" spans="1:27" s="13" customFormat="1" x14ac:dyDescent="0.3">
      <c r="A94"/>
      <c r="B94"/>
      <c r="C94"/>
      <c r="D94"/>
      <c r="E94"/>
      <c r="F94"/>
      <c r="G94"/>
      <c r="H94"/>
      <c r="J94" s="11"/>
      <c r="K94" s="46"/>
      <c r="L94" s="46"/>
      <c r="M94" s="46"/>
      <c r="N94" s="46"/>
      <c r="O94" s="46"/>
      <c r="P94" s="46"/>
      <c r="Q94" s="46"/>
      <c r="R94" s="11"/>
      <c r="S94" s="48"/>
      <c r="T94" s="48"/>
      <c r="U94" s="48"/>
      <c r="V94" s="48"/>
      <c r="W94" s="48"/>
      <c r="X94" s="48"/>
      <c r="Y94" s="48"/>
      <c r="Z94" s="48"/>
      <c r="AA94" s="48"/>
    </row>
    <row r="95" spans="1:27" s="13" customFormat="1" x14ac:dyDescent="0.3">
      <c r="A95"/>
      <c r="B95"/>
      <c r="C95"/>
      <c r="D95"/>
      <c r="E95"/>
      <c r="F95"/>
      <c r="G95"/>
      <c r="H95"/>
      <c r="J95" s="11"/>
      <c r="K95" s="46"/>
      <c r="L95" s="46"/>
      <c r="M95" s="46"/>
      <c r="N95" s="46"/>
      <c r="O95" s="46"/>
      <c r="P95" s="46"/>
      <c r="Q95" s="46"/>
      <c r="R95" s="11"/>
      <c r="S95" s="48"/>
      <c r="T95" s="48"/>
      <c r="U95" s="48"/>
      <c r="V95" s="48"/>
      <c r="W95" s="48"/>
      <c r="X95" s="48"/>
      <c r="Y95" s="48"/>
      <c r="Z95" s="48"/>
      <c r="AA95" s="48"/>
    </row>
    <row r="96" spans="1:27" s="13" customFormat="1" x14ac:dyDescent="0.3">
      <c r="A96"/>
      <c r="B96"/>
      <c r="C96"/>
      <c r="D96"/>
      <c r="E96"/>
      <c r="F96"/>
      <c r="G96"/>
      <c r="H96"/>
      <c r="J96" s="11"/>
      <c r="K96" s="46"/>
      <c r="L96" s="46"/>
      <c r="M96" s="46"/>
      <c r="N96" s="46"/>
      <c r="O96" s="46"/>
      <c r="P96" s="46"/>
      <c r="Q96" s="46"/>
      <c r="R96" s="11"/>
      <c r="S96" s="48"/>
      <c r="T96" s="48"/>
      <c r="U96" s="48"/>
      <c r="V96" s="48"/>
      <c r="W96" s="48"/>
      <c r="X96" s="48"/>
      <c r="Y96" s="48"/>
      <c r="Z96" s="48"/>
      <c r="AA96" s="48"/>
    </row>
    <row r="97" spans="1:27" s="13" customFormat="1" x14ac:dyDescent="0.3">
      <c r="A97"/>
      <c r="B97"/>
      <c r="C97"/>
      <c r="D97"/>
      <c r="E97"/>
      <c r="F97"/>
      <c r="G97"/>
      <c r="H97"/>
      <c r="J97" s="11"/>
      <c r="K97" s="46"/>
      <c r="L97" s="46"/>
      <c r="M97" s="46"/>
      <c r="N97" s="46"/>
      <c r="O97" s="46"/>
      <c r="P97" s="46"/>
      <c r="Q97" s="46"/>
      <c r="R97" s="11"/>
      <c r="S97" s="48"/>
      <c r="T97" s="48"/>
      <c r="U97" s="48"/>
      <c r="V97" s="48"/>
      <c r="W97" s="48"/>
      <c r="X97" s="48"/>
      <c r="Y97" s="48"/>
      <c r="Z97" s="48"/>
      <c r="AA97" s="48"/>
    </row>
    <row r="98" spans="1:27" s="13" customFormat="1" x14ac:dyDescent="0.3">
      <c r="A98"/>
      <c r="B98"/>
      <c r="C98"/>
      <c r="D98"/>
      <c r="E98"/>
      <c r="F98"/>
      <c r="G98"/>
      <c r="H98"/>
      <c r="J98" s="11"/>
      <c r="K98" s="46"/>
      <c r="L98" s="46"/>
      <c r="M98" s="46"/>
      <c r="N98" s="46"/>
      <c r="O98" s="46"/>
      <c r="P98" s="46"/>
      <c r="Q98" s="46"/>
      <c r="R98" s="11"/>
      <c r="S98" s="48"/>
      <c r="T98" s="48"/>
      <c r="U98" s="48"/>
      <c r="V98" s="48"/>
      <c r="W98" s="48"/>
      <c r="X98" s="48"/>
      <c r="Y98" s="48"/>
      <c r="Z98" s="48"/>
      <c r="AA98" s="48"/>
    </row>
    <row r="99" spans="1:27" s="13" customFormat="1" x14ac:dyDescent="0.3">
      <c r="A99"/>
      <c r="B99"/>
      <c r="C99"/>
      <c r="D99"/>
      <c r="E99"/>
      <c r="F99"/>
      <c r="G99"/>
      <c r="H99"/>
      <c r="J99" s="11"/>
      <c r="K99" s="46"/>
      <c r="L99" s="46"/>
      <c r="M99" s="46"/>
      <c r="N99" s="46"/>
      <c r="O99" s="46"/>
      <c r="P99" s="46"/>
      <c r="Q99" s="46"/>
      <c r="R99" s="11"/>
      <c r="S99" s="48"/>
      <c r="T99" s="48"/>
      <c r="U99" s="48"/>
      <c r="V99" s="48"/>
      <c r="W99" s="48"/>
      <c r="X99" s="48"/>
      <c r="Y99" s="48"/>
      <c r="Z99" s="48"/>
      <c r="AA99" s="48"/>
    </row>
    <row r="100" spans="1:27" s="13" customFormat="1" x14ac:dyDescent="0.3">
      <c r="A100"/>
      <c r="B100"/>
      <c r="C100"/>
      <c r="D100"/>
      <c r="E100"/>
      <c r="F100"/>
      <c r="G100"/>
      <c r="H100"/>
      <c r="J100" s="11"/>
      <c r="K100" s="46"/>
      <c r="L100" s="46"/>
      <c r="M100" s="46"/>
      <c r="N100" s="46"/>
      <c r="O100" s="46"/>
      <c r="P100" s="46"/>
      <c r="Q100" s="46"/>
      <c r="R100" s="11"/>
      <c r="S100" s="48"/>
      <c r="T100" s="48"/>
      <c r="U100" s="48"/>
      <c r="V100" s="48"/>
      <c r="W100" s="48"/>
      <c r="X100" s="48"/>
      <c r="Y100" s="48"/>
      <c r="Z100" s="48"/>
      <c r="AA100" s="48"/>
    </row>
    <row r="101" spans="1:27" s="13" customFormat="1" x14ac:dyDescent="0.3">
      <c r="A101"/>
      <c r="B101"/>
      <c r="C101"/>
      <c r="D101"/>
      <c r="E101"/>
      <c r="F101"/>
      <c r="G101"/>
      <c r="H101"/>
      <c r="J101" s="11"/>
      <c r="K101" s="46"/>
      <c r="L101" s="46"/>
      <c r="M101" s="46"/>
      <c r="N101" s="46"/>
      <c r="O101" s="46"/>
      <c r="P101" s="46"/>
      <c r="Q101" s="46"/>
      <c r="R101" s="11"/>
      <c r="S101" s="48"/>
      <c r="T101" s="48"/>
      <c r="U101" s="48"/>
      <c r="V101" s="48"/>
      <c r="W101" s="48"/>
      <c r="X101" s="48"/>
      <c r="Y101" s="48"/>
      <c r="Z101" s="48"/>
      <c r="AA101" s="48"/>
    </row>
    <row r="103" spans="1:27" s="11" customFormat="1" x14ac:dyDescent="0.3">
      <c r="K103" s="45"/>
      <c r="L103" s="45"/>
      <c r="M103" s="45"/>
      <c r="N103" s="45"/>
      <c r="O103" s="45"/>
      <c r="P103" s="45"/>
      <c r="Q103" s="45"/>
    </row>
    <row r="105" spans="1:27" s="13" customFormat="1" x14ac:dyDescent="0.3">
      <c r="A105"/>
      <c r="B105" s="79" t="s">
        <v>114</v>
      </c>
      <c r="C105" s="80"/>
      <c r="D105" s="80"/>
      <c r="E105"/>
      <c r="F105"/>
      <c r="G105"/>
      <c r="H105"/>
      <c r="J105" s="11"/>
      <c r="K105" s="46"/>
      <c r="L105" s="46"/>
      <c r="M105" s="46"/>
      <c r="N105" s="46"/>
      <c r="O105" s="46"/>
      <c r="P105" s="46"/>
      <c r="Q105" s="46"/>
      <c r="R105" s="11"/>
      <c r="S105" s="48"/>
      <c r="T105" s="48"/>
      <c r="U105" s="48"/>
      <c r="V105" s="48"/>
      <c r="W105" s="48"/>
      <c r="X105" s="48"/>
      <c r="Y105" s="48"/>
      <c r="Z105" s="48"/>
      <c r="AA105" s="48"/>
    </row>
    <row r="106" spans="1:27" s="13" customFormat="1" x14ac:dyDescent="0.3">
      <c r="A106"/>
      <c r="B106"/>
      <c r="C106"/>
      <c r="D106"/>
      <c r="E106"/>
      <c r="F106"/>
      <c r="G106"/>
      <c r="H106"/>
      <c r="J106" s="11"/>
      <c r="K106" s="46"/>
      <c r="L106" s="46"/>
      <c r="M106" s="46"/>
      <c r="N106" s="46"/>
      <c r="O106" s="46"/>
      <c r="P106" s="46"/>
      <c r="Q106" s="46"/>
      <c r="R106" s="11"/>
      <c r="S106" s="48"/>
      <c r="T106" s="48"/>
      <c r="U106" s="48"/>
      <c r="V106" s="48"/>
      <c r="W106" s="48"/>
      <c r="X106" s="48"/>
      <c r="Y106" s="48"/>
      <c r="Z106" s="48"/>
      <c r="AA106" s="48"/>
    </row>
    <row r="107" spans="1:27" s="13" customFormat="1" x14ac:dyDescent="0.3">
      <c r="A107"/>
      <c r="B107" s="1"/>
      <c r="C107" s="1"/>
      <c r="D107" s="1"/>
      <c r="E107" s="1"/>
      <c r="F107"/>
      <c r="G107"/>
      <c r="H107"/>
      <c r="J107" s="11"/>
      <c r="K107" s="46"/>
      <c r="L107" s="46"/>
      <c r="M107" s="46"/>
      <c r="N107" s="46"/>
      <c r="O107" s="46"/>
      <c r="P107" s="46"/>
      <c r="Q107" s="46"/>
      <c r="R107" s="11"/>
      <c r="S107" s="48"/>
      <c r="T107" s="48"/>
      <c r="U107" s="48"/>
      <c r="V107" s="48"/>
      <c r="W107" s="48"/>
      <c r="X107" s="48"/>
      <c r="Y107" s="48"/>
      <c r="Z107" s="48"/>
      <c r="AA107" s="48"/>
    </row>
    <row r="108" spans="1:27" s="13" customFormat="1" x14ac:dyDescent="0.3">
      <c r="A108"/>
      <c r="B108" s="1"/>
      <c r="C108" s="1"/>
      <c r="D108" s="1"/>
      <c r="E108" s="1"/>
      <c r="F108"/>
      <c r="G108"/>
      <c r="H108"/>
      <c r="J108" s="11"/>
      <c r="K108" s="46"/>
      <c r="L108" s="46"/>
      <c r="M108" s="46"/>
      <c r="N108" s="46"/>
      <c r="O108" s="46"/>
      <c r="P108" s="46"/>
      <c r="Q108" s="46"/>
      <c r="R108" s="11"/>
      <c r="S108" s="48"/>
      <c r="T108" s="48"/>
      <c r="U108" s="48"/>
      <c r="V108" s="48"/>
      <c r="W108" s="48"/>
      <c r="X108" s="48"/>
      <c r="Y108" s="48"/>
      <c r="Z108" s="48"/>
      <c r="AA108" s="48"/>
    </row>
    <row r="109" spans="1:27" s="13" customFormat="1" x14ac:dyDescent="0.3">
      <c r="A109"/>
      <c r="B109" s="1"/>
      <c r="C109" s="1"/>
      <c r="D109" s="1"/>
      <c r="E109" s="1"/>
      <c r="F109"/>
      <c r="G109"/>
      <c r="H109"/>
      <c r="J109" s="11"/>
      <c r="K109" s="46"/>
      <c r="L109" s="46"/>
      <c r="M109" s="46"/>
      <c r="N109" s="46"/>
      <c r="O109" s="46"/>
      <c r="P109" s="46"/>
      <c r="Q109" s="46"/>
      <c r="R109" s="11"/>
      <c r="S109" s="48"/>
      <c r="T109" s="48"/>
      <c r="U109" s="48"/>
      <c r="V109" s="48"/>
      <c r="W109" s="48"/>
      <c r="X109" s="48"/>
      <c r="Y109" s="48"/>
      <c r="Z109" s="48"/>
      <c r="AA109" s="48"/>
    </row>
    <row r="110" spans="1:27" s="13" customFormat="1" x14ac:dyDescent="0.3">
      <c r="A110"/>
      <c r="B110" s="1"/>
      <c r="C110" s="1"/>
      <c r="D110" s="1"/>
      <c r="E110" s="1"/>
      <c r="F110"/>
      <c r="G110"/>
      <c r="H110"/>
      <c r="J110" s="11"/>
      <c r="K110" s="46"/>
      <c r="L110" s="46"/>
      <c r="M110" s="46"/>
      <c r="N110" s="46"/>
      <c r="O110" s="46"/>
      <c r="P110" s="46"/>
      <c r="Q110" s="46"/>
      <c r="R110" s="11"/>
      <c r="S110" s="48"/>
      <c r="T110" s="48"/>
      <c r="U110" s="48"/>
      <c r="V110" s="48"/>
      <c r="W110" s="48"/>
      <c r="X110" s="48"/>
      <c r="Y110" s="48"/>
      <c r="Z110" s="48"/>
      <c r="AA110" s="48"/>
    </row>
    <row r="111" spans="1:27" x14ac:dyDescent="0.3">
      <c r="B111" s="1"/>
      <c r="C111" s="1"/>
      <c r="D111" s="1"/>
      <c r="E111" s="1"/>
    </row>
    <row r="112" spans="1:27" x14ac:dyDescent="0.3">
      <c r="B112" s="1"/>
      <c r="C112" s="1"/>
      <c r="D112" s="1"/>
      <c r="E112" s="1"/>
    </row>
    <row r="113" spans="1:27" x14ac:dyDescent="0.3">
      <c r="B113" s="1"/>
      <c r="C113" s="1"/>
      <c r="D113" s="1"/>
      <c r="E113" s="1"/>
    </row>
    <row r="114" spans="1:27" x14ac:dyDescent="0.3">
      <c r="B114" s="1"/>
      <c r="C114" s="1"/>
      <c r="D114" s="1"/>
      <c r="E114" s="1"/>
    </row>
    <row r="115" spans="1:27" x14ac:dyDescent="0.3">
      <c r="B115" s="1"/>
      <c r="C115" s="1"/>
      <c r="D115" s="1"/>
      <c r="E115" s="1"/>
    </row>
    <row r="116" spans="1:27" x14ac:dyDescent="0.3">
      <c r="B116" s="1"/>
      <c r="C116" s="1"/>
      <c r="D116" s="1"/>
      <c r="E116" s="1"/>
    </row>
    <row r="117" spans="1:27" x14ac:dyDescent="0.3">
      <c r="B117" s="1"/>
      <c r="C117" s="1"/>
      <c r="D117" s="1"/>
      <c r="E117" s="1"/>
    </row>
    <row r="118" spans="1:27" x14ac:dyDescent="0.3">
      <c r="B118" s="1"/>
      <c r="C118" s="1"/>
      <c r="D118" s="1"/>
      <c r="E118" s="1"/>
    </row>
    <row r="119" spans="1:27" x14ac:dyDescent="0.3">
      <c r="B119" s="1"/>
      <c r="C119" s="1"/>
      <c r="D119" s="1"/>
      <c r="E119" s="1"/>
    </row>
    <row r="120" spans="1:27" x14ac:dyDescent="0.3">
      <c r="B120" s="1"/>
      <c r="C120" s="1"/>
      <c r="D120" s="1"/>
      <c r="E120" s="1"/>
    </row>
    <row r="121" spans="1:27" x14ac:dyDescent="0.3">
      <c r="B121" s="1"/>
      <c r="C121" s="1"/>
      <c r="D121" s="1"/>
      <c r="E121" s="1"/>
    </row>
    <row r="122" spans="1:27" s="11" customFormat="1" x14ac:dyDescent="0.3">
      <c r="A122"/>
      <c r="B122" s="1"/>
      <c r="C122" s="1"/>
      <c r="D122" s="1"/>
      <c r="E122" s="1"/>
      <c r="F122"/>
      <c r="G122"/>
      <c r="H122"/>
      <c r="I122" s="13"/>
      <c r="K122" s="46"/>
      <c r="L122" s="46"/>
      <c r="M122" s="46"/>
      <c r="N122" s="46"/>
      <c r="O122" s="46"/>
      <c r="P122" s="46"/>
      <c r="Q122" s="46"/>
      <c r="S122" s="48"/>
      <c r="T122" s="48"/>
      <c r="U122" s="48"/>
      <c r="V122" s="48"/>
      <c r="W122" s="48"/>
      <c r="X122" s="48"/>
      <c r="Y122" s="48"/>
      <c r="Z122" s="48"/>
      <c r="AA122" s="48"/>
    </row>
    <row r="123" spans="1:27" s="11" customFormat="1" x14ac:dyDescent="0.3">
      <c r="A123"/>
      <c r="B123" s="1"/>
      <c r="C123" s="1"/>
      <c r="D123" s="1"/>
      <c r="E123"/>
      <c r="F123"/>
      <c r="G123"/>
      <c r="H123"/>
      <c r="I123" s="13"/>
      <c r="K123" s="46"/>
      <c r="L123" s="46"/>
      <c r="M123" s="46"/>
      <c r="N123" s="46"/>
      <c r="O123" s="46"/>
      <c r="P123" s="46"/>
      <c r="Q123" s="46"/>
      <c r="S123" s="48"/>
      <c r="T123" s="48"/>
      <c r="U123" s="48"/>
      <c r="V123" s="48"/>
      <c r="W123" s="48"/>
      <c r="X123" s="48"/>
      <c r="Y123" s="48"/>
      <c r="Z123" s="48"/>
      <c r="AA123" s="48"/>
    </row>
    <row r="131" spans="1:27" s="11" customFormat="1" x14ac:dyDescent="0.3">
      <c r="B131" s="12"/>
      <c r="C131" s="12"/>
      <c r="D131" s="12"/>
      <c r="E131" s="12"/>
      <c r="K131" s="45"/>
      <c r="L131" s="45"/>
      <c r="M131" s="45"/>
      <c r="N131" s="45"/>
      <c r="O131" s="45"/>
      <c r="P131" s="45"/>
      <c r="Q131" s="45"/>
    </row>
    <row r="132" spans="1:27" s="11" customFormat="1" x14ac:dyDescent="0.3">
      <c r="A132"/>
      <c r="B132" s="1"/>
      <c r="C132" s="1"/>
      <c r="D132" s="1"/>
      <c r="E132" s="1"/>
      <c r="F132"/>
      <c r="G132"/>
      <c r="H132"/>
      <c r="I132" s="13"/>
      <c r="K132" s="46"/>
      <c r="L132" s="46"/>
      <c r="M132" s="46"/>
      <c r="N132" s="46"/>
      <c r="O132" s="46"/>
      <c r="P132" s="46"/>
      <c r="Q132" s="46"/>
      <c r="S132" s="48"/>
      <c r="T132" s="48"/>
      <c r="U132" s="48"/>
      <c r="V132" s="48"/>
      <c r="W132" s="48"/>
      <c r="X132" s="48"/>
      <c r="Y132" s="48"/>
      <c r="Z132" s="48"/>
      <c r="AA132" s="48"/>
    </row>
    <row r="133" spans="1:27" s="11" customFormat="1" x14ac:dyDescent="0.3">
      <c r="A133"/>
      <c r="B133" s="79" t="s">
        <v>117</v>
      </c>
      <c r="C133" s="80"/>
      <c r="D133" s="80"/>
      <c r="E133" s="80"/>
      <c r="F133" s="80"/>
      <c r="G133"/>
      <c r="H133"/>
      <c r="I133" s="13"/>
      <c r="K133" s="46"/>
      <c r="L133" s="46"/>
      <c r="M133" s="46"/>
      <c r="N133" s="46"/>
      <c r="O133" s="46"/>
      <c r="P133" s="46"/>
      <c r="Q133" s="46"/>
      <c r="S133" s="48"/>
      <c r="T133" s="48"/>
      <c r="U133" s="48"/>
      <c r="V133" s="48"/>
      <c r="W133" s="48"/>
      <c r="X133" s="48"/>
      <c r="Y133" s="48"/>
      <c r="Z133" s="48"/>
      <c r="AA133" s="48"/>
    </row>
    <row r="134" spans="1:27" s="11" customFormat="1" x14ac:dyDescent="0.3">
      <c r="A134"/>
      <c r="B134" t="s">
        <v>22</v>
      </c>
      <c r="C134" t="s">
        <v>113</v>
      </c>
      <c r="D134" t="s">
        <v>29</v>
      </c>
      <c r="E134" t="s">
        <v>115</v>
      </c>
      <c r="F134" t="s">
        <v>116</v>
      </c>
      <c r="G134"/>
      <c r="H134"/>
      <c r="I134" s="13"/>
      <c r="K134" s="46"/>
      <c r="L134" s="46"/>
      <c r="M134" s="46"/>
      <c r="N134" s="46"/>
      <c r="O134" s="46"/>
      <c r="P134" s="46"/>
      <c r="Q134" s="46"/>
      <c r="S134" s="48"/>
      <c r="T134" s="48"/>
      <c r="U134" s="48"/>
      <c r="V134" s="48"/>
      <c r="W134" s="48"/>
      <c r="X134" s="48"/>
      <c r="Y134" s="48"/>
      <c r="Z134" s="48"/>
      <c r="AA134" s="48"/>
    </row>
    <row r="135" spans="1:27" s="11" customFormat="1" x14ac:dyDescent="0.3">
      <c r="A135"/>
      <c r="B135" s="1" t="s">
        <v>10</v>
      </c>
      <c r="C135" s="1" t="s">
        <v>112</v>
      </c>
      <c r="D135" s="1">
        <v>577</v>
      </c>
      <c r="E135" s="1">
        <v>433</v>
      </c>
      <c r="F135" s="57">
        <f>(Table34411627[[#This Row],[Count]]-Table34411627[[#This Row],[Photo Count]])/Table34411627[[#This Row],[Count]]</f>
        <v>0.24956672443674177</v>
      </c>
      <c r="G135"/>
      <c r="H135"/>
      <c r="I135" s="13"/>
      <c r="K135" s="46"/>
      <c r="L135" s="46"/>
      <c r="M135" s="46"/>
      <c r="N135" s="46"/>
      <c r="O135" s="46"/>
      <c r="P135" s="46"/>
      <c r="Q135" s="46"/>
      <c r="S135" s="48"/>
      <c r="T135" s="48"/>
      <c r="U135" s="48"/>
      <c r="V135" s="48"/>
      <c r="W135" s="48"/>
      <c r="X135" s="48"/>
      <c r="Y135" s="48"/>
      <c r="Z135" s="48"/>
      <c r="AA135" s="48"/>
    </row>
    <row r="136" spans="1:27" s="11" customFormat="1" x14ac:dyDescent="0.3">
      <c r="A136"/>
      <c r="B136" s="1" t="s">
        <v>14</v>
      </c>
      <c r="C136" s="1" t="s">
        <v>101</v>
      </c>
      <c r="D136" s="1">
        <v>522</v>
      </c>
      <c r="E136" s="1">
        <v>344</v>
      </c>
      <c r="F136" s="57">
        <f>(Table34411627[[#This Row],[Count]]-Table34411627[[#This Row],[Photo Count]])/Table34411627[[#This Row],[Count]]</f>
        <v>0.34099616858237547</v>
      </c>
      <c r="G136"/>
      <c r="H136"/>
      <c r="I136" s="13"/>
      <c r="K136" s="46"/>
      <c r="L136" s="46"/>
      <c r="M136" s="46"/>
      <c r="N136" s="46"/>
      <c r="O136" s="46"/>
      <c r="P136" s="46"/>
      <c r="Q136" s="46"/>
      <c r="S136" s="48"/>
      <c r="T136" s="48"/>
      <c r="U136" s="48"/>
      <c r="V136" s="48"/>
      <c r="W136" s="48"/>
      <c r="X136" s="48"/>
      <c r="Y136" s="48"/>
      <c r="Z136" s="48"/>
      <c r="AA136" s="48"/>
    </row>
    <row r="137" spans="1:27" s="11" customFormat="1" x14ac:dyDescent="0.3">
      <c r="A137"/>
      <c r="B137" s="1" t="s">
        <v>17</v>
      </c>
      <c r="C137" s="1" t="s">
        <v>101</v>
      </c>
      <c r="D137" s="1">
        <v>399</v>
      </c>
      <c r="E137" s="1">
        <v>389</v>
      </c>
      <c r="F137" s="57">
        <f>(Table34411627[[#This Row],[Count]]-Table34411627[[#This Row],[Photo Count]])/Table34411627[[#This Row],[Count]]</f>
        <v>2.5062656641604009E-2</v>
      </c>
      <c r="G137"/>
      <c r="H137"/>
      <c r="I137" s="13"/>
      <c r="K137" s="46"/>
      <c r="L137" s="46"/>
      <c r="M137" s="46"/>
      <c r="N137" s="46"/>
      <c r="O137" s="46"/>
      <c r="P137" s="46"/>
      <c r="Q137" s="46"/>
      <c r="S137" s="48"/>
      <c r="T137" s="48"/>
      <c r="U137" s="48"/>
      <c r="V137" s="48"/>
      <c r="W137" s="48"/>
      <c r="X137" s="48"/>
      <c r="Y137" s="48"/>
      <c r="Z137" s="48"/>
      <c r="AA137" s="48"/>
    </row>
    <row r="138" spans="1:27" x14ac:dyDescent="0.3">
      <c r="B138" s="1" t="s">
        <v>8</v>
      </c>
      <c r="C138" s="1" t="s">
        <v>100</v>
      </c>
      <c r="D138" s="1">
        <v>551</v>
      </c>
      <c r="E138" s="1">
        <v>313</v>
      </c>
      <c r="F138" s="57">
        <f>(Table34411627[[#This Row],[Count]]-Table34411627[[#This Row],[Photo Count]])/Table34411627[[#This Row],[Count]]</f>
        <v>0.43194192377495461</v>
      </c>
    </row>
    <row r="139" spans="1:27" x14ac:dyDescent="0.3">
      <c r="B139" s="1" t="s">
        <v>3</v>
      </c>
      <c r="C139" s="1" t="s">
        <v>100</v>
      </c>
      <c r="D139" s="1">
        <v>529</v>
      </c>
      <c r="E139" s="1">
        <v>467</v>
      </c>
      <c r="F139" s="57">
        <f>(Table34411627[[#This Row],[Count]]-Table34411627[[#This Row],[Photo Count]])/Table34411627[[#This Row],[Count]]</f>
        <v>0.11720226843100189</v>
      </c>
    </row>
    <row r="140" spans="1:27" x14ac:dyDescent="0.3">
      <c r="B140" s="1" t="s">
        <v>4</v>
      </c>
      <c r="C140" s="1" t="s">
        <v>100</v>
      </c>
      <c r="D140" s="1">
        <v>510</v>
      </c>
      <c r="E140" s="1">
        <v>447</v>
      </c>
      <c r="F140" s="58">
        <f>(Table34411627[[#This Row],[Count]]-Table34411627[[#This Row],[Photo Count]])/Table34411627[[#This Row],[Count]]</f>
        <v>0.12352941176470589</v>
      </c>
    </row>
    <row r="141" spans="1:27" x14ac:dyDescent="0.3">
      <c r="B141" s="1" t="s">
        <v>11</v>
      </c>
      <c r="C141" s="1" t="s">
        <v>100</v>
      </c>
      <c r="D141" s="1">
        <v>460</v>
      </c>
      <c r="E141" s="1">
        <v>219</v>
      </c>
      <c r="F141" s="57">
        <f>(Table34411627[[#This Row],[Count]]-Table34411627[[#This Row],[Photo Count]])/Table34411627[[#This Row],[Count]]</f>
        <v>0.52391304347826084</v>
      </c>
    </row>
    <row r="142" spans="1:27" x14ac:dyDescent="0.3">
      <c r="B142" s="1" t="s">
        <v>2</v>
      </c>
      <c r="C142" s="1" t="s">
        <v>98</v>
      </c>
      <c r="D142" s="1">
        <v>697</v>
      </c>
      <c r="E142" s="1">
        <v>697</v>
      </c>
      <c r="F142" s="58">
        <f>(Table34411627[[#This Row],[Count]]-Table34411627[[#This Row],[Photo Count]])/Table34411627[[#This Row],[Count]]</f>
        <v>0</v>
      </c>
    </row>
    <row r="143" spans="1:27" x14ac:dyDescent="0.3">
      <c r="B143" s="1" t="s">
        <v>13</v>
      </c>
      <c r="C143" s="1" t="s">
        <v>98</v>
      </c>
      <c r="D143" s="1">
        <v>568</v>
      </c>
      <c r="E143" s="1">
        <v>568</v>
      </c>
      <c r="F143" s="57">
        <f>(Table34411627[[#This Row],[Count]]-Table34411627[[#This Row],[Photo Count]])/Table34411627[[#This Row],[Count]]</f>
        <v>0</v>
      </c>
    </row>
    <row r="144" spans="1:27" x14ac:dyDescent="0.3">
      <c r="B144" s="1" t="s">
        <v>9</v>
      </c>
      <c r="C144" s="1" t="s">
        <v>98</v>
      </c>
      <c r="D144" s="1">
        <v>531</v>
      </c>
      <c r="E144" s="1">
        <v>531</v>
      </c>
      <c r="F144" s="58">
        <f>(Table34411627[[#This Row],[Count]]-Table34411627[[#This Row],[Photo Count]])/Table34411627[[#This Row],[Count]]</f>
        <v>0</v>
      </c>
    </row>
    <row r="145" spans="1:27" x14ac:dyDescent="0.3">
      <c r="B145" s="1" t="s">
        <v>12</v>
      </c>
      <c r="C145" s="1" t="s">
        <v>99</v>
      </c>
      <c r="D145" s="1">
        <v>599</v>
      </c>
      <c r="E145" s="1">
        <v>348</v>
      </c>
      <c r="F145" s="57">
        <f>(Table34411627[[#This Row],[Count]]-Table34411627[[#This Row],[Photo Count]])/Table34411627[[#This Row],[Count]]</f>
        <v>0.41903171953255425</v>
      </c>
    </row>
    <row r="146" spans="1:27" x14ac:dyDescent="0.3">
      <c r="B146" s="1" t="s">
        <v>15</v>
      </c>
      <c r="C146" s="1" t="s">
        <v>99</v>
      </c>
      <c r="D146" s="1">
        <v>564</v>
      </c>
      <c r="E146" s="1">
        <v>534</v>
      </c>
      <c r="F146" s="58">
        <f>(Table34411627[[#This Row],[Count]]-Table34411627[[#This Row],[Photo Count]])/Table34411627[[#This Row],[Count]]</f>
        <v>5.3191489361702128E-2</v>
      </c>
    </row>
    <row r="147" spans="1:27" x14ac:dyDescent="0.3">
      <c r="B147" s="1" t="s">
        <v>16</v>
      </c>
      <c r="C147" s="1" t="s">
        <v>99</v>
      </c>
      <c r="D147" s="1">
        <v>531</v>
      </c>
      <c r="E147" s="1">
        <v>503</v>
      </c>
      <c r="F147" s="57">
        <f>(Table34411627[[#This Row],[Count]]-Table34411627[[#This Row],[Photo Count]])/Table34411627[[#This Row],[Count]]</f>
        <v>5.2730696798493411E-2</v>
      </c>
    </row>
    <row r="148" spans="1:27" x14ac:dyDescent="0.3">
      <c r="B148" s="1" t="s">
        <v>7</v>
      </c>
      <c r="C148" s="1" t="s">
        <v>99</v>
      </c>
      <c r="D148" s="1">
        <v>523</v>
      </c>
      <c r="E148" s="1">
        <v>331</v>
      </c>
      <c r="F148" s="57">
        <f>(Table34411627[[#This Row],[Count]]-Table34411627[[#This Row],[Photo Count]])/Table34411627[[#This Row],[Count]]</f>
        <v>0.36711281070745699</v>
      </c>
    </row>
    <row r="149" spans="1:27" x14ac:dyDescent="0.3">
      <c r="B149" s="1" t="s">
        <v>6</v>
      </c>
      <c r="C149" s="1" t="s">
        <v>99</v>
      </c>
      <c r="D149" s="1">
        <v>506</v>
      </c>
      <c r="E149" s="1">
        <v>381</v>
      </c>
      <c r="F149" s="57">
        <f>(Table34411627[[#This Row],[Count]]-Table34411627[[#This Row],[Photo Count]])/Table34411627[[#This Row],[Count]]</f>
        <v>0.24703557312252963</v>
      </c>
    </row>
    <row r="150" spans="1:27" x14ac:dyDescent="0.3">
      <c r="B150" s="1" t="s">
        <v>5</v>
      </c>
      <c r="C150" s="1" t="s">
        <v>99</v>
      </c>
      <c r="D150" s="1">
        <v>445</v>
      </c>
      <c r="E150" s="1">
        <v>342</v>
      </c>
      <c r="F150" s="57">
        <f>(Table34411627[[#This Row],[Count]]-Table34411627[[#This Row],[Photo Count]])/Table34411627[[#This Row],[Count]]</f>
        <v>0.23146067415730337</v>
      </c>
    </row>
    <row r="151" spans="1:27" x14ac:dyDescent="0.3">
      <c r="B151" s="1"/>
      <c r="C151" s="1"/>
      <c r="D151" s="1"/>
      <c r="E151" s="1"/>
    </row>
    <row r="152" spans="1:27" x14ac:dyDescent="0.3">
      <c r="B152" s="1"/>
      <c r="C152" s="1"/>
      <c r="D152" s="1"/>
      <c r="E152" s="1"/>
    </row>
    <row r="153" spans="1:27" x14ac:dyDescent="0.3">
      <c r="B153" s="1"/>
      <c r="C153" s="1"/>
      <c r="D153" s="1"/>
      <c r="E153" s="1"/>
    </row>
    <row r="154" spans="1:27" x14ac:dyDescent="0.3">
      <c r="B154" s="1"/>
      <c r="C154" s="1"/>
      <c r="D154" s="1"/>
      <c r="E154" s="1"/>
    </row>
    <row r="155" spans="1:27" x14ac:dyDescent="0.3">
      <c r="B155" s="1"/>
      <c r="C155" s="1"/>
      <c r="D155" s="1"/>
      <c r="E155" s="1"/>
    </row>
    <row r="156" spans="1:27" x14ac:dyDescent="0.3">
      <c r="B156" s="1"/>
      <c r="C156" s="1"/>
      <c r="D156" s="1"/>
      <c r="E156" s="1"/>
    </row>
    <row r="157" spans="1:27" x14ac:dyDescent="0.3">
      <c r="C157" s="1"/>
      <c r="D157" s="1"/>
    </row>
    <row r="158" spans="1:27" s="11" customFormat="1" x14ac:dyDescent="0.3">
      <c r="K158" s="45"/>
      <c r="L158" s="45"/>
      <c r="M158" s="45"/>
      <c r="N158" s="45"/>
      <c r="O158" s="45"/>
      <c r="P158" s="45"/>
      <c r="Q158" s="45"/>
    </row>
    <row r="159" spans="1:27" x14ac:dyDescent="0.3">
      <c r="C159" s="1"/>
      <c r="D159" s="1"/>
    </row>
    <row r="160" spans="1:27" s="13" customFormat="1" x14ac:dyDescent="0.3">
      <c r="A160"/>
      <c r="B160"/>
      <c r="C160" s="1"/>
      <c r="D160" s="1"/>
      <c r="E160"/>
      <c r="F160"/>
      <c r="G160"/>
      <c r="H160"/>
      <c r="J160" s="11"/>
      <c r="K160" s="46"/>
      <c r="L160" s="46"/>
      <c r="M160" s="46"/>
      <c r="N160" s="46"/>
      <c r="O160" s="46"/>
      <c r="P160" s="46"/>
      <c r="Q160" s="46"/>
      <c r="R160" s="11"/>
      <c r="S160" s="48"/>
      <c r="T160" s="48"/>
      <c r="U160" s="48"/>
      <c r="V160" s="48"/>
      <c r="W160" s="48"/>
      <c r="X160" s="48"/>
      <c r="Y160" s="48"/>
      <c r="Z160" s="48"/>
      <c r="AA160" s="48"/>
    </row>
    <row r="161" spans="1:27" s="13" customFormat="1" ht="15.6" x14ac:dyDescent="0.3">
      <c r="A161"/>
      <c r="B161" s="78" t="s">
        <v>66</v>
      </c>
      <c r="C161" s="78"/>
      <c r="D161" s="78"/>
      <c r="E161" s="78"/>
      <c r="F161" s="30"/>
      <c r="G161" s="30"/>
      <c r="H161" s="30"/>
      <c r="J161" s="11"/>
      <c r="K161" s="46"/>
      <c r="L161" s="46"/>
      <c r="M161" s="46"/>
      <c r="N161" s="46"/>
      <c r="O161" s="46"/>
      <c r="P161" s="46"/>
      <c r="Q161" s="46"/>
      <c r="R161" s="11"/>
      <c r="S161" s="48"/>
      <c r="T161" s="48"/>
      <c r="U161" s="48"/>
      <c r="V161" s="48"/>
      <c r="W161" s="48"/>
      <c r="X161" s="48"/>
      <c r="Y161" s="48"/>
      <c r="Z161" s="48"/>
      <c r="AA161" s="48"/>
    </row>
    <row r="162" spans="1:27" s="13" customFormat="1" x14ac:dyDescent="0.3">
      <c r="A162"/>
      <c r="B162" t="s">
        <v>61</v>
      </c>
      <c r="C162" t="s">
        <v>63</v>
      </c>
      <c r="D162" t="s">
        <v>62</v>
      </c>
      <c r="E162" t="s">
        <v>64</v>
      </c>
      <c r="F162"/>
      <c r="G162"/>
      <c r="H162"/>
      <c r="J162" s="11"/>
      <c r="K162" s="46"/>
      <c r="L162" s="46"/>
      <c r="M162" s="46"/>
      <c r="N162" s="46"/>
      <c r="O162" s="46"/>
      <c r="P162" s="46"/>
      <c r="Q162" s="46"/>
      <c r="R162" s="11"/>
      <c r="S162" s="48"/>
      <c r="T162" s="48"/>
      <c r="U162" s="48"/>
      <c r="V162" s="48"/>
      <c r="W162" s="48"/>
      <c r="X162" s="48"/>
      <c r="Y162" s="48"/>
      <c r="Z162" s="48"/>
      <c r="AA162" s="48"/>
    </row>
    <row r="163" spans="1:27" s="13" customFormat="1" x14ac:dyDescent="0.3">
      <c r="A163"/>
      <c r="B163" s="1">
        <v>0</v>
      </c>
      <c r="C163" s="1">
        <v>1306</v>
      </c>
      <c r="D163" s="1">
        <v>1306</v>
      </c>
      <c r="E163" s="28" t="str">
        <f>IF(Table313819[[#This Row],[Users (Bar)]]&gt;$D$188,"TRUE","FALSE")</f>
        <v>TRUE</v>
      </c>
      <c r="F163" s="28"/>
      <c r="G163" s="28"/>
      <c r="H163" s="28"/>
      <c r="J163" s="11"/>
      <c r="K163" s="46"/>
      <c r="L163" s="46"/>
      <c r="M163" s="46"/>
      <c r="N163" s="46"/>
      <c r="O163" s="46"/>
      <c r="P163" s="46"/>
      <c r="Q163" s="46"/>
      <c r="R163" s="11"/>
      <c r="S163" s="48"/>
      <c r="T163" s="48"/>
      <c r="U163" s="48"/>
      <c r="V163" s="48"/>
      <c r="W163" s="48"/>
      <c r="X163" s="48"/>
      <c r="Y163" s="48"/>
      <c r="Z163" s="48"/>
      <c r="AA163" s="48"/>
    </row>
    <row r="164" spans="1:27" s="13" customFormat="1" x14ac:dyDescent="0.3">
      <c r="A164"/>
      <c r="B164" s="1">
        <v>1</v>
      </c>
      <c r="C164" s="1">
        <v>1022</v>
      </c>
      <c r="D164" s="1">
        <v>1022</v>
      </c>
      <c r="E164" s="27" t="str">
        <f>IF(Table313819[[#This Row],[Users (Bar)]]&gt;$D$188,"TRUE","FALSE")</f>
        <v>FALSE</v>
      </c>
      <c r="F164" s="27"/>
      <c r="G164" s="27"/>
      <c r="H164" s="27"/>
      <c r="J164" s="11"/>
      <c r="K164" s="46"/>
      <c r="L164" s="46"/>
      <c r="M164" s="46"/>
      <c r="N164" s="46"/>
      <c r="O164" s="46"/>
      <c r="P164" s="46"/>
      <c r="Q164" s="46"/>
      <c r="R164" s="11"/>
      <c r="S164" s="48"/>
      <c r="T164" s="48"/>
      <c r="U164" s="48"/>
      <c r="V164" s="48"/>
      <c r="W164" s="48"/>
      <c r="X164" s="48"/>
      <c r="Y164" s="48"/>
      <c r="Z164" s="48"/>
      <c r="AA164" s="48"/>
    </row>
    <row r="165" spans="1:27" s="13" customFormat="1" x14ac:dyDescent="0.3">
      <c r="A165"/>
      <c r="B165" s="1">
        <v>2</v>
      </c>
      <c r="C165" s="1">
        <v>969</v>
      </c>
      <c r="D165" s="1">
        <v>969</v>
      </c>
      <c r="E165" s="27" t="str">
        <f>IF(Table313819[[#This Row],[Users (Bar)]]&gt;$D$188,"TRUE","FALSE")</f>
        <v>FALSE</v>
      </c>
      <c r="F165" s="27"/>
      <c r="G165" s="27"/>
      <c r="H165" s="27"/>
      <c r="J165" s="11"/>
      <c r="K165" s="46"/>
      <c r="L165" s="46"/>
      <c r="M165" s="46"/>
      <c r="N165" s="46"/>
      <c r="O165" s="46"/>
      <c r="P165" s="46"/>
      <c r="Q165" s="46"/>
      <c r="R165" s="11"/>
      <c r="S165" s="48"/>
      <c r="T165" s="48"/>
      <c r="U165" s="48"/>
      <c r="V165" s="48"/>
      <c r="W165" s="48"/>
      <c r="X165" s="48"/>
      <c r="Y165" s="48"/>
      <c r="Z165" s="48"/>
      <c r="AA165" s="48"/>
    </row>
    <row r="166" spans="1:27" s="13" customFormat="1" x14ac:dyDescent="0.3">
      <c r="A166"/>
      <c r="B166" s="1">
        <v>3</v>
      </c>
      <c r="C166" s="1">
        <v>1020</v>
      </c>
      <c r="D166" s="1">
        <v>1020</v>
      </c>
      <c r="E166" s="27" t="str">
        <f>IF(Table313819[[#This Row],[Users (Bar)]]&gt;$D$188,"TRUE","FALSE")</f>
        <v>FALSE</v>
      </c>
      <c r="F166" s="27"/>
      <c r="G166" s="27"/>
      <c r="H166" s="27"/>
      <c r="J166" s="11"/>
      <c r="K166" s="46"/>
      <c r="L166" s="46"/>
      <c r="M166" s="46"/>
      <c r="N166" s="46"/>
      <c r="O166" s="46"/>
      <c r="P166" s="46"/>
      <c r="Q166" s="46"/>
      <c r="R166" s="11"/>
      <c r="S166" s="48"/>
      <c r="T166" s="48"/>
      <c r="U166" s="48"/>
      <c r="V166" s="48"/>
      <c r="W166" s="48"/>
      <c r="X166" s="48"/>
      <c r="Y166" s="48"/>
      <c r="Z166" s="48"/>
      <c r="AA166" s="48"/>
    </row>
    <row r="167" spans="1:27" s="13" customFormat="1" x14ac:dyDescent="0.3">
      <c r="A167"/>
      <c r="B167" s="1">
        <v>4</v>
      </c>
      <c r="C167" s="1">
        <v>1037</v>
      </c>
      <c r="D167" s="1">
        <v>1037</v>
      </c>
      <c r="E167" s="27" t="str">
        <f>IF(Table313819[[#This Row],[Users (Bar)]]&gt;$D$188,"TRUE","FALSE")</f>
        <v>TRUE</v>
      </c>
      <c r="F167" s="27"/>
      <c r="G167" s="27"/>
      <c r="H167" s="27"/>
      <c r="J167" s="11"/>
      <c r="K167" s="46"/>
      <c r="L167" s="46"/>
      <c r="M167" s="46"/>
      <c r="N167" s="46"/>
      <c r="O167" s="46"/>
      <c r="P167" s="46"/>
      <c r="Q167" s="46"/>
      <c r="R167" s="11"/>
      <c r="S167" s="48"/>
      <c r="T167" s="48"/>
      <c r="U167" s="48"/>
      <c r="V167" s="48"/>
      <c r="W167" s="48"/>
      <c r="X167" s="48"/>
      <c r="Y167" s="48"/>
      <c r="Z167" s="48"/>
      <c r="AA167" s="48"/>
    </row>
    <row r="168" spans="1:27" s="13" customFormat="1" x14ac:dyDescent="0.3">
      <c r="A168"/>
      <c r="B168" s="1">
        <v>5</v>
      </c>
      <c r="C168" s="1">
        <v>1047</v>
      </c>
      <c r="D168" s="1">
        <v>1047</v>
      </c>
      <c r="E168" s="29" t="str">
        <f>IF(Table313819[[#This Row],[Users (Bar)]]&gt;$D$188,"TRUE","FALSE")</f>
        <v>TRUE</v>
      </c>
      <c r="F168" s="29"/>
      <c r="G168" s="29"/>
      <c r="H168" s="29"/>
      <c r="J168" s="11"/>
      <c r="K168" s="46"/>
      <c r="L168" s="46"/>
      <c r="M168" s="46"/>
      <c r="N168" s="46"/>
      <c r="O168" s="46"/>
      <c r="P168" s="46"/>
      <c r="Q168" s="46"/>
      <c r="R168" s="11"/>
      <c r="S168" s="48"/>
      <c r="T168" s="48"/>
      <c r="U168" s="48"/>
      <c r="V168" s="48"/>
      <c r="W168" s="48"/>
      <c r="X168" s="48"/>
      <c r="Y168" s="48"/>
      <c r="Z168" s="48"/>
      <c r="AA168" s="48"/>
    </row>
    <row r="169" spans="1:27" s="13" customFormat="1" x14ac:dyDescent="0.3">
      <c r="A169"/>
      <c r="B169" s="1">
        <v>6</v>
      </c>
      <c r="C169" s="1">
        <v>1339</v>
      </c>
      <c r="D169" s="1">
        <v>1339</v>
      </c>
      <c r="E169" s="28" t="str">
        <f>IF(Table313819[[#This Row],[Users (Bar)]]&gt;$D$188,"TRUE","FALSE")</f>
        <v>TRUE</v>
      </c>
      <c r="F169" s="28"/>
      <c r="G169" s="28"/>
      <c r="H169" s="28"/>
      <c r="J169" s="11"/>
      <c r="K169" s="46"/>
      <c r="L169" s="46"/>
      <c r="M169" s="46"/>
      <c r="N169" s="46"/>
      <c r="O169" s="46"/>
      <c r="P169" s="46"/>
      <c r="Q169" s="46"/>
      <c r="R169" s="11"/>
      <c r="S169" s="48"/>
      <c r="T169" s="48"/>
      <c r="U169" s="48"/>
      <c r="V169" s="48"/>
      <c r="W169" s="48"/>
      <c r="X169" s="48"/>
      <c r="Y169" s="48"/>
      <c r="Z169" s="48"/>
      <c r="AA169" s="48"/>
    </row>
    <row r="170" spans="1:27" s="13" customFormat="1" x14ac:dyDescent="0.3">
      <c r="A170"/>
      <c r="B170" s="1">
        <v>7</v>
      </c>
      <c r="C170" s="1">
        <v>1029</v>
      </c>
      <c r="D170" s="1">
        <v>1029</v>
      </c>
      <c r="E170" s="29" t="str">
        <f>IF(Table313819[[#This Row],[Users (Bar)]]&gt;$D$188,"TRUE","FALSE")</f>
        <v>TRUE</v>
      </c>
      <c r="F170" s="29"/>
      <c r="G170" s="29"/>
      <c r="H170" s="29"/>
      <c r="J170" s="11"/>
      <c r="K170" s="46"/>
      <c r="L170" s="46"/>
      <c r="M170" s="46"/>
      <c r="N170" s="46"/>
      <c r="O170" s="46"/>
      <c r="P170" s="46"/>
      <c r="Q170" s="46"/>
      <c r="R170" s="11"/>
      <c r="S170" s="48"/>
      <c r="T170" s="48"/>
      <c r="U170" s="48"/>
      <c r="V170" s="48"/>
      <c r="W170" s="48"/>
      <c r="X170" s="48"/>
      <c r="Y170" s="48"/>
      <c r="Z170" s="48"/>
      <c r="AA170" s="48"/>
    </row>
    <row r="171" spans="1:27" s="13" customFormat="1" x14ac:dyDescent="0.3">
      <c r="A171"/>
      <c r="B171" s="1">
        <v>8</v>
      </c>
      <c r="C171" s="1">
        <v>1054</v>
      </c>
      <c r="D171" s="1">
        <v>1054</v>
      </c>
      <c r="E171" s="27" t="str">
        <f>IF(Table313819[[#This Row],[Users (Bar)]]&gt;$D$188,"TRUE","FALSE")</f>
        <v>TRUE</v>
      </c>
      <c r="F171" s="27"/>
      <c r="G171" s="27"/>
      <c r="H171" s="27"/>
      <c r="J171" s="11"/>
      <c r="K171" s="46"/>
      <c r="L171" s="46"/>
      <c r="M171" s="46"/>
      <c r="N171" s="46"/>
      <c r="O171" s="46"/>
      <c r="P171" s="46"/>
      <c r="Q171" s="46"/>
      <c r="R171" s="11"/>
      <c r="S171" s="48"/>
      <c r="T171" s="48"/>
      <c r="U171" s="48"/>
      <c r="V171" s="48"/>
      <c r="W171" s="48"/>
      <c r="X171" s="48"/>
      <c r="Y171" s="48"/>
      <c r="Z171" s="48"/>
      <c r="AA171" s="48"/>
    </row>
    <row r="172" spans="1:27" s="13" customFormat="1" x14ac:dyDescent="0.3">
      <c r="A172"/>
      <c r="B172" s="1">
        <v>9</v>
      </c>
      <c r="C172" s="1">
        <v>1055</v>
      </c>
      <c r="D172" s="1">
        <v>1055</v>
      </c>
      <c r="E172" s="29" t="str">
        <f>IF(Table313819[[#This Row],[Users (Bar)]]&gt;$D$188,"TRUE","FALSE")</f>
        <v>TRUE</v>
      </c>
      <c r="F172" s="29"/>
      <c r="G172" s="29"/>
      <c r="H172" s="29"/>
      <c r="J172" s="11"/>
      <c r="K172" s="46"/>
      <c r="L172" s="46"/>
      <c r="M172" s="46"/>
      <c r="N172" s="46"/>
      <c r="O172" s="46"/>
      <c r="P172" s="46"/>
      <c r="Q172" s="46"/>
      <c r="R172" s="11"/>
      <c r="S172" s="48"/>
      <c r="T172" s="48"/>
      <c r="U172" s="48"/>
      <c r="V172" s="48"/>
      <c r="W172" s="48"/>
      <c r="X172" s="48"/>
      <c r="Y172" s="48"/>
      <c r="Z172" s="48"/>
      <c r="AA172" s="48"/>
    </row>
    <row r="173" spans="1:27" s="13" customFormat="1" x14ac:dyDescent="0.3">
      <c r="A173"/>
      <c r="B173" s="1">
        <v>10</v>
      </c>
      <c r="C173" s="1">
        <v>1008</v>
      </c>
      <c r="D173" s="1">
        <v>1008</v>
      </c>
      <c r="E173" s="27" t="str">
        <f>IF(Table313819[[#This Row],[Users (Bar)]]&gt;$D$188,"TRUE","FALSE")</f>
        <v>FALSE</v>
      </c>
      <c r="F173" s="27"/>
      <c r="G173" s="27"/>
      <c r="H173" s="27"/>
      <c r="J173" s="11"/>
      <c r="K173" s="46"/>
      <c r="L173" s="46"/>
      <c r="M173" s="46"/>
      <c r="N173" s="46"/>
      <c r="O173" s="46"/>
      <c r="P173" s="46"/>
      <c r="Q173" s="46"/>
      <c r="R173" s="11"/>
      <c r="S173" s="48"/>
      <c r="T173" s="48"/>
      <c r="U173" s="48"/>
      <c r="V173" s="48"/>
      <c r="W173" s="48"/>
      <c r="X173" s="48"/>
      <c r="Y173" s="48"/>
      <c r="Z173" s="48"/>
      <c r="AA173" s="48"/>
    </row>
    <row r="174" spans="1:27" s="13" customFormat="1" x14ac:dyDescent="0.3">
      <c r="A174"/>
      <c r="B174" s="1">
        <v>11</v>
      </c>
      <c r="C174" s="1">
        <v>1045</v>
      </c>
      <c r="D174" s="1">
        <v>1045</v>
      </c>
      <c r="E174" s="29" t="str">
        <f>IF(Table313819[[#This Row],[Users (Bar)]]&gt;$D$188,"TRUE","FALSE")</f>
        <v>TRUE</v>
      </c>
      <c r="F174" s="29"/>
      <c r="G174" s="29"/>
      <c r="H174" s="29"/>
      <c r="J174" s="11"/>
      <c r="K174" s="46"/>
      <c r="L174" s="46"/>
      <c r="M174" s="46"/>
      <c r="N174" s="46"/>
      <c r="O174" s="46"/>
      <c r="P174" s="46"/>
      <c r="Q174" s="46"/>
      <c r="R174" s="11"/>
      <c r="S174" s="48"/>
      <c r="T174" s="48"/>
      <c r="U174" s="48"/>
      <c r="V174" s="48"/>
      <c r="W174" s="48"/>
      <c r="X174" s="48"/>
      <c r="Y174" s="48"/>
      <c r="Z174" s="48"/>
      <c r="AA174" s="48"/>
    </row>
    <row r="175" spans="1:27" s="13" customFormat="1" x14ac:dyDescent="0.3">
      <c r="A175"/>
      <c r="B175" s="1">
        <v>12</v>
      </c>
      <c r="C175" s="1">
        <v>1183</v>
      </c>
      <c r="D175" s="1">
        <v>1183</v>
      </c>
      <c r="E175" s="28" t="str">
        <f>IF(Table313819[[#This Row],[Users (Bar)]]&gt;$D$188,"TRUE","FALSE")</f>
        <v>TRUE</v>
      </c>
      <c r="F175" s="28"/>
      <c r="G175" s="28"/>
      <c r="H175" s="28"/>
      <c r="J175" s="11"/>
      <c r="K175" s="46"/>
      <c r="L175" s="46"/>
      <c r="M175" s="46"/>
      <c r="N175" s="46"/>
      <c r="O175" s="46"/>
      <c r="P175" s="46"/>
      <c r="Q175" s="46"/>
      <c r="R175" s="11"/>
      <c r="S175" s="48"/>
      <c r="T175" s="48"/>
      <c r="U175" s="48"/>
      <c r="V175" s="48"/>
      <c r="W175" s="48"/>
      <c r="X175" s="48"/>
      <c r="Y175" s="48"/>
      <c r="Z175" s="48"/>
      <c r="AA175" s="48"/>
    </row>
    <row r="176" spans="1:27" x14ac:dyDescent="0.3">
      <c r="B176" s="1">
        <v>13</v>
      </c>
      <c r="C176" s="1">
        <v>1006</v>
      </c>
      <c r="D176" s="1">
        <v>1006</v>
      </c>
      <c r="E176" s="27" t="str">
        <f>IF(Table313819[[#This Row],[Users (Bar)]]&gt;$D$188,"TRUE","FALSE")</f>
        <v>FALSE</v>
      </c>
      <c r="F176" s="27"/>
      <c r="G176" s="27"/>
      <c r="H176" s="27"/>
    </row>
    <row r="177" spans="1:27" x14ac:dyDescent="0.3">
      <c r="B177" s="1">
        <v>14</v>
      </c>
      <c r="C177" s="1">
        <v>995</v>
      </c>
      <c r="D177" s="1">
        <v>995</v>
      </c>
      <c r="E177" s="27" t="str">
        <f>IF(Table313819[[#This Row],[Users (Bar)]]&gt;$D$188,"TRUE","FALSE")</f>
        <v>FALSE</v>
      </c>
      <c r="F177" s="27"/>
      <c r="G177" s="27"/>
      <c r="H177" s="27"/>
    </row>
    <row r="178" spans="1:27" x14ac:dyDescent="0.3">
      <c r="B178" s="1">
        <v>15</v>
      </c>
      <c r="C178" s="1">
        <v>1036</v>
      </c>
      <c r="D178" s="1">
        <v>1036</v>
      </c>
      <c r="E178" s="29" t="str">
        <f>IF(Table313819[[#This Row],[Users (Bar)]]&gt;$D$188,"TRUE","FALSE")</f>
        <v>TRUE</v>
      </c>
      <c r="F178" s="29"/>
      <c r="G178" s="29"/>
      <c r="H178" s="29"/>
    </row>
    <row r="179" spans="1:27" x14ac:dyDescent="0.3">
      <c r="B179" s="1">
        <v>16</v>
      </c>
      <c r="C179" s="1">
        <v>1032</v>
      </c>
      <c r="D179" s="1">
        <v>1032</v>
      </c>
      <c r="E179" s="27" t="str">
        <f>IF(Table313819[[#This Row],[Users (Bar)]]&gt;$D$188,"TRUE","FALSE")</f>
        <v>TRUE</v>
      </c>
      <c r="F179" s="27"/>
      <c r="G179" s="27"/>
      <c r="H179" s="27"/>
    </row>
    <row r="180" spans="1:27" x14ac:dyDescent="0.3">
      <c r="B180" s="1">
        <v>17</v>
      </c>
      <c r="C180" s="1">
        <v>1006</v>
      </c>
      <c r="D180" s="1">
        <v>1006</v>
      </c>
      <c r="E180" s="27" t="str">
        <f>IF(Table313819[[#This Row],[Users (Bar)]]&gt;$D$188,"TRUE","FALSE")</f>
        <v>FALSE</v>
      </c>
      <c r="F180" s="27"/>
      <c r="G180" s="27"/>
      <c r="H180" s="27"/>
    </row>
    <row r="181" spans="1:27" x14ac:dyDescent="0.3">
      <c r="B181" s="1">
        <v>18</v>
      </c>
      <c r="C181" s="1">
        <v>1242</v>
      </c>
      <c r="D181" s="1">
        <v>1242</v>
      </c>
      <c r="E181" s="28" t="str">
        <f>IF(Table313819[[#This Row],[Users (Bar)]]&gt;$D$188,"TRUE","FALSE")</f>
        <v>TRUE</v>
      </c>
      <c r="F181" s="28"/>
      <c r="G181" s="28"/>
      <c r="H181" s="28"/>
    </row>
    <row r="182" spans="1:27" x14ac:dyDescent="0.3">
      <c r="B182" s="1">
        <v>19</v>
      </c>
      <c r="C182" s="1">
        <v>1037</v>
      </c>
      <c r="D182" s="1">
        <v>1037</v>
      </c>
      <c r="E182" s="29" t="str">
        <f>IF(Table313819[[#This Row],[Users (Bar)]]&gt;$D$188,"TRUE","FALSE")</f>
        <v>TRUE</v>
      </c>
      <c r="F182" s="29"/>
      <c r="G182" s="29"/>
      <c r="H182" s="29"/>
    </row>
    <row r="183" spans="1:27" x14ac:dyDescent="0.3">
      <c r="B183" s="1">
        <v>20</v>
      </c>
      <c r="C183" s="1">
        <v>1013</v>
      </c>
      <c r="D183" s="1">
        <v>1013</v>
      </c>
      <c r="E183" s="27" t="str">
        <f>IF(Table313819[[#This Row],[Users (Bar)]]&gt;$D$188,"TRUE","FALSE")</f>
        <v>FALSE</v>
      </c>
      <c r="F183" s="27"/>
      <c r="G183" s="27"/>
      <c r="H183" s="27"/>
    </row>
    <row r="184" spans="1:27" x14ac:dyDescent="0.3">
      <c r="B184" s="1">
        <v>21</v>
      </c>
      <c r="C184" s="1">
        <v>1007</v>
      </c>
      <c r="D184" s="1">
        <v>1007</v>
      </c>
      <c r="E184" s="27" t="str">
        <f>IF(Table313819[[#This Row],[Users (Bar)]]&gt;$D$188,"TRUE","FALSE")</f>
        <v>FALSE</v>
      </c>
      <c r="F184" s="27"/>
      <c r="G184" s="27"/>
      <c r="H184" s="27"/>
    </row>
    <row r="185" spans="1:27" x14ac:dyDescent="0.3">
      <c r="B185" s="1">
        <v>22</v>
      </c>
      <c r="C185" s="1">
        <v>1037</v>
      </c>
      <c r="D185" s="1">
        <v>1037</v>
      </c>
      <c r="E185" s="27" t="str">
        <f>IF(Table313819[[#This Row],[Users (Bar)]]&gt;$D$188,"TRUE","FALSE")</f>
        <v>TRUE</v>
      </c>
      <c r="F185" s="27"/>
      <c r="G185" s="27"/>
      <c r="H185" s="27"/>
    </row>
    <row r="186" spans="1:27" x14ac:dyDescent="0.3">
      <c r="B186" s="1">
        <v>23</v>
      </c>
      <c r="C186" s="1">
        <v>1028</v>
      </c>
      <c r="D186" s="1">
        <v>1028</v>
      </c>
      <c r="E186" s="29" t="str">
        <f>IF(Table313819[[#This Row],[Users (Bar)]]&gt;$D$188,"TRUE","FALSE")</f>
        <v>TRUE</v>
      </c>
      <c r="F186" s="29"/>
      <c r="G186" s="29"/>
      <c r="H186" s="29"/>
    </row>
    <row r="187" spans="1:27" x14ac:dyDescent="0.3">
      <c r="C187" s="1"/>
      <c r="D187" s="1"/>
    </row>
    <row r="188" spans="1:27" ht="28.8" x14ac:dyDescent="0.3">
      <c r="C188" s="1" t="s">
        <v>65</v>
      </c>
      <c r="D188" s="1">
        <v>1024.1500000000001</v>
      </c>
    </row>
    <row r="189" spans="1:27" x14ac:dyDescent="0.3">
      <c r="C189" s="1"/>
      <c r="D189" s="1"/>
    </row>
    <row r="190" spans="1:27" s="11" customFormat="1" x14ac:dyDescent="0.3">
      <c r="A190" s="12"/>
      <c r="J190" s="12"/>
      <c r="K190" s="47"/>
      <c r="L190" s="47"/>
      <c r="M190" s="46"/>
      <c r="N190" s="46"/>
      <c r="O190" s="46"/>
      <c r="P190" s="46"/>
      <c r="Q190" s="46"/>
      <c r="S190" s="48"/>
      <c r="T190" s="48"/>
      <c r="U190" s="48"/>
      <c r="V190" s="48"/>
      <c r="W190" s="48"/>
      <c r="X190" s="48"/>
      <c r="Y190" s="48"/>
      <c r="Z190" s="48"/>
      <c r="AA190" s="48"/>
    </row>
    <row r="191" spans="1:27" x14ac:dyDescent="0.3">
      <c r="C191" s="1"/>
      <c r="D191" s="1"/>
    </row>
    <row r="192" spans="1:27" ht="15.6" x14ac:dyDescent="0.3">
      <c r="B192" s="77" t="s">
        <v>89</v>
      </c>
      <c r="C192" s="77"/>
      <c r="D192" s="77"/>
      <c r="E192" s="77"/>
    </row>
    <row r="193" spans="2:5" ht="15" thickBot="1" x14ac:dyDescent="0.35">
      <c r="B193" s="16" t="s">
        <v>61</v>
      </c>
      <c r="C193" s="17" t="s">
        <v>63</v>
      </c>
      <c r="D193" s="17" t="s">
        <v>62</v>
      </c>
      <c r="E193" s="18" t="s">
        <v>64</v>
      </c>
    </row>
    <row r="194" spans="2:5" ht="15" thickTop="1" x14ac:dyDescent="0.3">
      <c r="B194" s="1">
        <v>0</v>
      </c>
      <c r="C194" s="1">
        <v>465</v>
      </c>
      <c r="D194" s="1">
        <v>465</v>
      </c>
      <c r="E194" s="28" t="str">
        <f>IF(Table354223[[#This Row],[Users (Bar)]]&gt;$D$219,"TRUE", "FALSE")</f>
        <v>TRUE</v>
      </c>
    </row>
    <row r="195" spans="2:5" x14ac:dyDescent="0.3">
      <c r="B195" s="1">
        <v>1</v>
      </c>
      <c r="C195" s="1">
        <v>381</v>
      </c>
      <c r="D195" s="1">
        <v>381</v>
      </c>
      <c r="E195" s="25" t="str">
        <f>IF(Table354223[[#This Row],[Users (Bar)]]&gt;$D$219,"TRUE", "FALSE")</f>
        <v>FALSE</v>
      </c>
    </row>
    <row r="196" spans="2:5" x14ac:dyDescent="0.3">
      <c r="B196" s="1">
        <v>2</v>
      </c>
      <c r="C196" s="1">
        <v>357</v>
      </c>
      <c r="D196" s="1">
        <v>357</v>
      </c>
      <c r="E196" s="25" t="str">
        <f>IF(Table354223[[#This Row],[Users (Bar)]]&gt;$D$219,"TRUE", "FALSE")</f>
        <v>FALSE</v>
      </c>
    </row>
    <row r="197" spans="2:5" x14ac:dyDescent="0.3">
      <c r="B197" s="1">
        <v>3</v>
      </c>
      <c r="C197" s="1">
        <v>417</v>
      </c>
      <c r="D197" s="1">
        <v>417</v>
      </c>
      <c r="E197" s="44" t="str">
        <f>IF(Table354223[[#This Row],[Users (Bar)]]&gt;$D$219,"TRUE", "FALSE")</f>
        <v>TRUE</v>
      </c>
    </row>
    <row r="198" spans="2:5" x14ac:dyDescent="0.3">
      <c r="B198" s="1">
        <v>4</v>
      </c>
      <c r="C198" s="1">
        <v>390</v>
      </c>
      <c r="D198" s="1">
        <v>390</v>
      </c>
      <c r="E198" s="25" t="str">
        <f>IF(Table354223[[#This Row],[Users (Bar)]]&gt;$D$219,"TRUE", "FALSE")</f>
        <v>FALSE</v>
      </c>
    </row>
    <row r="199" spans="2:5" x14ac:dyDescent="0.3">
      <c r="B199" s="1">
        <v>5</v>
      </c>
      <c r="C199" s="1">
        <v>399</v>
      </c>
      <c r="D199" s="1">
        <v>399</v>
      </c>
      <c r="E199" s="44" t="str">
        <f>IF(Table354223[[#This Row],[Users (Bar)]]&gt;$D$219,"TRUE", "FALSE")</f>
        <v>TRUE</v>
      </c>
    </row>
    <row r="200" spans="2:5" x14ac:dyDescent="0.3">
      <c r="B200" s="1">
        <v>6</v>
      </c>
      <c r="C200" s="1">
        <v>509</v>
      </c>
      <c r="D200" s="1">
        <v>509</v>
      </c>
      <c r="E200" s="43" t="str">
        <f>IF(Table354223[[#This Row],[Users (Bar)]]&gt;$D$219,"TRUE", "FALSE")</f>
        <v>TRUE</v>
      </c>
    </row>
    <row r="201" spans="2:5" x14ac:dyDescent="0.3">
      <c r="B201" s="1">
        <v>7</v>
      </c>
      <c r="C201" s="1">
        <v>389</v>
      </c>
      <c r="D201" s="1">
        <v>389</v>
      </c>
      <c r="E201" s="25" t="str">
        <f>IF(Table354223[[#This Row],[Users (Bar)]]&gt;$D$219,"TRUE", "FALSE")</f>
        <v>FALSE</v>
      </c>
    </row>
    <row r="202" spans="2:5" x14ac:dyDescent="0.3">
      <c r="B202" s="1">
        <v>8</v>
      </c>
      <c r="C202" s="1">
        <v>412</v>
      </c>
      <c r="D202" s="1">
        <v>412</v>
      </c>
      <c r="E202" s="25" t="str">
        <f>IF(Table354223[[#This Row],[Users (Bar)]]&gt;$D$219,"TRUE", "FALSE")</f>
        <v>TRUE</v>
      </c>
    </row>
    <row r="203" spans="2:5" x14ac:dyDescent="0.3">
      <c r="B203" s="1">
        <v>9</v>
      </c>
      <c r="C203" s="1">
        <v>419</v>
      </c>
      <c r="D203" s="1">
        <v>419</v>
      </c>
      <c r="E203" s="44" t="str">
        <f>IF(Table354223[[#This Row],[Users (Bar)]]&gt;$D$219,"TRUE", "FALSE")</f>
        <v>TRUE</v>
      </c>
    </row>
    <row r="204" spans="2:5" x14ac:dyDescent="0.3">
      <c r="B204" s="1">
        <v>10</v>
      </c>
      <c r="C204" s="1">
        <v>415</v>
      </c>
      <c r="D204" s="1">
        <v>415</v>
      </c>
      <c r="E204" s="25" t="str">
        <f>IF(Table354223[[#This Row],[Users (Bar)]]&gt;$D$219,"TRUE", "FALSE")</f>
        <v>TRUE</v>
      </c>
    </row>
    <row r="205" spans="2:5" x14ac:dyDescent="0.3">
      <c r="B205" s="1">
        <v>11</v>
      </c>
      <c r="C205" s="1">
        <v>413</v>
      </c>
      <c r="D205" s="1">
        <v>413</v>
      </c>
      <c r="E205" s="44" t="str">
        <f>IF(Table354223[[#This Row],[Users (Bar)]]&gt;$D$219,"TRUE", "FALSE")</f>
        <v>TRUE</v>
      </c>
    </row>
    <row r="206" spans="2:5" x14ac:dyDescent="0.3">
      <c r="B206" s="1">
        <v>12</v>
      </c>
      <c r="C206" s="1">
        <v>505</v>
      </c>
      <c r="D206" s="1">
        <v>505</v>
      </c>
      <c r="E206" s="43" t="str">
        <f>IF(Table354223[[#This Row],[Users (Bar)]]&gt;$D$219,"TRUE", "FALSE")</f>
        <v>TRUE</v>
      </c>
    </row>
    <row r="207" spans="2:5" x14ac:dyDescent="0.3">
      <c r="B207" s="1">
        <v>13</v>
      </c>
      <c r="C207" s="1">
        <v>400</v>
      </c>
      <c r="D207" s="1">
        <v>400</v>
      </c>
      <c r="E207" s="44" t="str">
        <f>IF(Table354223[[#This Row],[Users (Bar)]]&gt;$D$219,"TRUE", "FALSE")</f>
        <v>TRUE</v>
      </c>
    </row>
    <row r="208" spans="2:5" x14ac:dyDescent="0.3">
      <c r="B208" s="1">
        <v>14</v>
      </c>
      <c r="C208" s="1">
        <v>357</v>
      </c>
      <c r="D208" s="1">
        <v>357</v>
      </c>
      <c r="E208" s="25" t="str">
        <f>IF(Table354223[[#This Row],[Users (Bar)]]&gt;$D$219,"TRUE", "FALSE")</f>
        <v>FALSE</v>
      </c>
    </row>
    <row r="209" spans="1:27" x14ac:dyDescent="0.3">
      <c r="B209" s="1">
        <v>15</v>
      </c>
      <c r="C209" s="1">
        <v>383</v>
      </c>
      <c r="D209" s="1">
        <v>383</v>
      </c>
      <c r="E209" s="25" t="str">
        <f>IF(Table354223[[#This Row],[Users (Bar)]]&gt;$D$219,"TRUE", "FALSE")</f>
        <v>FALSE</v>
      </c>
    </row>
    <row r="210" spans="1:27" x14ac:dyDescent="0.3">
      <c r="B210" s="1">
        <v>16</v>
      </c>
      <c r="C210" s="1">
        <v>399</v>
      </c>
      <c r="D210" s="1">
        <v>399</v>
      </c>
      <c r="E210" s="25" t="str">
        <f>IF(Table354223[[#This Row],[Users (Bar)]]&gt;$D$219,"TRUE", "FALSE")</f>
        <v>TRUE</v>
      </c>
    </row>
    <row r="211" spans="1:27" x14ac:dyDescent="0.3">
      <c r="B211" s="1">
        <v>17</v>
      </c>
      <c r="C211" s="1">
        <v>383</v>
      </c>
      <c r="D211" s="1">
        <v>383</v>
      </c>
      <c r="E211" s="25" t="str">
        <f>IF(Table354223[[#This Row],[Users (Bar)]]&gt;$D$219,"TRUE", "FALSE")</f>
        <v>FALSE</v>
      </c>
    </row>
    <row r="212" spans="1:27" x14ac:dyDescent="0.3">
      <c r="B212" s="1">
        <v>18</v>
      </c>
      <c r="C212" s="1">
        <v>500</v>
      </c>
      <c r="D212" s="1">
        <v>500</v>
      </c>
      <c r="E212" s="43" t="str">
        <f>IF(Table354223[[#This Row],[Users (Bar)]]&gt;$D$219,"TRUE", "FALSE")</f>
        <v>TRUE</v>
      </c>
    </row>
    <row r="213" spans="1:27" x14ac:dyDescent="0.3">
      <c r="B213" s="1">
        <v>19</v>
      </c>
      <c r="C213" s="1">
        <v>416</v>
      </c>
      <c r="D213" s="1">
        <v>416</v>
      </c>
      <c r="E213" s="44" t="str">
        <f>IF(Table354223[[#This Row],[Users (Bar)]]&gt;$D$219,"TRUE", "FALSE")</f>
        <v>TRUE</v>
      </c>
    </row>
    <row r="214" spans="1:27" x14ac:dyDescent="0.3">
      <c r="B214" s="1">
        <v>20</v>
      </c>
      <c r="C214" s="1">
        <v>362</v>
      </c>
      <c r="D214" s="1">
        <v>362</v>
      </c>
      <c r="E214" s="25" t="str">
        <f>IF(Table354223[[#This Row],[Users (Bar)]]&gt;$D$219,"TRUE", "FALSE")</f>
        <v>FALSE</v>
      </c>
    </row>
    <row r="215" spans="1:27" x14ac:dyDescent="0.3">
      <c r="B215" s="1">
        <v>21</v>
      </c>
      <c r="C215" s="1">
        <v>388</v>
      </c>
      <c r="D215" s="1">
        <v>388</v>
      </c>
      <c r="E215" s="25" t="str">
        <f>IF(Table354223[[#This Row],[Users (Bar)]]&gt;$D$219,"TRUE", "FALSE")</f>
        <v>FALSE</v>
      </c>
    </row>
    <row r="216" spans="1:27" x14ac:dyDescent="0.3">
      <c r="B216" s="1">
        <v>22</v>
      </c>
      <c r="C216" s="1">
        <v>418</v>
      </c>
      <c r="D216" s="1">
        <v>418</v>
      </c>
      <c r="E216" s="25" t="str">
        <f>IF(Table354223[[#This Row],[Users (Bar)]]&gt;$D$219,"TRUE", "FALSE")</f>
        <v>TRUE</v>
      </c>
    </row>
    <row r="217" spans="1:27" x14ac:dyDescent="0.3">
      <c r="B217" s="1">
        <v>23</v>
      </c>
      <c r="C217" s="1">
        <v>395</v>
      </c>
      <c r="D217" s="1">
        <v>395</v>
      </c>
      <c r="E217" s="44" t="str">
        <f>IF(Table354223[[#This Row],[Users (Bar)]]&gt;$D$219,"TRUE", "FALSE")</f>
        <v>TRUE</v>
      </c>
    </row>
    <row r="218" spans="1:27" x14ac:dyDescent="0.3">
      <c r="C218" s="1"/>
      <c r="D218" s="1"/>
    </row>
    <row r="219" spans="1:27" ht="28.8" x14ac:dyDescent="0.3">
      <c r="C219" s="1" t="s">
        <v>65</v>
      </c>
      <c r="D219" s="1">
        <f>SUM(D195:D199,D201:D205,D207:D211,D213:D217)/COUNT(D195:D199,D201:D205,D207:D211,D213:D217)</f>
        <v>394.65</v>
      </c>
    </row>
    <row r="220" spans="1:27" x14ac:dyDescent="0.3">
      <c r="C220" s="1"/>
    </row>
    <row r="221" spans="1:27" s="11" customFormat="1" x14ac:dyDescent="0.3">
      <c r="A221" s="12"/>
      <c r="J221" s="12"/>
      <c r="K221" s="47"/>
      <c r="L221" s="47"/>
      <c r="M221" s="46"/>
      <c r="N221" s="46"/>
      <c r="O221" s="46"/>
      <c r="P221" s="46"/>
      <c r="Q221" s="46"/>
      <c r="S221" s="48"/>
      <c r="T221" s="48"/>
      <c r="U221" s="48"/>
      <c r="V221" s="48"/>
      <c r="W221" s="48"/>
      <c r="X221" s="48"/>
      <c r="Y221" s="48"/>
      <c r="Z221" s="48"/>
      <c r="AA221" s="48"/>
    </row>
    <row r="222" spans="1:27" x14ac:dyDescent="0.3">
      <c r="A222" s="1"/>
      <c r="B222" s="1"/>
      <c r="C222" s="1"/>
      <c r="D222" s="1"/>
      <c r="E222" s="1"/>
      <c r="F222" s="1"/>
      <c r="G222" s="1"/>
      <c r="H222" s="1"/>
      <c r="I222" s="15"/>
      <c r="J222" s="12"/>
      <c r="K222" s="47"/>
      <c r="L222" s="47"/>
    </row>
    <row r="223" spans="1:27" ht="15.6" x14ac:dyDescent="0.3">
      <c r="A223" s="1"/>
      <c r="B223" s="77" t="s">
        <v>97</v>
      </c>
      <c r="C223" s="77"/>
      <c r="D223" s="77"/>
      <c r="E223" s="77"/>
      <c r="F223" s="1"/>
      <c r="G223" s="1"/>
      <c r="H223" s="1"/>
      <c r="I223" s="15"/>
      <c r="J223" s="12"/>
      <c r="K223" s="47"/>
      <c r="L223" s="47"/>
    </row>
    <row r="224" spans="1:27" ht="15" thickBot="1" x14ac:dyDescent="0.35">
      <c r="A224" s="1"/>
      <c r="B224" s="16" t="s">
        <v>61</v>
      </c>
      <c r="C224" s="17" t="s">
        <v>63</v>
      </c>
      <c r="D224" s="17" t="s">
        <v>62</v>
      </c>
      <c r="E224" s="18" t="s">
        <v>64</v>
      </c>
      <c r="F224" s="1"/>
      <c r="G224" s="1"/>
      <c r="H224" s="1"/>
      <c r="I224" s="15"/>
      <c r="J224" s="12"/>
      <c r="K224" s="47"/>
      <c r="L224" s="47"/>
    </row>
    <row r="225" spans="1:27" ht="15" thickTop="1" x14ac:dyDescent="0.3">
      <c r="A225" s="1"/>
      <c r="B225" s="1" t="s">
        <v>90</v>
      </c>
      <c r="C225" s="1">
        <v>1450</v>
      </c>
      <c r="D225" s="1">
        <v>1450</v>
      </c>
      <c r="E225" s="28" t="str">
        <f>IF(Table364324[[#This Row],[Users (Bar)]]&gt;$D$233,"TRUE","FALSE")</f>
        <v>TRUE</v>
      </c>
      <c r="F225" s="1"/>
      <c r="G225" s="1"/>
      <c r="H225" s="1"/>
      <c r="I225" s="15"/>
      <c r="J225" s="12"/>
      <c r="K225" s="47"/>
      <c r="L225" s="47"/>
    </row>
    <row r="226" spans="1:27" x14ac:dyDescent="0.3">
      <c r="A226" s="1"/>
      <c r="B226" s="1" t="s">
        <v>91</v>
      </c>
      <c r="C226" s="1">
        <v>1423</v>
      </c>
      <c r="D226" s="1">
        <v>1423</v>
      </c>
      <c r="E226" s="29" t="str">
        <f>IF(Table364324[[#This Row],[Users (Bar)]]&gt;$D$233,"TRUE","FALSE")</f>
        <v>TRUE</v>
      </c>
      <c r="F226" s="1"/>
      <c r="G226" s="1"/>
      <c r="H226" s="1"/>
      <c r="I226" s="15"/>
      <c r="J226" s="12"/>
      <c r="K226" s="47"/>
      <c r="L226" s="47"/>
    </row>
    <row r="227" spans="1:27" x14ac:dyDescent="0.3">
      <c r="A227" s="1"/>
      <c r="B227" s="1" t="s">
        <v>92</v>
      </c>
      <c r="C227" s="1">
        <v>1408</v>
      </c>
      <c r="D227" s="1">
        <v>1408</v>
      </c>
      <c r="E227" s="27" t="str">
        <f>IF(Table364324[[#This Row],[Users (Bar)]]&gt;$D$233,"TRUE","FALSE")</f>
        <v>TRUE</v>
      </c>
      <c r="F227" s="1"/>
      <c r="G227" s="1"/>
      <c r="H227" s="1"/>
      <c r="I227" s="15"/>
      <c r="J227" s="12"/>
      <c r="K227" s="47"/>
      <c r="L227" s="47"/>
    </row>
    <row r="228" spans="1:27" x14ac:dyDescent="0.3">
      <c r="A228" s="1"/>
      <c r="B228" s="1" t="s">
        <v>93</v>
      </c>
      <c r="C228" s="1">
        <v>1411</v>
      </c>
      <c r="D228" s="1">
        <v>1411</v>
      </c>
      <c r="E228" s="29" t="str">
        <f>IF(Table364324[[#This Row],[Users (Bar)]]&gt;$D$233,"TRUE","FALSE")</f>
        <v>TRUE</v>
      </c>
      <c r="F228" s="1"/>
      <c r="G228" s="1"/>
      <c r="H228" s="1"/>
      <c r="I228" s="15"/>
      <c r="J228" s="12"/>
      <c r="K228" s="47"/>
      <c r="L228" s="47"/>
    </row>
    <row r="229" spans="1:27" x14ac:dyDescent="0.3">
      <c r="A229" s="1"/>
      <c r="B229" s="1" t="s">
        <v>94</v>
      </c>
      <c r="C229" s="1">
        <v>1396</v>
      </c>
      <c r="D229" s="1">
        <v>1396</v>
      </c>
      <c r="E229" s="27" t="str">
        <f>IF(Table364324[[#This Row],[Users (Bar)]]&gt;$D$233,"TRUE","FALSE")</f>
        <v>FALSE</v>
      </c>
      <c r="F229" s="1"/>
      <c r="G229" s="1"/>
      <c r="H229" s="1"/>
      <c r="I229" s="15"/>
      <c r="J229" s="12"/>
      <c r="K229" s="47"/>
      <c r="L229" s="47"/>
    </row>
    <row r="230" spans="1:27" x14ac:dyDescent="0.3">
      <c r="A230" s="1"/>
      <c r="B230" s="1" t="s">
        <v>95</v>
      </c>
      <c r="C230" s="1">
        <v>1375</v>
      </c>
      <c r="D230" s="1">
        <v>1375</v>
      </c>
      <c r="E230" s="27" t="str">
        <f>IF(Table364324[[#This Row],[Users (Bar)]]&gt;$D$233,"TRUE","FALSE")</f>
        <v>FALSE</v>
      </c>
      <c r="F230" s="1"/>
      <c r="G230" s="1"/>
      <c r="H230" s="1"/>
      <c r="I230" s="15"/>
      <c r="J230" s="12"/>
      <c r="K230" s="47"/>
      <c r="L230" s="47"/>
    </row>
    <row r="231" spans="1:27" x14ac:dyDescent="0.3">
      <c r="A231" s="1"/>
      <c r="B231" s="1" t="s">
        <v>96</v>
      </c>
      <c r="C231" s="1">
        <v>1409</v>
      </c>
      <c r="D231" s="1">
        <v>1409</v>
      </c>
      <c r="E231" s="27" t="str">
        <f>IF(Table364324[[#This Row],[Users (Bar)]]&gt;$D$233,"TRUE","FALSE")</f>
        <v>TRUE</v>
      </c>
      <c r="F231" s="1"/>
      <c r="G231" s="1"/>
      <c r="H231" s="1"/>
      <c r="I231" s="15"/>
      <c r="J231" s="12"/>
      <c r="K231" s="47"/>
      <c r="L231" s="47"/>
    </row>
    <row r="232" spans="1:27" x14ac:dyDescent="0.3">
      <c r="A232" s="1"/>
      <c r="B232" s="1"/>
      <c r="C232" s="1"/>
      <c r="D232" s="1"/>
      <c r="E232" s="1"/>
      <c r="F232" s="1"/>
      <c r="G232" s="1"/>
      <c r="H232" s="1"/>
      <c r="I232" s="15"/>
      <c r="J232" s="12"/>
      <c r="K232" s="47"/>
      <c r="L232" s="47"/>
    </row>
    <row r="233" spans="1:27" ht="28.8" x14ac:dyDescent="0.3">
      <c r="A233" s="1"/>
      <c r="B233" s="1"/>
      <c r="C233" s="1" t="s">
        <v>65</v>
      </c>
      <c r="D233" s="1">
        <f>AVERAGE(D226:D231)</f>
        <v>1403.6666666666667</v>
      </c>
      <c r="E233" s="1"/>
      <c r="F233" s="1"/>
      <c r="G233" s="1"/>
      <c r="H233" s="1"/>
      <c r="I233" s="15"/>
      <c r="J233" s="12"/>
      <c r="K233" s="47"/>
      <c r="L233" s="47"/>
    </row>
    <row r="234" spans="1:27" s="46" customFormat="1" x14ac:dyDescent="0.3">
      <c r="A234" s="1"/>
      <c r="B234" s="1"/>
      <c r="C234" s="1"/>
      <c r="D234"/>
      <c r="E234" s="1"/>
      <c r="F234" s="1"/>
      <c r="G234" s="1"/>
      <c r="H234" s="1"/>
      <c r="I234" s="15"/>
      <c r="J234" s="12"/>
      <c r="K234" s="47"/>
      <c r="L234" s="47"/>
      <c r="R234" s="11"/>
      <c r="S234" s="48"/>
      <c r="T234" s="48"/>
      <c r="U234" s="48"/>
      <c r="V234" s="48"/>
      <c r="W234" s="48"/>
      <c r="X234" s="48"/>
      <c r="Y234" s="48"/>
      <c r="Z234" s="48"/>
      <c r="AA234" s="48"/>
    </row>
    <row r="235" spans="1:27" s="46" customFormat="1" x14ac:dyDescent="0.3">
      <c r="A235" s="1"/>
      <c r="B235" s="1"/>
      <c r="C235" s="1"/>
      <c r="D235" s="1"/>
      <c r="E235" s="1"/>
      <c r="F235" s="1"/>
      <c r="G235" s="1"/>
      <c r="H235" s="1"/>
      <c r="I235" s="15"/>
      <c r="J235" s="12"/>
      <c r="K235" s="47"/>
      <c r="L235" s="47"/>
      <c r="R235" s="11"/>
      <c r="S235" s="48"/>
      <c r="T235" s="48"/>
      <c r="U235" s="48"/>
      <c r="V235" s="48"/>
      <c r="W235" s="48"/>
      <c r="X235" s="48"/>
      <c r="Y235" s="48"/>
      <c r="Z235" s="48"/>
      <c r="AA235" s="48"/>
    </row>
    <row r="236" spans="1:27" s="46" customFormat="1" x14ac:dyDescent="0.3">
      <c r="A236" s="1"/>
      <c r="B236" s="1"/>
      <c r="C236" s="1"/>
      <c r="D236" s="1"/>
      <c r="E236" s="1"/>
      <c r="F236" s="1"/>
      <c r="G236" s="1"/>
      <c r="H236" s="1"/>
      <c r="I236" s="15"/>
      <c r="J236" s="12"/>
      <c r="K236" s="47"/>
      <c r="L236" s="47"/>
      <c r="R236" s="11"/>
      <c r="S236" s="48"/>
      <c r="T236" s="48"/>
      <c r="U236" s="48"/>
      <c r="V236" s="48"/>
      <c r="W236" s="48"/>
      <c r="X236" s="48"/>
      <c r="Y236" s="48"/>
      <c r="Z236" s="48"/>
      <c r="AA236" s="48"/>
    </row>
    <row r="237" spans="1:27" s="46" customFormat="1" x14ac:dyDescent="0.3">
      <c r="A237" s="1"/>
      <c r="B237" s="1"/>
      <c r="C237" s="1"/>
      <c r="D237" s="1"/>
      <c r="E237" s="1"/>
      <c r="F237" s="1"/>
      <c r="G237" s="1"/>
      <c r="H237" s="1"/>
      <c r="I237" s="15"/>
      <c r="J237" s="12"/>
      <c r="K237" s="47"/>
      <c r="L237" s="47"/>
      <c r="R237" s="11"/>
      <c r="S237" s="48"/>
      <c r="T237" s="48"/>
      <c r="U237" s="48"/>
      <c r="V237" s="48"/>
      <c r="W237" s="48"/>
      <c r="X237" s="48"/>
      <c r="Y237" s="48"/>
      <c r="Z237" s="48"/>
      <c r="AA237" s="48"/>
    </row>
    <row r="238" spans="1:27" s="46" customFormat="1" x14ac:dyDescent="0.3">
      <c r="A238" s="1"/>
      <c r="B238" s="1"/>
      <c r="C238" s="1"/>
      <c r="D238" s="1"/>
      <c r="E238" s="1"/>
      <c r="F238" s="1"/>
      <c r="G238" s="1"/>
      <c r="H238" s="1"/>
      <c r="I238" s="15"/>
      <c r="J238" s="12"/>
      <c r="K238" s="47"/>
      <c r="L238" s="47"/>
      <c r="R238" s="11"/>
      <c r="S238" s="48"/>
      <c r="T238" s="48"/>
      <c r="U238" s="48"/>
      <c r="V238" s="48"/>
      <c r="W238" s="48"/>
      <c r="X238" s="48"/>
      <c r="Y238" s="48"/>
      <c r="Z238" s="48"/>
      <c r="AA238" s="48"/>
    </row>
    <row r="239" spans="1:27" s="46" customFormat="1" x14ac:dyDescent="0.3">
      <c r="A239" s="1"/>
      <c r="B239" s="1"/>
      <c r="C239" s="1"/>
      <c r="D239" s="1"/>
      <c r="E239" s="1"/>
      <c r="F239" s="1"/>
      <c r="G239" s="1"/>
      <c r="H239" s="1"/>
      <c r="I239" s="15"/>
      <c r="J239" s="12"/>
      <c r="K239" s="47"/>
      <c r="L239" s="47"/>
      <c r="R239" s="11"/>
      <c r="S239" s="48"/>
      <c r="T239" s="48"/>
      <c r="U239" s="48"/>
      <c r="V239" s="48"/>
      <c r="W239" s="48"/>
      <c r="X239" s="48"/>
      <c r="Y239" s="48"/>
      <c r="Z239" s="48"/>
      <c r="AA239" s="48"/>
    </row>
    <row r="240" spans="1:27" s="46" customFormat="1" x14ac:dyDescent="0.3">
      <c r="A240" s="1"/>
      <c r="B240" s="1"/>
      <c r="C240" s="1"/>
      <c r="D240" s="1"/>
      <c r="E240" s="1"/>
      <c r="F240" s="1"/>
      <c r="G240" s="1"/>
      <c r="H240" s="1"/>
      <c r="I240" s="15"/>
      <c r="J240" s="12"/>
      <c r="K240" s="47"/>
      <c r="L240" s="47"/>
      <c r="R240" s="11"/>
      <c r="S240" s="48"/>
      <c r="T240" s="48"/>
      <c r="U240" s="48"/>
      <c r="V240" s="48"/>
      <c r="W240" s="48"/>
      <c r="X240" s="48"/>
      <c r="Y240" s="48"/>
      <c r="Z240" s="48"/>
      <c r="AA240" s="48"/>
    </row>
    <row r="241" spans="1:27" s="46" customFormat="1" x14ac:dyDescent="0.3">
      <c r="A241" s="1"/>
      <c r="B241" s="1"/>
      <c r="C241" s="1"/>
      <c r="D241" s="1"/>
      <c r="E241" s="1"/>
      <c r="F241" s="1"/>
      <c r="G241" s="1"/>
      <c r="H241" s="1"/>
      <c r="I241" s="15"/>
      <c r="J241" s="12"/>
      <c r="K241" s="47"/>
      <c r="L241" s="47"/>
      <c r="R241" s="11"/>
      <c r="S241" s="48"/>
      <c r="T241" s="48"/>
      <c r="U241" s="48"/>
      <c r="V241" s="48"/>
      <c r="W241" s="48"/>
      <c r="X241" s="48"/>
      <c r="Y241" s="48"/>
      <c r="Z241" s="48"/>
      <c r="AA241" s="48"/>
    </row>
    <row r="242" spans="1:27" s="46" customFormat="1" x14ac:dyDescent="0.3">
      <c r="A242" s="1"/>
      <c r="B242" s="1"/>
      <c r="C242" s="1"/>
      <c r="D242" s="1"/>
      <c r="E242" s="1"/>
      <c r="F242" s="1"/>
      <c r="G242" s="1"/>
      <c r="H242" s="1"/>
      <c r="I242" s="15"/>
      <c r="J242" s="12"/>
      <c r="K242" s="47"/>
      <c r="L242" s="47"/>
      <c r="R242" s="11"/>
      <c r="S242" s="48"/>
      <c r="T242" s="48"/>
      <c r="U242" s="48"/>
      <c r="V242" s="48"/>
      <c r="W242" s="48"/>
      <c r="X242" s="48"/>
      <c r="Y242" s="48"/>
      <c r="Z242" s="48"/>
      <c r="AA242" s="48"/>
    </row>
    <row r="243" spans="1:27" s="46" customFormat="1" x14ac:dyDescent="0.3">
      <c r="A243" s="1"/>
      <c r="B243" s="1"/>
      <c r="C243" s="1"/>
      <c r="D243" s="1"/>
      <c r="E243" s="1"/>
      <c r="F243" s="1"/>
      <c r="G243" s="1"/>
      <c r="H243" s="1"/>
      <c r="I243" s="15"/>
      <c r="J243" s="12"/>
      <c r="K243" s="47"/>
      <c r="L243" s="47"/>
      <c r="R243" s="11"/>
      <c r="S243" s="48"/>
      <c r="T243" s="48"/>
      <c r="U243" s="48"/>
      <c r="V243" s="48"/>
      <c r="W243" s="48"/>
      <c r="X243" s="48"/>
      <c r="Y243" s="48"/>
      <c r="Z243" s="48"/>
      <c r="AA243" s="48"/>
    </row>
    <row r="244" spans="1:27" s="46" customFormat="1" x14ac:dyDescent="0.3">
      <c r="A244" s="1"/>
      <c r="B244" s="1"/>
      <c r="C244" s="1"/>
      <c r="D244" s="1"/>
      <c r="E244" s="1"/>
      <c r="F244" s="1"/>
      <c r="G244" s="1"/>
      <c r="H244" s="1"/>
      <c r="I244" s="15"/>
      <c r="J244" s="12"/>
      <c r="K244" s="47"/>
      <c r="L244" s="47"/>
      <c r="R244" s="11"/>
      <c r="S244" s="48"/>
      <c r="T244" s="48"/>
      <c r="U244" s="48"/>
      <c r="V244" s="48"/>
      <c r="W244" s="48"/>
      <c r="X244" s="48"/>
      <c r="Y244" s="48"/>
      <c r="Z244" s="48"/>
      <c r="AA244" s="48"/>
    </row>
    <row r="245" spans="1:27" s="46" customFormat="1" x14ac:dyDescent="0.3">
      <c r="A245" s="1"/>
      <c r="B245" s="1"/>
      <c r="C245" s="1"/>
      <c r="D245" s="1"/>
      <c r="E245" s="1"/>
      <c r="F245" s="1"/>
      <c r="G245" s="1"/>
      <c r="H245" s="1"/>
      <c r="I245" s="15"/>
      <c r="J245" s="12"/>
      <c r="K245" s="47"/>
      <c r="L245" s="47"/>
      <c r="R245" s="11"/>
      <c r="S245" s="48"/>
      <c r="T245" s="48"/>
      <c r="U245" s="48"/>
      <c r="V245" s="48"/>
      <c r="W245" s="48"/>
      <c r="X245" s="48"/>
      <c r="Y245" s="48"/>
      <c r="Z245" s="48"/>
      <c r="AA245" s="48"/>
    </row>
    <row r="246" spans="1:27" s="46" customFormat="1" x14ac:dyDescent="0.3">
      <c r="A246" s="1"/>
      <c r="B246" s="1"/>
      <c r="C246" s="1"/>
      <c r="D246" s="1"/>
      <c r="E246" s="1"/>
      <c r="F246" s="1"/>
      <c r="G246" s="1"/>
      <c r="H246" s="1"/>
      <c r="I246" s="15"/>
      <c r="J246" s="12"/>
      <c r="K246" s="47"/>
      <c r="L246" s="47"/>
      <c r="R246" s="11"/>
      <c r="S246" s="48"/>
      <c r="T246" s="48"/>
      <c r="U246" s="48"/>
      <c r="V246" s="48"/>
      <c r="W246" s="48"/>
      <c r="X246" s="48"/>
      <c r="Y246" s="48"/>
      <c r="Z246" s="48"/>
      <c r="AA246" s="48"/>
    </row>
    <row r="247" spans="1:27" s="46" customFormat="1" x14ac:dyDescent="0.3">
      <c r="A247" s="1"/>
      <c r="B247" s="1"/>
      <c r="C247" s="1"/>
      <c r="D247" s="1"/>
      <c r="E247" s="1"/>
      <c r="F247" s="1"/>
      <c r="G247" s="1"/>
      <c r="H247" s="1"/>
      <c r="I247" s="15"/>
      <c r="J247" s="12"/>
      <c r="K247" s="47"/>
      <c r="L247" s="47"/>
      <c r="R247" s="11"/>
      <c r="S247" s="48"/>
      <c r="T247" s="48"/>
      <c r="U247" s="48"/>
      <c r="V247" s="48"/>
      <c r="W247" s="48"/>
      <c r="X247" s="48"/>
      <c r="Y247" s="48"/>
      <c r="Z247" s="48"/>
      <c r="AA247" s="48"/>
    </row>
    <row r="248" spans="1:27" s="46" customFormat="1" x14ac:dyDescent="0.3">
      <c r="A248" s="1"/>
      <c r="B248" s="1"/>
      <c r="C248" s="1"/>
      <c r="D248" s="1"/>
      <c r="E248" s="1"/>
      <c r="F248" s="1"/>
      <c r="G248" s="1"/>
      <c r="H248" s="1"/>
      <c r="I248" s="15"/>
      <c r="J248" s="12"/>
      <c r="K248" s="47"/>
      <c r="L248" s="47"/>
      <c r="R248" s="11"/>
      <c r="S248" s="48"/>
      <c r="T248" s="48"/>
      <c r="U248" s="48"/>
      <c r="V248" s="48"/>
      <c r="W248" s="48"/>
      <c r="X248" s="48"/>
      <c r="Y248" s="48"/>
      <c r="Z248" s="48"/>
      <c r="AA248" s="48"/>
    </row>
    <row r="249" spans="1:27" s="46" customFormat="1" x14ac:dyDescent="0.3">
      <c r="A249" s="1"/>
      <c r="B249" s="1"/>
      <c r="C249" s="1"/>
      <c r="D249" s="1"/>
      <c r="E249" s="1"/>
      <c r="F249" s="1"/>
      <c r="G249" s="1"/>
      <c r="H249" s="1"/>
      <c r="I249" s="15"/>
      <c r="J249" s="12"/>
      <c r="K249" s="47"/>
      <c r="L249" s="47"/>
      <c r="R249" s="11"/>
      <c r="S249" s="48"/>
      <c r="T249" s="48"/>
      <c r="U249" s="48"/>
      <c r="V249" s="48"/>
      <c r="W249" s="48"/>
      <c r="X249" s="48"/>
      <c r="Y249" s="48"/>
      <c r="Z249" s="48"/>
      <c r="AA249" s="48"/>
    </row>
    <row r="250" spans="1:27" s="46" customFormat="1" x14ac:dyDescent="0.3">
      <c r="A250" s="1"/>
      <c r="B250" s="1"/>
      <c r="C250" s="1"/>
      <c r="D250" s="1"/>
      <c r="E250" s="1"/>
      <c r="F250" s="1"/>
      <c r="G250" s="1"/>
      <c r="H250" s="1"/>
      <c r="I250" s="15"/>
      <c r="J250" s="12"/>
      <c r="K250" s="47"/>
      <c r="L250" s="47"/>
      <c r="R250" s="11"/>
      <c r="S250" s="48"/>
      <c r="T250" s="48"/>
      <c r="U250" s="48"/>
      <c r="V250" s="48"/>
      <c r="W250" s="48"/>
      <c r="X250" s="48"/>
      <c r="Y250" s="48"/>
      <c r="Z250" s="48"/>
      <c r="AA250" s="48"/>
    </row>
    <row r="251" spans="1:27" s="46" customFormat="1" x14ac:dyDescent="0.3">
      <c r="A251" s="1"/>
      <c r="B251" s="1"/>
      <c r="C251" s="1"/>
      <c r="D251" s="1"/>
      <c r="E251" s="1"/>
      <c r="F251" s="1"/>
      <c r="G251" s="1"/>
      <c r="H251" s="1"/>
      <c r="I251" s="15"/>
      <c r="J251" s="12"/>
      <c r="K251" s="47"/>
      <c r="L251" s="47"/>
      <c r="R251" s="11"/>
      <c r="S251" s="48"/>
      <c r="T251" s="48"/>
      <c r="U251" s="48"/>
      <c r="V251" s="48"/>
      <c r="W251" s="48"/>
      <c r="X251" s="48"/>
      <c r="Y251" s="48"/>
      <c r="Z251" s="48"/>
      <c r="AA251" s="48"/>
    </row>
    <row r="252" spans="1:27" s="46" customFormat="1" x14ac:dyDescent="0.3">
      <c r="A252" s="1"/>
      <c r="B252" s="1"/>
      <c r="C252" s="1"/>
      <c r="D252" s="1"/>
      <c r="E252" s="1"/>
      <c r="F252" s="1"/>
      <c r="G252" s="1"/>
      <c r="H252" s="1"/>
      <c r="I252" s="15"/>
      <c r="J252" s="12"/>
      <c r="K252" s="47"/>
      <c r="L252" s="47"/>
      <c r="R252" s="11"/>
      <c r="S252" s="48"/>
      <c r="T252" s="48"/>
      <c r="U252" s="48"/>
      <c r="V252" s="48"/>
      <c r="W252" s="48"/>
      <c r="X252" s="48"/>
      <c r="Y252" s="48"/>
      <c r="Z252" s="48"/>
      <c r="AA252" s="48"/>
    </row>
    <row r="253" spans="1:27" s="46" customFormat="1" x14ac:dyDescent="0.3">
      <c r="A253" s="1"/>
      <c r="B253" s="1"/>
      <c r="C253" s="1"/>
      <c r="D253" s="1"/>
      <c r="E253" s="1"/>
      <c r="F253" s="1"/>
      <c r="G253" s="1"/>
      <c r="H253" s="1"/>
      <c r="I253" s="15"/>
      <c r="J253" s="12"/>
      <c r="K253" s="47"/>
      <c r="L253" s="47"/>
      <c r="R253" s="11"/>
      <c r="S253" s="48"/>
      <c r="T253" s="48"/>
      <c r="U253" s="48"/>
      <c r="V253" s="48"/>
      <c r="W253" s="48"/>
      <c r="X253" s="48"/>
      <c r="Y253" s="48"/>
      <c r="Z253" s="48"/>
      <c r="AA253" s="48"/>
    </row>
    <row r="254" spans="1:27" s="46" customFormat="1" x14ac:dyDescent="0.3">
      <c r="A254" s="1"/>
      <c r="B254" s="1"/>
      <c r="C254" s="1"/>
      <c r="D254" s="1"/>
      <c r="E254" s="1"/>
      <c r="F254" s="1"/>
      <c r="G254" s="1"/>
      <c r="H254" s="1"/>
      <c r="I254" s="15"/>
      <c r="J254" s="12"/>
      <c r="K254" s="47"/>
      <c r="L254" s="47"/>
      <c r="R254" s="11"/>
      <c r="S254" s="48"/>
      <c r="T254" s="48"/>
      <c r="U254" s="48"/>
      <c r="V254" s="48"/>
      <c r="W254" s="48"/>
      <c r="X254" s="48"/>
      <c r="Y254" s="48"/>
      <c r="Z254" s="48"/>
      <c r="AA254" s="48"/>
    </row>
    <row r="255" spans="1:27" s="46" customFormat="1" x14ac:dyDescent="0.3">
      <c r="A255" s="1"/>
      <c r="B255" s="1"/>
      <c r="C255" s="1"/>
      <c r="D255" s="1"/>
      <c r="E255" s="1"/>
      <c r="F255" s="1"/>
      <c r="G255" s="1"/>
      <c r="H255" s="1"/>
      <c r="I255" s="15"/>
      <c r="J255" s="12"/>
      <c r="K255" s="47"/>
      <c r="L255" s="47"/>
      <c r="R255" s="11"/>
      <c r="S255" s="48"/>
      <c r="T255" s="48"/>
      <c r="U255" s="48"/>
      <c r="V255" s="48"/>
      <c r="W255" s="48"/>
      <c r="X255" s="48"/>
      <c r="Y255" s="48"/>
      <c r="Z255" s="48"/>
      <c r="AA255" s="48"/>
    </row>
    <row r="256" spans="1:27" s="46" customFormat="1" x14ac:dyDescent="0.3">
      <c r="A256" s="1"/>
      <c r="B256" s="1"/>
      <c r="C256" s="1"/>
      <c r="D256" s="1"/>
      <c r="E256" s="1"/>
      <c r="F256" s="1"/>
      <c r="G256" s="1"/>
      <c r="H256" s="1"/>
      <c r="I256" s="15"/>
      <c r="J256" s="12"/>
      <c r="K256" s="47"/>
      <c r="L256" s="47"/>
      <c r="R256" s="11"/>
      <c r="S256" s="48"/>
      <c r="T256" s="48"/>
      <c r="U256" s="48"/>
      <c r="V256" s="48"/>
      <c r="W256" s="48"/>
      <c r="X256" s="48"/>
      <c r="Y256" s="48"/>
      <c r="Z256" s="48"/>
      <c r="AA256" s="48"/>
    </row>
    <row r="257" spans="1:27" s="46" customFormat="1" x14ac:dyDescent="0.3">
      <c r="A257" s="1"/>
      <c r="B257" s="1"/>
      <c r="C257" s="1"/>
      <c r="D257" s="1"/>
      <c r="E257" s="1"/>
      <c r="F257" s="1"/>
      <c r="G257" s="1"/>
      <c r="H257" s="1"/>
      <c r="I257" s="15"/>
      <c r="J257" s="12"/>
      <c r="K257" s="47"/>
      <c r="L257" s="47"/>
      <c r="R257" s="11"/>
      <c r="S257" s="48"/>
      <c r="T257" s="48"/>
      <c r="U257" s="48"/>
      <c r="V257" s="48"/>
      <c r="W257" s="48"/>
      <c r="X257" s="48"/>
      <c r="Y257" s="48"/>
      <c r="Z257" s="48"/>
      <c r="AA257" s="48"/>
    </row>
    <row r="258" spans="1:27" s="46" customFormat="1" x14ac:dyDescent="0.3">
      <c r="A258" s="1"/>
      <c r="B258" s="1"/>
      <c r="C258" s="1"/>
      <c r="D258" s="1"/>
      <c r="E258" s="1"/>
      <c r="F258" s="1"/>
      <c r="G258" s="1"/>
      <c r="H258" s="1"/>
      <c r="I258" s="15"/>
      <c r="J258" s="12"/>
      <c r="K258" s="47"/>
      <c r="L258" s="47"/>
      <c r="R258" s="11"/>
      <c r="S258" s="48"/>
      <c r="T258" s="48"/>
      <c r="U258" s="48"/>
      <c r="V258" s="48"/>
      <c r="W258" s="48"/>
      <c r="X258" s="48"/>
      <c r="Y258" s="48"/>
      <c r="Z258" s="48"/>
      <c r="AA258" s="48"/>
    </row>
    <row r="259" spans="1:27" s="46" customFormat="1" x14ac:dyDescent="0.3">
      <c r="A259" s="1"/>
      <c r="B259" s="1"/>
      <c r="C259" s="1"/>
      <c r="D259" s="1"/>
      <c r="E259" s="1"/>
      <c r="F259" s="1"/>
      <c r="G259" s="1"/>
      <c r="H259" s="1"/>
      <c r="I259" s="15"/>
      <c r="J259" s="12"/>
      <c r="K259" s="47"/>
      <c r="L259" s="47"/>
      <c r="R259" s="11"/>
      <c r="S259" s="48"/>
      <c r="T259" s="48"/>
      <c r="U259" s="48"/>
      <c r="V259" s="48"/>
      <c r="W259" s="48"/>
      <c r="X259" s="48"/>
      <c r="Y259" s="48"/>
      <c r="Z259" s="48"/>
      <c r="AA259" s="48"/>
    </row>
    <row r="260" spans="1:27" s="46" customFormat="1" x14ac:dyDescent="0.3">
      <c r="A260" s="1"/>
      <c r="B260" s="1"/>
      <c r="C260" s="1"/>
      <c r="D260" s="1"/>
      <c r="E260" s="1"/>
      <c r="F260" s="1"/>
      <c r="G260" s="1"/>
      <c r="H260" s="1"/>
      <c r="I260" s="15"/>
      <c r="J260" s="12"/>
      <c r="K260" s="47"/>
      <c r="L260" s="47"/>
      <c r="R260" s="11"/>
      <c r="S260" s="48"/>
      <c r="T260" s="48"/>
      <c r="U260" s="48"/>
      <c r="V260" s="48"/>
      <c r="W260" s="48"/>
      <c r="X260" s="48"/>
      <c r="Y260" s="48"/>
      <c r="Z260" s="48"/>
      <c r="AA260" s="48"/>
    </row>
    <row r="261" spans="1:27" s="46" customFormat="1" x14ac:dyDescent="0.3">
      <c r="A261" s="1"/>
      <c r="B261" s="1"/>
      <c r="C261" s="1"/>
      <c r="D261" s="1"/>
      <c r="E261" s="1"/>
      <c r="F261" s="1"/>
      <c r="G261" s="1"/>
      <c r="H261" s="1"/>
      <c r="I261" s="15"/>
      <c r="J261" s="12"/>
      <c r="K261" s="47"/>
      <c r="L261" s="47"/>
      <c r="R261" s="11"/>
      <c r="S261" s="48"/>
      <c r="T261" s="48"/>
      <c r="U261" s="48"/>
      <c r="V261" s="48"/>
      <c r="W261" s="48"/>
      <c r="X261" s="48"/>
      <c r="Y261" s="48"/>
      <c r="Z261" s="48"/>
      <c r="AA261" s="48"/>
    </row>
    <row r="262" spans="1:27" s="46" customFormat="1" x14ac:dyDescent="0.3">
      <c r="A262" s="1"/>
      <c r="B262" s="1"/>
      <c r="C262" s="1"/>
      <c r="D262" s="1"/>
      <c r="E262" s="1"/>
      <c r="F262" s="1"/>
      <c r="G262" s="1"/>
      <c r="H262" s="1"/>
      <c r="I262" s="15"/>
      <c r="J262" s="12"/>
      <c r="K262" s="47"/>
      <c r="L262" s="47"/>
      <c r="R262" s="11"/>
      <c r="S262" s="48"/>
      <c r="T262" s="48"/>
      <c r="U262" s="48"/>
      <c r="V262" s="48"/>
      <c r="W262" s="48"/>
      <c r="X262" s="48"/>
      <c r="Y262" s="48"/>
      <c r="Z262" s="48"/>
      <c r="AA262" s="48"/>
    </row>
    <row r="263" spans="1:27" s="46" customFormat="1" x14ac:dyDescent="0.3">
      <c r="A263" s="1"/>
      <c r="B263" s="1"/>
      <c r="C263" s="1"/>
      <c r="D263" s="1"/>
      <c r="E263" s="1"/>
      <c r="F263" s="1"/>
      <c r="G263" s="1"/>
      <c r="H263" s="1"/>
      <c r="I263" s="15"/>
      <c r="J263" s="12"/>
      <c r="K263" s="47"/>
      <c r="L263" s="47"/>
      <c r="R263" s="11"/>
      <c r="S263" s="48"/>
      <c r="T263" s="48"/>
      <c r="U263" s="48"/>
      <c r="V263" s="48"/>
      <c r="W263" s="48"/>
      <c r="X263" s="48"/>
      <c r="Y263" s="48"/>
      <c r="Z263" s="48"/>
      <c r="AA263" s="48"/>
    </row>
    <row r="264" spans="1:27" s="46" customFormat="1" x14ac:dyDescent="0.3">
      <c r="A264" s="1"/>
      <c r="B264" s="1"/>
      <c r="C264" s="1"/>
      <c r="D264" s="1"/>
      <c r="E264" s="1"/>
      <c r="F264" s="1"/>
      <c r="G264" s="1"/>
      <c r="H264" s="1"/>
      <c r="I264" s="15"/>
      <c r="J264" s="12"/>
      <c r="K264" s="47"/>
      <c r="L264" s="47"/>
      <c r="R264" s="11"/>
      <c r="S264" s="48"/>
      <c r="T264" s="48"/>
      <c r="U264" s="48"/>
      <c r="V264" s="48"/>
      <c r="W264" s="48"/>
      <c r="X264" s="48"/>
      <c r="Y264" s="48"/>
      <c r="Z264" s="48"/>
      <c r="AA264" s="48"/>
    </row>
    <row r="265" spans="1:27" s="46" customFormat="1" x14ac:dyDescent="0.3">
      <c r="A265" s="1"/>
      <c r="B265" s="1"/>
      <c r="C265" s="1"/>
      <c r="D265" s="1"/>
      <c r="E265" s="1"/>
      <c r="F265" s="1"/>
      <c r="G265" s="1"/>
      <c r="H265" s="1"/>
      <c r="I265" s="15"/>
      <c r="J265" s="12"/>
      <c r="K265" s="47"/>
      <c r="L265" s="47"/>
      <c r="R265" s="11"/>
      <c r="S265" s="48"/>
      <c r="T265" s="48"/>
      <c r="U265" s="48"/>
      <c r="V265" s="48"/>
      <c r="W265" s="48"/>
      <c r="X265" s="48"/>
      <c r="Y265" s="48"/>
      <c r="Z265" s="48"/>
      <c r="AA265" s="48"/>
    </row>
    <row r="266" spans="1:27" s="46" customFormat="1" x14ac:dyDescent="0.3">
      <c r="A266" s="1"/>
      <c r="B266" s="1"/>
      <c r="C266" s="1"/>
      <c r="D266" s="1"/>
      <c r="E266" s="1"/>
      <c r="F266" s="1"/>
      <c r="G266" s="1"/>
      <c r="H266" s="1"/>
      <c r="I266" s="15"/>
      <c r="J266" s="12"/>
      <c r="K266" s="47"/>
      <c r="L266" s="47"/>
      <c r="R266" s="11"/>
      <c r="S266" s="48"/>
      <c r="T266" s="48"/>
      <c r="U266" s="48"/>
      <c r="V266" s="48"/>
      <c r="W266" s="48"/>
      <c r="X266" s="48"/>
      <c r="Y266" s="48"/>
      <c r="Z266" s="48"/>
      <c r="AA266" s="48"/>
    </row>
    <row r="267" spans="1:27" s="46" customFormat="1" x14ac:dyDescent="0.3">
      <c r="A267" s="1"/>
      <c r="B267" s="1"/>
      <c r="C267" s="1"/>
      <c r="D267" s="1"/>
      <c r="E267" s="1"/>
      <c r="F267" s="1"/>
      <c r="G267" s="1"/>
      <c r="H267" s="1"/>
      <c r="I267" s="15"/>
      <c r="J267" s="12"/>
      <c r="K267" s="47"/>
      <c r="L267" s="47"/>
      <c r="R267" s="11"/>
      <c r="S267" s="48"/>
      <c r="T267" s="48"/>
      <c r="U267" s="48"/>
      <c r="V267" s="48"/>
      <c r="W267" s="48"/>
      <c r="X267" s="48"/>
      <c r="Y267" s="48"/>
      <c r="Z267" s="48"/>
      <c r="AA267" s="48"/>
    </row>
    <row r="268" spans="1:27" s="46" customFormat="1" x14ac:dyDescent="0.3">
      <c r="A268" s="1"/>
      <c r="B268" s="1"/>
      <c r="C268" s="1"/>
      <c r="D268" s="1"/>
      <c r="E268" s="1"/>
      <c r="F268" s="1"/>
      <c r="G268" s="1"/>
      <c r="H268" s="1"/>
      <c r="I268" s="15"/>
      <c r="J268" s="12"/>
      <c r="K268" s="47"/>
      <c r="L268" s="47"/>
      <c r="R268" s="11"/>
      <c r="S268" s="48"/>
      <c r="T268" s="48"/>
      <c r="U268" s="48"/>
      <c r="V268" s="48"/>
      <c r="W268" s="48"/>
      <c r="X268" s="48"/>
      <c r="Y268" s="48"/>
      <c r="Z268" s="48"/>
      <c r="AA268" s="48"/>
    </row>
    <row r="269" spans="1:27" s="46" customFormat="1" x14ac:dyDescent="0.3">
      <c r="A269" s="1"/>
      <c r="B269" s="1"/>
      <c r="C269" s="1"/>
      <c r="D269" s="1"/>
      <c r="E269" s="1"/>
      <c r="F269" s="1"/>
      <c r="G269" s="1"/>
      <c r="H269" s="1"/>
      <c r="I269" s="15"/>
      <c r="J269" s="12"/>
      <c r="K269" s="47"/>
      <c r="L269" s="47"/>
      <c r="R269" s="11"/>
      <c r="S269" s="48"/>
      <c r="T269" s="48"/>
      <c r="U269" s="48"/>
      <c r="V269" s="48"/>
      <c r="W269" s="48"/>
      <c r="X269" s="48"/>
      <c r="Y269" s="48"/>
      <c r="Z269" s="48"/>
      <c r="AA269" s="48"/>
    </row>
    <row r="270" spans="1:27" s="46" customFormat="1" x14ac:dyDescent="0.3">
      <c r="A270" s="1"/>
      <c r="B270" s="1"/>
      <c r="C270" s="1"/>
      <c r="D270" s="1"/>
      <c r="E270" s="1"/>
      <c r="F270" s="1"/>
      <c r="G270" s="1"/>
      <c r="H270" s="1"/>
      <c r="I270" s="15"/>
      <c r="J270" s="12"/>
      <c r="K270" s="47"/>
      <c r="L270" s="47"/>
      <c r="R270" s="11"/>
      <c r="S270" s="48"/>
      <c r="T270" s="48"/>
      <c r="U270" s="48"/>
      <c r="V270" s="48"/>
      <c r="W270" s="48"/>
      <c r="X270" s="48"/>
      <c r="Y270" s="48"/>
      <c r="Z270" s="48"/>
      <c r="AA270" s="48"/>
    </row>
    <row r="271" spans="1:27" s="46" customFormat="1" x14ac:dyDescent="0.3">
      <c r="A271" s="1"/>
      <c r="B271" s="1"/>
      <c r="C271" s="1"/>
      <c r="D271" s="1"/>
      <c r="E271" s="1"/>
      <c r="F271" s="1"/>
      <c r="G271" s="1"/>
      <c r="H271" s="1"/>
      <c r="I271" s="15"/>
      <c r="J271" s="12"/>
      <c r="K271" s="47"/>
      <c r="L271" s="47"/>
      <c r="R271" s="11"/>
      <c r="S271" s="48"/>
      <c r="T271" s="48"/>
      <c r="U271" s="48"/>
      <c r="V271" s="48"/>
      <c r="W271" s="48"/>
      <c r="X271" s="48"/>
      <c r="Y271" s="48"/>
      <c r="Z271" s="48"/>
      <c r="AA271" s="48"/>
    </row>
    <row r="272" spans="1:27" s="46" customFormat="1" x14ac:dyDescent="0.3">
      <c r="A272" s="1"/>
      <c r="B272" s="1"/>
      <c r="C272" s="1"/>
      <c r="D272" s="1"/>
      <c r="E272" s="1"/>
      <c r="F272" s="1"/>
      <c r="G272" s="1"/>
      <c r="H272" s="1"/>
      <c r="I272" s="15"/>
      <c r="J272" s="12"/>
      <c r="K272" s="47"/>
      <c r="L272" s="47"/>
      <c r="R272" s="11"/>
      <c r="S272" s="48"/>
      <c r="T272" s="48"/>
      <c r="U272" s="48"/>
      <c r="V272" s="48"/>
      <c r="W272" s="48"/>
      <c r="X272" s="48"/>
      <c r="Y272" s="48"/>
      <c r="Z272" s="48"/>
      <c r="AA272" s="48"/>
    </row>
    <row r="273" spans="1:27" s="46" customFormat="1" x14ac:dyDescent="0.3">
      <c r="A273" s="1"/>
      <c r="B273" s="1"/>
      <c r="C273" s="1"/>
      <c r="D273" s="1"/>
      <c r="E273" s="1"/>
      <c r="F273" s="1"/>
      <c r="G273" s="1"/>
      <c r="H273" s="1"/>
      <c r="I273" s="15"/>
      <c r="J273" s="12"/>
      <c r="K273" s="47"/>
      <c r="L273" s="47"/>
      <c r="R273" s="11"/>
      <c r="S273" s="48"/>
      <c r="T273" s="48"/>
      <c r="U273" s="48"/>
      <c r="V273" s="48"/>
      <c r="W273" s="48"/>
      <c r="X273" s="48"/>
      <c r="Y273" s="48"/>
      <c r="Z273" s="48"/>
      <c r="AA273" s="48"/>
    </row>
    <row r="274" spans="1:27" s="46" customFormat="1" x14ac:dyDescent="0.3">
      <c r="A274" s="1"/>
      <c r="B274" s="1"/>
      <c r="C274" s="1"/>
      <c r="D274" s="1"/>
      <c r="E274" s="1"/>
      <c r="F274" s="1"/>
      <c r="G274" s="1"/>
      <c r="H274" s="1"/>
      <c r="I274" s="15"/>
      <c r="J274" s="12"/>
      <c r="K274" s="47"/>
      <c r="L274" s="47"/>
      <c r="R274" s="11"/>
      <c r="S274" s="48"/>
      <c r="T274" s="48"/>
      <c r="U274" s="48"/>
      <c r="V274" s="48"/>
      <c r="W274" s="48"/>
      <c r="X274" s="48"/>
      <c r="Y274" s="48"/>
      <c r="Z274" s="48"/>
      <c r="AA274" s="48"/>
    </row>
    <row r="275" spans="1:27" s="46" customFormat="1" x14ac:dyDescent="0.3">
      <c r="A275" s="1"/>
      <c r="B275" s="1"/>
      <c r="C275" s="1"/>
      <c r="D275" s="1"/>
      <c r="E275" s="1"/>
      <c r="F275" s="1"/>
      <c r="G275" s="1"/>
      <c r="H275" s="1"/>
      <c r="I275" s="15"/>
      <c r="J275" s="12"/>
      <c r="K275" s="47"/>
      <c r="L275" s="47"/>
      <c r="R275" s="11"/>
      <c r="S275" s="48"/>
      <c r="T275" s="48"/>
      <c r="U275" s="48"/>
      <c r="V275" s="48"/>
      <c r="W275" s="48"/>
      <c r="X275" s="48"/>
      <c r="Y275" s="48"/>
      <c r="Z275" s="48"/>
      <c r="AA275" s="48"/>
    </row>
    <row r="276" spans="1:27" s="46" customFormat="1" x14ac:dyDescent="0.3">
      <c r="A276" s="1"/>
      <c r="B276" s="1"/>
      <c r="C276" s="1"/>
      <c r="D276" s="1"/>
      <c r="E276" s="1"/>
      <c r="F276" s="1"/>
      <c r="G276" s="1"/>
      <c r="H276" s="1"/>
      <c r="I276" s="15"/>
      <c r="J276" s="12"/>
      <c r="K276" s="47"/>
      <c r="L276" s="47"/>
      <c r="R276" s="11"/>
      <c r="S276" s="48"/>
      <c r="T276" s="48"/>
      <c r="U276" s="48"/>
      <c r="V276" s="48"/>
      <c r="W276" s="48"/>
      <c r="X276" s="48"/>
      <c r="Y276" s="48"/>
      <c r="Z276" s="48"/>
      <c r="AA276" s="48"/>
    </row>
    <row r="277" spans="1:27" s="46" customFormat="1" x14ac:dyDescent="0.3">
      <c r="A277" s="1"/>
      <c r="B277" s="1"/>
      <c r="C277" s="1"/>
      <c r="D277" s="1"/>
      <c r="E277" s="1"/>
      <c r="F277" s="1"/>
      <c r="G277" s="1"/>
      <c r="H277" s="1"/>
      <c r="I277" s="15"/>
      <c r="J277" s="12"/>
      <c r="K277" s="47"/>
      <c r="L277" s="47"/>
      <c r="R277" s="11"/>
      <c r="S277" s="48"/>
      <c r="T277" s="48"/>
      <c r="U277" s="48"/>
      <c r="V277" s="48"/>
      <c r="W277" s="48"/>
      <c r="X277" s="48"/>
      <c r="Y277" s="48"/>
      <c r="Z277" s="48"/>
      <c r="AA277" s="48"/>
    </row>
    <row r="278" spans="1:27" s="46" customFormat="1" x14ac:dyDescent="0.3">
      <c r="A278" s="1"/>
      <c r="B278" s="1"/>
      <c r="C278" s="1"/>
      <c r="D278" s="1"/>
      <c r="E278" s="1"/>
      <c r="F278" s="1"/>
      <c r="G278" s="1"/>
      <c r="H278" s="1"/>
      <c r="I278" s="15"/>
      <c r="J278" s="12"/>
      <c r="K278" s="47"/>
      <c r="L278" s="47"/>
      <c r="R278" s="11"/>
      <c r="S278" s="48"/>
      <c r="T278" s="48"/>
      <c r="U278" s="48"/>
      <c r="V278" s="48"/>
      <c r="W278" s="48"/>
      <c r="X278" s="48"/>
      <c r="Y278" s="48"/>
      <c r="Z278" s="48"/>
      <c r="AA278" s="48"/>
    </row>
    <row r="279" spans="1:27" s="46" customFormat="1" x14ac:dyDescent="0.3">
      <c r="A279" s="1"/>
      <c r="B279" s="1"/>
      <c r="C279" s="1"/>
      <c r="D279" s="1"/>
      <c r="E279" s="1"/>
      <c r="F279" s="1"/>
      <c r="G279" s="1"/>
      <c r="H279" s="1"/>
      <c r="I279" s="15"/>
      <c r="J279" s="12"/>
      <c r="K279" s="47"/>
      <c r="L279" s="47"/>
      <c r="R279" s="11"/>
      <c r="S279" s="48"/>
      <c r="T279" s="48"/>
      <c r="U279" s="48"/>
      <c r="V279" s="48"/>
      <c r="W279" s="48"/>
      <c r="X279" s="48"/>
      <c r="Y279" s="48"/>
      <c r="Z279" s="48"/>
      <c r="AA279" s="48"/>
    </row>
    <row r="280" spans="1:27" s="46" customFormat="1" x14ac:dyDescent="0.3">
      <c r="A280"/>
      <c r="B280"/>
      <c r="C280"/>
      <c r="D280"/>
      <c r="E280" s="1"/>
      <c r="F280" s="1"/>
      <c r="G280" s="1"/>
      <c r="H280" s="1"/>
      <c r="I280" s="15"/>
      <c r="J280" s="12"/>
      <c r="K280" s="47"/>
      <c r="L280" s="47"/>
      <c r="R280" s="11"/>
      <c r="S280" s="48"/>
      <c r="T280" s="48"/>
      <c r="U280" s="48"/>
      <c r="V280" s="48"/>
      <c r="W280" s="48"/>
      <c r="X280" s="48"/>
      <c r="Y280" s="48"/>
      <c r="Z280" s="48"/>
      <c r="AA280" s="48"/>
    </row>
    <row r="281" spans="1:27" s="46" customFormat="1" x14ac:dyDescent="0.3">
      <c r="A281"/>
      <c r="B281"/>
      <c r="C281"/>
      <c r="D281"/>
      <c r="E281" s="1"/>
      <c r="F281" s="1"/>
      <c r="G281" s="1"/>
      <c r="H281" s="1"/>
      <c r="I281" s="15"/>
      <c r="J281" s="12"/>
      <c r="K281" s="47"/>
      <c r="L281" s="47"/>
      <c r="R281" s="11"/>
      <c r="S281" s="48"/>
      <c r="T281" s="48"/>
      <c r="U281" s="48"/>
      <c r="V281" s="48"/>
      <c r="W281" s="48"/>
      <c r="X281" s="48"/>
      <c r="Y281" s="48"/>
      <c r="Z281" s="48"/>
      <c r="AA281" s="48"/>
    </row>
    <row r="282" spans="1:27" s="46" customFormat="1" x14ac:dyDescent="0.3">
      <c r="A282"/>
      <c r="B282"/>
      <c r="C282"/>
      <c r="D282"/>
      <c r="E282" s="1"/>
      <c r="F282" s="1"/>
      <c r="G282" s="1"/>
      <c r="H282" s="1"/>
      <c r="I282" s="15"/>
      <c r="J282" s="12"/>
      <c r="K282" s="47"/>
      <c r="L282" s="47"/>
      <c r="R282" s="11"/>
      <c r="S282" s="48"/>
      <c r="T282" s="48"/>
      <c r="U282" s="48"/>
      <c r="V282" s="48"/>
      <c r="W282" s="48"/>
      <c r="X282" s="48"/>
      <c r="Y282" s="48"/>
      <c r="Z282" s="48"/>
      <c r="AA282" s="48"/>
    </row>
    <row r="283" spans="1:27" s="46" customFormat="1" x14ac:dyDescent="0.3">
      <c r="A283"/>
      <c r="B283"/>
      <c r="C283"/>
      <c r="D283"/>
      <c r="E283" s="1"/>
      <c r="F283" s="1"/>
      <c r="G283" s="1"/>
      <c r="H283" s="1"/>
      <c r="I283" s="15"/>
      <c r="J283" s="12"/>
      <c r="K283" s="47"/>
      <c r="L283" s="47"/>
      <c r="R283" s="11"/>
      <c r="S283" s="48"/>
      <c r="T283" s="48"/>
      <c r="U283" s="48"/>
      <c r="V283" s="48"/>
      <c r="W283" s="48"/>
      <c r="X283" s="48"/>
      <c r="Y283" s="48"/>
      <c r="Z283" s="48"/>
      <c r="AA283" s="48"/>
    </row>
    <row r="284" spans="1:27" s="46" customFormat="1" x14ac:dyDescent="0.3">
      <c r="A284"/>
      <c r="B284"/>
      <c r="C284"/>
      <c r="D284"/>
      <c r="E284" s="1"/>
      <c r="F284" s="1"/>
      <c r="G284" s="1"/>
      <c r="H284" s="1"/>
      <c r="I284" s="15"/>
      <c r="J284" s="12"/>
      <c r="K284" s="47"/>
      <c r="L284" s="47"/>
      <c r="R284" s="11"/>
      <c r="S284" s="48"/>
      <c r="T284" s="48"/>
      <c r="U284" s="48"/>
      <c r="V284" s="48"/>
      <c r="W284" s="48"/>
      <c r="X284" s="48"/>
      <c r="Y284" s="48"/>
      <c r="Z284" s="48"/>
      <c r="AA284" s="48"/>
    </row>
    <row r="285" spans="1:27" s="46" customFormat="1" x14ac:dyDescent="0.3">
      <c r="A285"/>
      <c r="B285"/>
      <c r="C285"/>
      <c r="D285"/>
      <c r="E285" s="1"/>
      <c r="F285" s="1"/>
      <c r="G285" s="1"/>
      <c r="H285" s="1"/>
      <c r="I285" s="15"/>
      <c r="J285" s="12"/>
      <c r="K285" s="47"/>
      <c r="L285" s="47"/>
      <c r="R285" s="11"/>
      <c r="S285" s="48"/>
      <c r="T285" s="48"/>
      <c r="U285" s="48"/>
      <c r="V285" s="48"/>
      <c r="W285" s="48"/>
      <c r="X285" s="48"/>
      <c r="Y285" s="48"/>
      <c r="Z285" s="48"/>
      <c r="AA285" s="48"/>
    </row>
    <row r="286" spans="1:27" s="46" customFormat="1" x14ac:dyDescent="0.3">
      <c r="A286"/>
      <c r="B286"/>
      <c r="C286"/>
      <c r="D286"/>
      <c r="E286" s="1"/>
      <c r="F286" s="1"/>
      <c r="G286" s="1"/>
      <c r="H286" s="1"/>
      <c r="I286" s="15"/>
      <c r="J286" s="12"/>
      <c r="K286" s="47"/>
      <c r="L286" s="47"/>
      <c r="R286" s="11"/>
      <c r="S286" s="48"/>
      <c r="T286" s="48"/>
      <c r="U286" s="48"/>
      <c r="V286" s="48"/>
      <c r="W286" s="48"/>
      <c r="X286" s="48"/>
      <c r="Y286" s="48"/>
      <c r="Z286" s="48"/>
      <c r="AA286" s="48"/>
    </row>
    <row r="287" spans="1:27" s="46" customFormat="1" x14ac:dyDescent="0.3">
      <c r="A287"/>
      <c r="B287"/>
      <c r="C287"/>
      <c r="D287"/>
      <c r="E287" s="1"/>
      <c r="F287" s="1"/>
      <c r="G287" s="1"/>
      <c r="H287" s="1"/>
      <c r="I287" s="15"/>
      <c r="J287" s="12"/>
      <c r="K287" s="47"/>
      <c r="L287" s="47"/>
      <c r="R287" s="11"/>
      <c r="S287" s="48"/>
      <c r="T287" s="48"/>
      <c r="U287" s="48"/>
      <c r="V287" s="48"/>
      <c r="W287" s="48"/>
      <c r="X287" s="48"/>
      <c r="Y287" s="48"/>
      <c r="Z287" s="48"/>
      <c r="AA287" s="48"/>
    </row>
    <row r="288" spans="1:27" s="46" customFormat="1" x14ac:dyDescent="0.3">
      <c r="A288"/>
      <c r="B288"/>
      <c r="C288"/>
      <c r="D288"/>
      <c r="E288" s="1"/>
      <c r="F288" s="1"/>
      <c r="G288" s="1"/>
      <c r="H288" s="1"/>
      <c r="I288" s="15"/>
      <c r="J288" s="12"/>
      <c r="K288" s="47"/>
      <c r="L288" s="47"/>
      <c r="R288" s="11"/>
      <c r="S288" s="48"/>
      <c r="T288" s="48"/>
      <c r="U288" s="48"/>
      <c r="V288" s="48"/>
      <c r="W288" s="48"/>
      <c r="X288" s="48"/>
      <c r="Y288" s="48"/>
      <c r="Z288" s="48"/>
      <c r="AA288" s="48"/>
    </row>
    <row r="289" spans="1:27" s="46" customFormat="1" x14ac:dyDescent="0.3">
      <c r="A289"/>
      <c r="B289"/>
      <c r="C289"/>
      <c r="D289"/>
      <c r="E289" s="1"/>
      <c r="F289" s="1"/>
      <c r="G289" s="1"/>
      <c r="H289" s="1"/>
      <c r="I289" s="15"/>
      <c r="J289" s="12"/>
      <c r="K289" s="47"/>
      <c r="L289" s="47"/>
      <c r="R289" s="11"/>
      <c r="S289" s="48"/>
      <c r="T289" s="48"/>
      <c r="U289" s="48"/>
      <c r="V289" s="48"/>
      <c r="W289" s="48"/>
      <c r="X289" s="48"/>
      <c r="Y289" s="48"/>
      <c r="Z289" s="48"/>
      <c r="AA289" s="48"/>
    </row>
  </sheetData>
  <sheetProtection algorithmName="SHA-512" hashValue="cie9OFbsvGlnrAQYob05ibtbJtGC5L5UbsKiep+wgDWtlHUcdSG4EcSMTe21ozkfLxOn9WTuW07fWs/JBm4o3g==" saltValue="IifZRFo4CWbWpr7LYvq9tQ==" spinCount="100000" sheet="1" objects="1" scenarios="1"/>
  <mergeCells count="8">
    <mergeCell ref="B223:E223"/>
    <mergeCell ref="B60:F60"/>
    <mergeCell ref="B2:C2"/>
    <mergeCell ref="B105:D105"/>
    <mergeCell ref="B133:F133"/>
    <mergeCell ref="B161:E161"/>
    <mergeCell ref="B192:E192"/>
    <mergeCell ref="B28:F28"/>
  </mergeCells>
  <phoneticPr fontId="20" type="noConversion"/>
  <conditionalFormatting sqref="E163:H186">
    <cfRule type="containsText" dxfId="64" priority="21" operator="containsText" text="false">
      <formula>NOT(ISERROR(SEARCH("false",E163)))</formula>
    </cfRule>
  </conditionalFormatting>
  <conditionalFormatting sqref="E194:E231">
    <cfRule type="containsText" dxfId="63" priority="20" operator="containsText" text="false">
      <formula>NOT(ISERROR(SEARCH("false",E194)))</formula>
    </cfRule>
  </conditionalFormatting>
  <conditionalFormatting sqref="F135:F150">
    <cfRule type="cellIs" dxfId="62" priority="19" operator="greaterThanOrEqual">
      <formula>0.2</formula>
    </cfRule>
  </conditionalFormatting>
  <conditionalFormatting sqref="F4:F19">
    <cfRule type="cellIs" dxfId="61" priority="1" operator="equal">
      <formula>1</formula>
    </cfRule>
    <cfRule type="cellIs" dxfId="60" priority="2" operator="between">
      <formula>0.75</formula>
      <formula>0.9999</formula>
    </cfRule>
    <cfRule type="cellIs" dxfId="59" priority="3" operator="between">
      <formula>0.5</formula>
      <formula>0.749</formula>
    </cfRule>
    <cfRule type="cellIs" dxfId="58" priority="4" operator="between">
      <formula>0.25</formula>
      <formula>0.4999</formula>
    </cfRule>
    <cfRule type="cellIs" dxfId="57" priority="5" operator="between">
      <formula>0</formula>
      <formula>0.249</formula>
    </cfRule>
  </conditionalFormatting>
  <conditionalFormatting sqref="E4:E19">
    <cfRule type="containsText" dxfId="56" priority="8" operator="containsText" text="G5">
      <formula>NOT(ISERROR(SEARCH("G5",E4)))</formula>
    </cfRule>
    <cfRule type="containsText" dxfId="55" priority="10" operator="containsText" text="G4">
      <formula>NOT(ISERROR(SEARCH("G4",E4)))</formula>
    </cfRule>
    <cfRule type="containsText" dxfId="54" priority="11" operator="containsText" text="G3">
      <formula>NOT(ISERROR(SEARCH("G3",E4)))</formula>
    </cfRule>
    <cfRule type="containsText" dxfId="53" priority="12" operator="containsText" text="G2">
      <formula>NOT(ISERROR(SEARCH("G2",E4)))</formula>
    </cfRule>
    <cfRule type="containsText" dxfId="52" priority="13" operator="containsText" text="G1">
      <formula>NOT(ISERROR(SEARCH("G1",E4)))</formula>
    </cfRule>
  </conditionalFormatting>
  <pageMargins left="0.7" right="0.7" top="0.75" bottom="0.75" header="0.3" footer="0.3"/>
  <pageSetup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7:AE106"/>
  <sheetViews>
    <sheetView topLeftCell="A78" workbookViewId="0">
      <selection activeCell="G88" sqref="G88:K92"/>
    </sheetView>
  </sheetViews>
  <sheetFormatPr defaultRowHeight="14.4" x14ac:dyDescent="0.3"/>
  <cols>
    <col min="1" max="1" width="12.77734375" bestFit="1" customWidth="1"/>
    <col min="2" max="2" width="12" bestFit="1" customWidth="1"/>
    <col min="3" max="3" width="7.6640625" bestFit="1" customWidth="1"/>
    <col min="4" max="4" width="6.88671875" bestFit="1" customWidth="1"/>
    <col min="5" max="5" width="5.5546875" bestFit="1" customWidth="1"/>
    <col min="6" max="6" width="9.44140625" bestFit="1" customWidth="1"/>
    <col min="7" max="7" width="6.44140625" bestFit="1" customWidth="1"/>
    <col min="8" max="8" width="5.5546875" bestFit="1" customWidth="1"/>
    <col min="9" max="9" width="7.33203125" bestFit="1" customWidth="1"/>
    <col min="10" max="10" width="8.44140625" bestFit="1" customWidth="1"/>
    <col min="11" max="11" width="7.109375" bestFit="1" customWidth="1"/>
    <col min="12" max="12" width="6.33203125" bestFit="1" customWidth="1"/>
    <col min="13" max="13" width="8.21875" bestFit="1" customWidth="1"/>
    <col min="14" max="14" width="10.44140625" bestFit="1" customWidth="1"/>
    <col min="15" max="15" width="6.109375" bestFit="1" customWidth="1"/>
    <col min="16" max="16" width="5.77734375" bestFit="1" customWidth="1"/>
    <col min="17" max="17" width="9" bestFit="1" customWidth="1"/>
    <col min="18" max="18" width="10.77734375" bestFit="1" customWidth="1"/>
  </cols>
  <sheetData>
    <row r="37" spans="1:18" x14ac:dyDescent="0.3">
      <c r="A37" s="3" t="s">
        <v>20</v>
      </c>
      <c r="B37" s="3" t="s">
        <v>21</v>
      </c>
    </row>
    <row r="38" spans="1:18" s="10" customFormat="1" ht="28.8" x14ac:dyDescent="0.3">
      <c r="A38" s="9" t="s">
        <v>18</v>
      </c>
      <c r="B38" s="10" t="s">
        <v>2</v>
      </c>
      <c r="C38" s="10" t="s">
        <v>3</v>
      </c>
      <c r="D38" s="10" t="s">
        <v>4</v>
      </c>
      <c r="E38" s="10" t="s">
        <v>12</v>
      </c>
      <c r="F38" s="10" t="s">
        <v>13</v>
      </c>
      <c r="G38" s="10" t="s">
        <v>5</v>
      </c>
      <c r="H38" s="10" t="s">
        <v>6</v>
      </c>
      <c r="I38" s="10" t="s">
        <v>14</v>
      </c>
      <c r="J38" s="10" t="s">
        <v>7</v>
      </c>
      <c r="K38" s="10" t="s">
        <v>15</v>
      </c>
      <c r="L38" s="10" t="s">
        <v>8</v>
      </c>
      <c r="M38" s="10" t="s">
        <v>9</v>
      </c>
      <c r="N38" s="10" t="s">
        <v>10</v>
      </c>
      <c r="O38" s="10" t="s">
        <v>11</v>
      </c>
      <c r="P38" s="10" t="s">
        <v>16</v>
      </c>
      <c r="Q38" s="10" t="s">
        <v>17</v>
      </c>
      <c r="R38" s="10" t="s">
        <v>19</v>
      </c>
    </row>
    <row r="39" spans="1:18" x14ac:dyDescent="0.3">
      <c r="A39" s="4">
        <v>2020</v>
      </c>
      <c r="B39" s="6">
        <v>1045</v>
      </c>
      <c r="C39" s="6">
        <v>933</v>
      </c>
      <c r="D39" s="6">
        <v>917</v>
      </c>
      <c r="E39" s="6">
        <v>756</v>
      </c>
      <c r="F39" s="6">
        <v>782</v>
      </c>
      <c r="G39" s="6">
        <v>789</v>
      </c>
      <c r="H39" s="6">
        <v>940</v>
      </c>
      <c r="I39" s="6">
        <v>979</v>
      </c>
      <c r="J39" s="6">
        <v>689</v>
      </c>
      <c r="K39" s="6">
        <v>1022</v>
      </c>
      <c r="L39" s="6">
        <v>828</v>
      </c>
      <c r="M39" s="6">
        <v>763</v>
      </c>
      <c r="N39" s="6">
        <v>932</v>
      </c>
      <c r="O39" s="6">
        <v>766</v>
      </c>
      <c r="P39" s="6">
        <v>940</v>
      </c>
      <c r="Q39" s="6">
        <v>721</v>
      </c>
      <c r="R39" s="6">
        <v>13802</v>
      </c>
    </row>
    <row r="40" spans="1:18" x14ac:dyDescent="0.3">
      <c r="A40" s="4">
        <v>2021</v>
      </c>
      <c r="B40" s="6">
        <v>922</v>
      </c>
      <c r="C40" s="6">
        <v>791</v>
      </c>
      <c r="D40" s="6">
        <v>824</v>
      </c>
      <c r="E40" s="6">
        <v>640</v>
      </c>
      <c r="F40" s="6">
        <v>710</v>
      </c>
      <c r="G40" s="6">
        <v>668</v>
      </c>
      <c r="H40" s="6">
        <v>822</v>
      </c>
      <c r="I40" s="6">
        <v>800</v>
      </c>
      <c r="J40" s="6">
        <v>577</v>
      </c>
      <c r="K40" s="6">
        <v>842</v>
      </c>
      <c r="L40" s="6">
        <v>692</v>
      </c>
      <c r="M40" s="6">
        <v>655</v>
      </c>
      <c r="N40" s="6">
        <v>837</v>
      </c>
      <c r="O40" s="6">
        <v>618</v>
      </c>
      <c r="P40" s="6">
        <v>776</v>
      </c>
      <c r="Q40" s="6">
        <v>577</v>
      </c>
      <c r="R40" s="6">
        <v>11751</v>
      </c>
    </row>
    <row r="41" spans="1:18" x14ac:dyDescent="0.3">
      <c r="A41" s="7" t="s">
        <v>19</v>
      </c>
      <c r="B41" s="6">
        <v>1967</v>
      </c>
      <c r="C41" s="6">
        <v>1724</v>
      </c>
      <c r="D41" s="6">
        <v>1741</v>
      </c>
      <c r="E41" s="6">
        <v>1396</v>
      </c>
      <c r="F41" s="6">
        <v>1492</v>
      </c>
      <c r="G41" s="6">
        <v>1457</v>
      </c>
      <c r="H41" s="6">
        <v>1762</v>
      </c>
      <c r="I41" s="6">
        <v>1779</v>
      </c>
      <c r="J41" s="6">
        <v>1266</v>
      </c>
      <c r="K41" s="6">
        <v>1864</v>
      </c>
      <c r="L41" s="6">
        <v>1520</v>
      </c>
      <c r="M41" s="6">
        <v>1418</v>
      </c>
      <c r="N41" s="6">
        <v>1769</v>
      </c>
      <c r="O41" s="6">
        <v>1384</v>
      </c>
      <c r="P41" s="6">
        <v>1716</v>
      </c>
      <c r="Q41" s="6">
        <v>1298</v>
      </c>
      <c r="R41" s="6">
        <v>25553</v>
      </c>
    </row>
    <row r="48" spans="1:18" ht="15" thickBot="1" x14ac:dyDescent="0.35">
      <c r="A48" t="s">
        <v>0</v>
      </c>
      <c r="B48" t="s">
        <v>1</v>
      </c>
      <c r="C48" t="s">
        <v>22</v>
      </c>
      <c r="D48" t="s">
        <v>23</v>
      </c>
      <c r="I48" s="16" t="s">
        <v>0</v>
      </c>
      <c r="J48" s="17" t="s">
        <v>1</v>
      </c>
      <c r="K48" s="16" t="s">
        <v>26</v>
      </c>
      <c r="L48" s="16" t="s">
        <v>27</v>
      </c>
      <c r="M48" s="16" t="s">
        <v>28</v>
      </c>
    </row>
    <row r="49" spans="1:18" ht="15" thickTop="1" x14ac:dyDescent="0.3">
      <c r="A49" s="8">
        <v>2020</v>
      </c>
      <c r="B49" s="8">
        <v>6</v>
      </c>
      <c r="C49" s="8" t="s">
        <v>2</v>
      </c>
      <c r="D49" s="8">
        <v>80</v>
      </c>
      <c r="I49" s="19">
        <v>2020</v>
      </c>
      <c r="J49" s="20">
        <v>6</v>
      </c>
      <c r="K49" s="20">
        <v>80</v>
      </c>
      <c r="L49" s="20"/>
      <c r="M49" s="20"/>
    </row>
    <row r="50" spans="1:18" x14ac:dyDescent="0.3">
      <c r="A50" s="8"/>
      <c r="B50" s="8">
        <v>7</v>
      </c>
      <c r="C50" s="8" t="s">
        <v>10</v>
      </c>
      <c r="D50" s="8">
        <v>175</v>
      </c>
      <c r="I50" s="21"/>
      <c r="J50" s="22">
        <v>7</v>
      </c>
      <c r="K50" s="22"/>
      <c r="L50" s="22"/>
      <c r="M50" s="22">
        <v>175</v>
      </c>
    </row>
    <row r="51" spans="1:18" x14ac:dyDescent="0.3">
      <c r="A51" s="8"/>
      <c r="B51" s="8">
        <v>8</v>
      </c>
      <c r="C51" s="8" t="s">
        <v>15</v>
      </c>
      <c r="D51" s="8">
        <v>185</v>
      </c>
      <c r="I51" s="19"/>
      <c r="J51" s="20">
        <v>8</v>
      </c>
      <c r="K51" s="20"/>
      <c r="L51" s="20">
        <v>185</v>
      </c>
      <c r="M51" s="20"/>
    </row>
    <row r="52" spans="1:18" x14ac:dyDescent="0.3">
      <c r="A52" s="8"/>
      <c r="B52" s="8">
        <v>9</v>
      </c>
      <c r="C52" s="8" t="s">
        <v>2</v>
      </c>
      <c r="D52" s="8">
        <v>165</v>
      </c>
      <c r="I52" s="21"/>
      <c r="J52" s="22">
        <v>9</v>
      </c>
      <c r="K52" s="22">
        <v>165</v>
      </c>
      <c r="L52" s="22"/>
      <c r="M52" s="22"/>
    </row>
    <row r="53" spans="1:18" x14ac:dyDescent="0.3">
      <c r="A53" s="8"/>
      <c r="B53" s="8">
        <v>10</v>
      </c>
      <c r="C53" s="8" t="s">
        <v>15</v>
      </c>
      <c r="D53" s="8">
        <v>168</v>
      </c>
      <c r="I53" s="19"/>
      <c r="J53" s="20">
        <v>10</v>
      </c>
      <c r="K53" s="20"/>
      <c r="L53" s="20">
        <v>168</v>
      </c>
      <c r="M53" s="20"/>
    </row>
    <row r="54" spans="1:18" s="5" customFormat="1" x14ac:dyDescent="0.3">
      <c r="A54" s="8"/>
      <c r="B54" s="8">
        <v>11</v>
      </c>
      <c r="C54" s="8" t="s">
        <v>2</v>
      </c>
      <c r="D54" s="8">
        <v>177</v>
      </c>
      <c r="E54"/>
      <c r="F54"/>
      <c r="G54"/>
      <c r="H54"/>
      <c r="I54" s="21"/>
      <c r="J54" s="22">
        <v>11</v>
      </c>
      <c r="K54" s="22">
        <v>177</v>
      </c>
      <c r="L54" s="22"/>
      <c r="M54" s="22"/>
      <c r="N54"/>
      <c r="O54"/>
      <c r="P54"/>
      <c r="Q54"/>
      <c r="R54"/>
    </row>
    <row r="55" spans="1:18" x14ac:dyDescent="0.3">
      <c r="A55" s="8"/>
      <c r="B55" s="8">
        <v>12</v>
      </c>
      <c r="C55" s="8" t="s">
        <v>2</v>
      </c>
      <c r="D55" s="8">
        <v>168</v>
      </c>
      <c r="I55" s="19"/>
      <c r="J55" s="20">
        <v>12</v>
      </c>
      <c r="K55" s="20">
        <v>168</v>
      </c>
      <c r="L55" s="20"/>
      <c r="M55" s="20"/>
    </row>
    <row r="56" spans="1:18" x14ac:dyDescent="0.3">
      <c r="A56" s="8">
        <v>2021</v>
      </c>
      <c r="B56" s="8">
        <v>1</v>
      </c>
      <c r="C56" s="8" t="s">
        <v>2</v>
      </c>
      <c r="D56" s="8">
        <v>189</v>
      </c>
      <c r="I56" s="21">
        <v>2021</v>
      </c>
      <c r="J56" s="22">
        <v>1</v>
      </c>
      <c r="K56" s="22">
        <v>189</v>
      </c>
      <c r="L56" s="22"/>
      <c r="M56" s="22"/>
    </row>
    <row r="57" spans="1:18" x14ac:dyDescent="0.3">
      <c r="A57" s="8"/>
      <c r="B57" s="8">
        <v>2</v>
      </c>
      <c r="C57" s="8" t="s">
        <v>10</v>
      </c>
      <c r="D57" s="8">
        <v>155</v>
      </c>
      <c r="I57" s="19"/>
      <c r="J57" s="20">
        <v>2</v>
      </c>
      <c r="K57" s="20"/>
      <c r="L57" s="20"/>
      <c r="M57" s="20">
        <v>155</v>
      </c>
    </row>
    <row r="58" spans="1:18" x14ac:dyDescent="0.3">
      <c r="A58" s="8"/>
      <c r="B58" s="8">
        <v>3</v>
      </c>
      <c r="C58" s="8" t="s">
        <v>15</v>
      </c>
      <c r="D58" s="8">
        <v>168</v>
      </c>
      <c r="I58" s="21"/>
      <c r="J58" s="22">
        <v>3</v>
      </c>
      <c r="K58" s="22"/>
      <c r="L58" s="22">
        <v>168</v>
      </c>
      <c r="M58" s="22"/>
    </row>
    <row r="59" spans="1:18" x14ac:dyDescent="0.3">
      <c r="A59" s="8"/>
      <c r="B59" s="8">
        <v>4</v>
      </c>
      <c r="C59" s="8" t="s">
        <v>10</v>
      </c>
      <c r="D59" s="8">
        <v>170</v>
      </c>
      <c r="I59" s="19"/>
      <c r="J59" s="20">
        <v>4</v>
      </c>
      <c r="K59" s="20"/>
      <c r="L59" s="20"/>
      <c r="M59" s="20">
        <v>170</v>
      </c>
    </row>
    <row r="60" spans="1:18" x14ac:dyDescent="0.3">
      <c r="A60" s="8"/>
      <c r="B60" s="8">
        <v>5</v>
      </c>
      <c r="C60" s="8" t="s">
        <v>2</v>
      </c>
      <c r="D60" s="8">
        <v>178</v>
      </c>
      <c r="I60" s="21"/>
      <c r="J60" s="22">
        <v>5</v>
      </c>
      <c r="K60" s="22">
        <v>178</v>
      </c>
      <c r="L60" s="22"/>
      <c r="M60" s="22"/>
    </row>
    <row r="61" spans="1:18" x14ac:dyDescent="0.3">
      <c r="A61" s="8"/>
      <c r="B61" s="8">
        <v>6</v>
      </c>
      <c r="C61" s="8" t="s">
        <v>2</v>
      </c>
      <c r="D61" s="8">
        <v>99</v>
      </c>
      <c r="I61" s="23"/>
      <c r="J61" s="24">
        <v>6</v>
      </c>
      <c r="K61" s="24">
        <v>99</v>
      </c>
      <c r="L61" s="24"/>
      <c r="M61" s="24"/>
    </row>
    <row r="82" spans="1:31" x14ac:dyDescent="0.3">
      <c r="A82" t="s">
        <v>59</v>
      </c>
      <c r="B82" t="s">
        <v>60</v>
      </c>
    </row>
    <row r="83" spans="1:31" x14ac:dyDescent="0.3">
      <c r="A83" s="1">
        <v>0</v>
      </c>
      <c r="B83" s="1">
        <v>1306</v>
      </c>
      <c r="G83" t="str" cm="1">
        <f t="array" ref="G83:AE84">TRANSPOSE(A82:B106)</f>
        <v>hr</v>
      </c>
      <c r="H83">
        <v>0</v>
      </c>
      <c r="I83">
        <v>1</v>
      </c>
      <c r="J83">
        <v>2</v>
      </c>
      <c r="K83">
        <v>3</v>
      </c>
      <c r="L83">
        <v>4</v>
      </c>
      <c r="M83">
        <v>5</v>
      </c>
      <c r="N83">
        <v>6</v>
      </c>
      <c r="O83">
        <v>7</v>
      </c>
      <c r="P83">
        <v>8</v>
      </c>
      <c r="Q83">
        <v>9</v>
      </c>
      <c r="R83">
        <v>10</v>
      </c>
      <c r="S83">
        <v>11</v>
      </c>
      <c r="T83">
        <v>12</v>
      </c>
      <c r="U83">
        <v>13</v>
      </c>
      <c r="V83">
        <v>14</v>
      </c>
      <c r="W83">
        <v>15</v>
      </c>
      <c r="X83">
        <v>16</v>
      </c>
      <c r="Y83">
        <v>17</v>
      </c>
      <c r="Z83">
        <v>18</v>
      </c>
      <c r="AA83">
        <v>19</v>
      </c>
      <c r="AB83">
        <v>20</v>
      </c>
      <c r="AC83">
        <v>21</v>
      </c>
      <c r="AD83">
        <v>22</v>
      </c>
      <c r="AE83">
        <v>23</v>
      </c>
    </row>
    <row r="84" spans="1:31" x14ac:dyDescent="0.3">
      <c r="A84" s="1">
        <v>1</v>
      </c>
      <c r="B84" s="1">
        <v>1022</v>
      </c>
      <c r="G84" t="str">
        <v>users</v>
      </c>
      <c r="H84">
        <v>1306</v>
      </c>
      <c r="I84">
        <v>1022</v>
      </c>
      <c r="J84">
        <v>969</v>
      </c>
      <c r="K84">
        <v>1020</v>
      </c>
      <c r="L84">
        <v>1037</v>
      </c>
      <c r="M84">
        <v>1047</v>
      </c>
      <c r="N84">
        <v>1339</v>
      </c>
      <c r="O84">
        <v>1029</v>
      </c>
      <c r="P84">
        <v>1054</v>
      </c>
      <c r="Q84">
        <v>1055</v>
      </c>
      <c r="R84">
        <v>1008</v>
      </c>
      <c r="S84">
        <v>1045</v>
      </c>
      <c r="T84">
        <v>1183</v>
      </c>
      <c r="U84">
        <v>1006</v>
      </c>
      <c r="V84">
        <v>995</v>
      </c>
      <c r="W84">
        <v>1036</v>
      </c>
      <c r="X84">
        <v>1032</v>
      </c>
      <c r="Y84">
        <v>1006</v>
      </c>
      <c r="Z84">
        <v>1242</v>
      </c>
      <c r="AA84">
        <v>1037</v>
      </c>
      <c r="AB84">
        <v>1013</v>
      </c>
      <c r="AC84">
        <v>1007</v>
      </c>
      <c r="AD84">
        <v>1037</v>
      </c>
      <c r="AE84">
        <v>1028</v>
      </c>
    </row>
    <row r="85" spans="1:31" x14ac:dyDescent="0.3">
      <c r="A85" s="1">
        <v>2</v>
      </c>
      <c r="B85" s="1">
        <v>969</v>
      </c>
    </row>
    <row r="86" spans="1:31" x14ac:dyDescent="0.3">
      <c r="A86" s="1">
        <v>3</v>
      </c>
      <c r="B86" s="1">
        <v>1020</v>
      </c>
    </row>
    <row r="87" spans="1:31" x14ac:dyDescent="0.3">
      <c r="A87" s="1">
        <v>4</v>
      </c>
      <c r="B87" s="1">
        <v>1037</v>
      </c>
    </row>
    <row r="88" spans="1:31" ht="15" thickBot="1" x14ac:dyDescent="0.35">
      <c r="A88" s="1">
        <v>5</v>
      </c>
      <c r="B88" s="1">
        <v>1047</v>
      </c>
      <c r="G88" t="s">
        <v>102</v>
      </c>
      <c r="H88" t="s">
        <v>107</v>
      </c>
      <c r="I88" s="41" t="s">
        <v>104</v>
      </c>
      <c r="J88" s="41" t="s">
        <v>105</v>
      </c>
      <c r="K88" t="s">
        <v>106</v>
      </c>
    </row>
    <row r="89" spans="1:31" ht="15" thickTop="1" x14ac:dyDescent="0.3">
      <c r="A89" s="1">
        <v>6</v>
      </c>
      <c r="B89" s="1">
        <v>1339</v>
      </c>
      <c r="G89" s="1" t="s">
        <v>98</v>
      </c>
      <c r="H89" s="1">
        <v>261</v>
      </c>
      <c r="I89" s="33"/>
      <c r="J89" s="1"/>
      <c r="K89" s="1"/>
    </row>
    <row r="90" spans="1:31" x14ac:dyDescent="0.3">
      <c r="A90" s="1">
        <v>7</v>
      </c>
      <c r="B90" s="1">
        <v>1029</v>
      </c>
      <c r="G90" s="1" t="s">
        <v>99</v>
      </c>
      <c r="H90" s="1"/>
      <c r="I90" s="1">
        <v>259</v>
      </c>
      <c r="J90" s="1"/>
      <c r="K90" s="1"/>
    </row>
    <row r="91" spans="1:31" x14ac:dyDescent="0.3">
      <c r="A91" s="1">
        <v>8</v>
      </c>
      <c r="B91" s="1">
        <v>1054</v>
      </c>
      <c r="G91" s="1" t="s">
        <v>100</v>
      </c>
      <c r="H91" s="1"/>
      <c r="I91" s="33"/>
      <c r="J91" s="1">
        <v>244</v>
      </c>
      <c r="K91" s="1"/>
    </row>
    <row r="92" spans="1:31" x14ac:dyDescent="0.3">
      <c r="A92" s="1">
        <v>9</v>
      </c>
      <c r="B92" s="1">
        <v>1055</v>
      </c>
      <c r="G92" s="1" t="s">
        <v>101</v>
      </c>
      <c r="H92" s="1"/>
      <c r="I92" s="35"/>
      <c r="J92" s="1"/>
      <c r="K92" s="1">
        <v>236</v>
      </c>
    </row>
    <row r="93" spans="1:31" x14ac:dyDescent="0.3">
      <c r="A93" s="1">
        <v>10</v>
      </c>
      <c r="B93" s="1">
        <v>1008</v>
      </c>
      <c r="G93" s="32"/>
      <c r="H93" s="33"/>
      <c r="I93" s="33"/>
      <c r="L93" s="33"/>
    </row>
    <row r="94" spans="1:31" x14ac:dyDescent="0.3">
      <c r="A94" s="1">
        <v>11</v>
      </c>
      <c r="B94" s="1">
        <v>1045</v>
      </c>
      <c r="G94" s="38"/>
      <c r="H94" s="39"/>
      <c r="I94" s="39"/>
      <c r="M94" s="39"/>
    </row>
    <row r="95" spans="1:31" x14ac:dyDescent="0.3">
      <c r="A95" s="1">
        <v>12</v>
      </c>
      <c r="B95" s="1">
        <v>1183</v>
      </c>
    </row>
    <row r="96" spans="1:31" x14ac:dyDescent="0.3">
      <c r="A96" s="1">
        <v>13</v>
      </c>
      <c r="B96" s="1">
        <v>1006</v>
      </c>
    </row>
    <row r="97" spans="1:2" x14ac:dyDescent="0.3">
      <c r="A97" s="1">
        <v>14</v>
      </c>
      <c r="B97" s="1">
        <v>995</v>
      </c>
    </row>
    <row r="98" spans="1:2" x14ac:dyDescent="0.3">
      <c r="A98" s="1">
        <v>15</v>
      </c>
      <c r="B98" s="1">
        <v>1036</v>
      </c>
    </row>
    <row r="99" spans="1:2" x14ac:dyDescent="0.3">
      <c r="A99" s="1">
        <v>16</v>
      </c>
      <c r="B99" s="1">
        <v>1032</v>
      </c>
    </row>
    <row r="100" spans="1:2" x14ac:dyDescent="0.3">
      <c r="A100" s="1">
        <v>17</v>
      </c>
      <c r="B100" s="1">
        <v>1006</v>
      </c>
    </row>
    <row r="101" spans="1:2" x14ac:dyDescent="0.3">
      <c r="A101" s="1">
        <v>18</v>
      </c>
      <c r="B101" s="1">
        <v>1242</v>
      </c>
    </row>
    <row r="102" spans="1:2" x14ac:dyDescent="0.3">
      <c r="A102" s="1">
        <v>19</v>
      </c>
      <c r="B102" s="1">
        <v>1037</v>
      </c>
    </row>
    <row r="103" spans="1:2" x14ac:dyDescent="0.3">
      <c r="A103" s="1">
        <v>20</v>
      </c>
      <c r="B103" s="1">
        <v>1013</v>
      </c>
    </row>
    <row r="104" spans="1:2" x14ac:dyDescent="0.3">
      <c r="A104" s="1">
        <v>21</v>
      </c>
      <c r="B104" s="1">
        <v>1007</v>
      </c>
    </row>
    <row r="105" spans="1:2" x14ac:dyDescent="0.3">
      <c r="A105" s="1">
        <v>22</v>
      </c>
      <c r="B105" s="1">
        <v>1037</v>
      </c>
    </row>
    <row r="106" spans="1:2" x14ac:dyDescent="0.3">
      <c r="A106" s="1">
        <v>23</v>
      </c>
      <c r="B106" s="1">
        <v>1028</v>
      </c>
    </row>
  </sheetData>
  <phoneticPr fontId="20" type="noConversion"/>
  <pageMargins left="0.7" right="0.7" top="0.75" bottom="0.75" header="0.3" footer="0.3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A06B55-1E1A-4A6D-8D98-8C33A2045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category analysis</vt:lpstr>
      <vt:lpstr>user analysis</vt:lpstr>
      <vt:lpstr>content analysis</vt:lpstr>
      <vt:lpstr>reaction &amp; sentiment analysis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 Yang</cp:lastModifiedBy>
  <dcterms:created xsi:type="dcterms:W3CDTF">2022-04-15T10:57:22Z</dcterms:created>
  <dcterms:modified xsi:type="dcterms:W3CDTF">2022-07-28T10:21:52Z</dcterms:modified>
</cp:coreProperties>
</file>