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99B06702-B0E0-4803-BC03-0C81511D25AA}" xr6:coauthVersionLast="47" xr6:coauthVersionMax="47" xr10:uidLastSave="{00000000-0000-0000-0000-000000000000}"/>
  <bookViews>
    <workbookView xWindow="19200" yWindow="0" windowWidth="19200" windowHeight="21000" tabRatio="769" activeTab="3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D22" i="1"/>
  <c r="F22" i="1" s="1"/>
  <c r="E24" i="5"/>
  <c r="F17" i="5"/>
  <c r="E8" i="3"/>
  <c r="E27" i="3" s="1"/>
  <c r="E29" i="3" s="1"/>
  <c r="D20" i="2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E9" i="5"/>
  <c r="F13" i="3"/>
  <c r="E23" i="2"/>
  <c r="F16" i="2"/>
  <c r="F17" i="2" s="1"/>
  <c r="F15" i="2"/>
  <c r="F14" i="2"/>
  <c r="E17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25" i="3"/>
  <c r="E11" i="2"/>
  <c r="F18" i="5"/>
  <c r="F19" i="5"/>
  <c r="F20" i="5"/>
  <c r="F21" i="5"/>
  <c r="F22" i="5"/>
  <c r="F23" i="5"/>
  <c r="F7" i="5"/>
  <c r="F10" i="2"/>
  <c r="F8" i="1"/>
  <c r="F9" i="1"/>
  <c r="B29" i="15"/>
  <c r="F16" i="5"/>
  <c r="F15" i="5"/>
  <c r="F14" i="5"/>
  <c r="F13" i="5"/>
  <c r="F6" i="5"/>
  <c r="F5" i="5"/>
  <c r="F9" i="2"/>
  <c r="F8" i="2"/>
  <c r="F7" i="2"/>
  <c r="F5" i="2"/>
  <c r="F16" i="1"/>
  <c r="F7" i="1"/>
  <c r="F6" i="1"/>
  <c r="F5" i="1"/>
  <c r="E26" i="5" l="1"/>
  <c r="E27" i="5" s="1"/>
  <c r="F8" i="3"/>
  <c r="F23" i="3"/>
  <c r="F27" i="3" s="1"/>
  <c r="E17" i="10"/>
  <c r="F11" i="1"/>
  <c r="F27" i="1" s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26" i="5" l="1"/>
  <c r="F30" i="5" s="1"/>
  <c r="F31" i="3"/>
  <c r="F17" i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l="1"/>
  <c r="H10" i="14"/>
  <c r="H30" i="5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<sst xmlns="http://schemas.openxmlformats.org/spreadsheetml/2006/main" count="258" uniqueCount="113">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</sst>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9" sqref="D9"/>
    </sheetView>
  </sheetViews>
  <sheetFormatPr defaultRowHeight="15" x14ac:dyDescent="0.25"/>
  <cols>
    <col min="2" max="2" width="9.140625" customWidth="1"/>
    <col min="3" max="3" width="19.7109375" bestFit="1" customWidth="1"/>
    <col min="4" max="4" width="7.4257812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>
        <v>0.88</v>
      </c>
      <c r="E5" s="4">
        <v>0.03</v>
      </c>
      <c r="F5" s="4">
        <f>D5*E5</f>
        <v>2.64E-2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0.92</v>
      </c>
      <c r="E8" s="4">
        <v>0.03</v>
      </c>
      <c r="F8" s="4">
        <f t="shared" si="0"/>
        <v>2.76E-2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0.114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25">
      <c r="C15" t="s">
        <v>18</v>
      </c>
      <c r="D15" s="4"/>
      <c r="E15" s="4">
        <v>7.0000000000000007E-2</v>
      </c>
      <c r="F15" s="4">
        <f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ref="F16" si="1">D16*E16</f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2.76E-2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101</v>
      </c>
      <c r="D21" s="4"/>
      <c r="E21" s="4"/>
    </row>
    <row r="22" spans="3:8" x14ac:dyDescent="0.25">
      <c r="C22" t="s">
        <v>24</v>
      </c>
      <c r="D22" s="4">
        <f>18.5/20</f>
        <v>0.92500000000000004</v>
      </c>
      <c r="E22" s="4">
        <v>0.2</v>
      </c>
      <c r="F22" s="4">
        <f>D22*E22</f>
        <v>0.18500000000000003</v>
      </c>
    </row>
    <row r="23" spans="3:8" x14ac:dyDescent="0.25">
      <c r="D23" s="4"/>
      <c r="E23" s="4"/>
      <c r="F23" s="4"/>
    </row>
    <row r="24" spans="3:8" x14ac:dyDescent="0.25">
      <c r="C24" t="s">
        <v>77</v>
      </c>
      <c r="D24" s="4"/>
      <c r="E24" s="10">
        <v>0.05</v>
      </c>
      <c r="F24" s="4">
        <f>D24*E24</f>
        <v>0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(SUM(F11,F17,F24,F22)/E27)</f>
        <v>0.5024615384615384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0.32660000000000006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workbookViewId="0">
      <selection activeCell="E16" sqref="E16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8" ht="15.75" thickBot="1" x14ac:dyDescent="0.3">
      <c r="B4" s="11" t="s">
        <v>52</v>
      </c>
      <c r="F4" s="11" t="s">
        <v>51</v>
      </c>
    </row>
    <row r="5" spans="2:8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25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0.32660000000000006</v>
      </c>
      <c r="H6" t="str">
        <f>LOOKUP(G6,'LetterGrade Lookup'!B3:C15,'LetterGrade Lookup'!C3:C15)</f>
        <v>F</v>
      </c>
    </row>
    <row r="7" spans="2:8" x14ac:dyDescent="0.25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0.57614285714285718</v>
      </c>
      <c r="H7" t="str">
        <f>LOOKUP(G7,'LetterGrade Lookup'!B3:C15,'LetterGrade Lookup'!C3:C15)</f>
        <v>D+</v>
      </c>
    </row>
    <row r="8" spans="2:8" x14ac:dyDescent="0.25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0.39149166666666663</v>
      </c>
      <c r="H8" t="str">
        <f>LOOKUP(G8,'LetterGrade Lookup'!B3:C15,'LetterGrade Lookup'!C3:C15)</f>
        <v>F</v>
      </c>
    </row>
    <row r="9" spans="2:8" x14ac:dyDescent="0.25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0.34100000000000003</v>
      </c>
      <c r="H9" t="str">
        <f>LOOKUP(G9,'LetterGrade Lookup'!B3:C15,'LetterGrade Lookup'!C3:C15)</f>
        <v>F</v>
      </c>
    </row>
    <row r="10" spans="2:8" x14ac:dyDescent="0.25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LOOKUP(G9,'LetterGrade Lookup'!B3:C15,'LetterGrade Lookup'!C3:C15)</f>
        <v>F</v>
      </c>
    </row>
    <row r="11" spans="2:8" x14ac:dyDescent="0.25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D16" sqref="D16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0.15</v>
      </c>
    </row>
    <row r="12" spans="3:6" ht="15.75" thickTop="1" x14ac:dyDescent="0.25">
      <c r="D12" s="4"/>
    </row>
    <row r="13" spans="3:6" ht="15.75" thickBot="1" x14ac:dyDescent="0.3">
      <c r="C13" s="11" t="s">
        <v>50</v>
      </c>
      <c r="D13" s="4"/>
    </row>
    <row r="14" spans="3:6" x14ac:dyDescent="0.25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25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25">
      <c r="C16" t="s">
        <v>19</v>
      </c>
      <c r="D16" s="4"/>
      <c r="E16" s="4">
        <v>7.0000000000000007E-2</v>
      </c>
      <c r="F16" s="4">
        <f t="shared" si="1"/>
        <v>0</v>
      </c>
    </row>
    <row r="17" spans="3:8" x14ac:dyDescent="0.25">
      <c r="C17" t="s">
        <v>43</v>
      </c>
      <c r="D17" s="4"/>
      <c r="E17" s="10">
        <f>SUM(E14:E16)</f>
        <v>0.15000000000000002</v>
      </c>
      <c r="F17" s="4">
        <f>SUM(F14:F16)</f>
        <v>6.9000000000000006E-2</v>
      </c>
    </row>
    <row r="18" spans="3:8" x14ac:dyDescent="0.25">
      <c r="D18" s="4"/>
    </row>
    <row r="19" spans="3:8" ht="15.75" thickBot="1" x14ac:dyDescent="0.3">
      <c r="C19" s="11" t="s">
        <v>101</v>
      </c>
      <c r="D19" s="4"/>
    </row>
    <row r="20" spans="3:8" x14ac:dyDescent="0.25">
      <c r="C20" t="s">
        <v>47</v>
      </c>
      <c r="D20" s="4">
        <f>31/35</f>
        <v>0.88571428571428568</v>
      </c>
      <c r="E20" s="4">
        <v>0.2</v>
      </c>
      <c r="F20" s="4">
        <f>D20*E20</f>
        <v>0.17714285714285716</v>
      </c>
    </row>
    <row r="21" spans="3:8" x14ac:dyDescent="0.25">
      <c r="C21" t="s">
        <v>48</v>
      </c>
      <c r="D21" s="4">
        <v>0.9</v>
      </c>
      <c r="E21" s="4">
        <v>0.2</v>
      </c>
      <c r="F21" s="4">
        <f>D21*E21</f>
        <v>0.18000000000000002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(SUM(F11,F17,F20:F21)/E23)</f>
        <v>0.78923679060665364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D26" s="4"/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0.57614285714285718</v>
      </c>
      <c r="H27" t="str">
        <f>LOOKUP(F27,'LetterGrade Lookup'!B3:C15,'LetterGrade Lookup'!C3:C15)</f>
        <v>D+</v>
      </c>
    </row>
    <row r="28" spans="3:8" ht="15.75" thickTop="1" x14ac:dyDescent="0.25"/>
    <row r="29" spans="3:8" x14ac:dyDescent="0.25">
      <c r="C29" t="s">
        <v>45</v>
      </c>
      <c r="D29" s="10"/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zoomScaleNormal="100" workbookViewId="0">
      <selection activeCell="D6" sqref="D6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>
        <v>0.96</v>
      </c>
      <c r="E5" s="4">
        <v>0.05</v>
      </c>
      <c r="F5" s="4">
        <f>D5*E5</f>
        <v>4.8000000000000001E-2</v>
      </c>
    </row>
    <row r="6" spans="3:6" x14ac:dyDescent="0.25">
      <c r="C6" t="s">
        <v>18</v>
      </c>
      <c r="D6" s="4"/>
      <c r="E6" s="4">
        <v>0.05</v>
      </c>
      <c r="F6" s="4">
        <f>D6*E6</f>
        <v>0</v>
      </c>
    </row>
    <row r="7" spans="3:6" x14ac:dyDescent="0.25">
      <c r="C7" t="s">
        <v>19</v>
      </c>
      <c r="D7" s="4"/>
      <c r="E7" s="4">
        <v>0.05</v>
      </c>
      <c r="F7" s="4">
        <f>D7*E7</f>
        <v>0</v>
      </c>
    </row>
    <row r="8" spans="3:6" x14ac:dyDescent="0.25">
      <c r="C8" t="s">
        <v>43</v>
      </c>
      <c r="D8" s="4"/>
      <c r="E8" s="10">
        <f>20%</f>
        <v>0.2</v>
      </c>
      <c r="F8" s="4">
        <f>SUM(F5:F7)</f>
        <v>4.8000000000000001E-2</v>
      </c>
    </row>
    <row r="9" spans="3:6" x14ac:dyDescent="0.25">
      <c r="D9" s="4"/>
      <c r="E9" s="4"/>
    </row>
    <row r="10" spans="3:6" ht="15.75" thickBot="1" x14ac:dyDescent="0.3">
      <c r="C10" s="11" t="s">
        <v>103</v>
      </c>
      <c r="D10" s="4"/>
    </row>
    <row r="11" spans="3:6" x14ac:dyDescent="0.25">
      <c r="C11" t="s">
        <v>58</v>
      </c>
      <c r="D11" s="4">
        <v>1</v>
      </c>
      <c r="E11" s="4">
        <f>$E$23/12</f>
        <v>1.6666666666666666E-2</v>
      </c>
      <c r="F11" s="4">
        <f t="shared" ref="F11:F22" si="0">D11*E11</f>
        <v>1.6666666666666666E-2</v>
      </c>
    </row>
    <row r="12" spans="3:6" x14ac:dyDescent="0.25">
      <c r="C12" t="s">
        <v>59</v>
      </c>
      <c r="D12" s="4">
        <v>1</v>
      </c>
      <c r="E12" s="4">
        <f t="shared" ref="E12:E22" si="1">$E$23/12</f>
        <v>1.6666666666666666E-2</v>
      </c>
      <c r="F12" s="4">
        <f t="shared" si="0"/>
        <v>1.6666666666666666E-2</v>
      </c>
    </row>
    <row r="13" spans="3:6" x14ac:dyDescent="0.25">
      <c r="C13" t="s">
        <v>60</v>
      </c>
      <c r="D13" s="4">
        <v>1</v>
      </c>
      <c r="E13" s="4">
        <f t="shared" si="1"/>
        <v>1.6666666666666666E-2</v>
      </c>
      <c r="F13" s="4">
        <f t="shared" si="0"/>
        <v>1.6666666666666666E-2</v>
      </c>
    </row>
    <row r="14" spans="3:6" x14ac:dyDescent="0.25">
      <c r="C14" t="s">
        <v>61</v>
      </c>
      <c r="D14" s="4">
        <v>0.88</v>
      </c>
      <c r="E14" s="4">
        <f t="shared" si="1"/>
        <v>1.6666666666666666E-2</v>
      </c>
      <c r="F14" s="4">
        <f t="shared" si="0"/>
        <v>1.4666666666666666E-2</v>
      </c>
    </row>
    <row r="15" spans="3:6" x14ac:dyDescent="0.25">
      <c r="C15" t="s">
        <v>62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25">
      <c r="C16" t="s">
        <v>111</v>
      </c>
      <c r="D16" s="4">
        <v>1</v>
      </c>
      <c r="E16" s="4">
        <f>$E$23/24</f>
        <v>8.3333333333333332E-3</v>
      </c>
      <c r="F16" s="4">
        <f t="shared" si="0"/>
        <v>8.3333333333333332E-3</v>
      </c>
    </row>
    <row r="17" spans="3:8" x14ac:dyDescent="0.25">
      <c r="C17" t="s">
        <v>63</v>
      </c>
      <c r="D17" s="4">
        <v>1</v>
      </c>
      <c r="E17" s="4">
        <f>$E$23/24</f>
        <v>8.3333333333333332E-3</v>
      </c>
      <c r="F17" s="4">
        <f t="shared" si="0"/>
        <v>8.3333333333333332E-3</v>
      </c>
    </row>
    <row r="18" spans="3:8" x14ac:dyDescent="0.25">
      <c r="C18" t="s">
        <v>64</v>
      </c>
      <c r="D18" s="4">
        <v>0.88</v>
      </c>
      <c r="E18" s="4">
        <f t="shared" si="1"/>
        <v>1.6666666666666666E-2</v>
      </c>
      <c r="F18" s="4">
        <f t="shared" si="0"/>
        <v>1.4666666666666666E-2</v>
      </c>
    </row>
    <row r="19" spans="3:8" x14ac:dyDescent="0.25">
      <c r="C19" t="s">
        <v>65</v>
      </c>
      <c r="D19" s="4">
        <v>0.75</v>
      </c>
      <c r="E19" s="4">
        <f t="shared" si="1"/>
        <v>1.6666666666666666E-2</v>
      </c>
      <c r="F19" s="4">
        <f t="shared" si="0"/>
        <v>1.2500000000000001E-2</v>
      </c>
    </row>
    <row r="20" spans="3:8" x14ac:dyDescent="0.25">
      <c r="C20" t="s">
        <v>66</v>
      </c>
      <c r="D20" s="4"/>
      <c r="E20" s="4">
        <f t="shared" si="1"/>
        <v>1.6666666666666666E-2</v>
      </c>
      <c r="F20" s="4">
        <f t="shared" si="0"/>
        <v>0</v>
      </c>
    </row>
    <row r="21" spans="3:8" x14ac:dyDescent="0.25">
      <c r="C21" t="s">
        <v>67</v>
      </c>
      <c r="D21" s="4"/>
      <c r="E21" s="4">
        <f t="shared" si="1"/>
        <v>1.6666666666666666E-2</v>
      </c>
      <c r="F21" s="4">
        <f t="shared" si="0"/>
        <v>0</v>
      </c>
    </row>
    <row r="22" spans="3:8" x14ac:dyDescent="0.25">
      <c r="C22" t="s">
        <v>68</v>
      </c>
      <c r="D22" s="4"/>
      <c r="E22" s="4">
        <f t="shared" si="1"/>
        <v>1.6666666666666666E-2</v>
      </c>
      <c r="F22" s="4">
        <f t="shared" si="0"/>
        <v>0</v>
      </c>
    </row>
    <row r="23" spans="3:8" x14ac:dyDescent="0.25">
      <c r="C23" t="s">
        <v>41</v>
      </c>
      <c r="D23" s="4"/>
      <c r="E23" s="4">
        <v>0.2</v>
      </c>
      <c r="F23" s="4">
        <f>SUM(F11:F22)</f>
        <v>0.12316666666666665</v>
      </c>
    </row>
    <row r="25" spans="3:8" ht="15.75" thickBot="1" x14ac:dyDescent="0.3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.75" thickBot="1" x14ac:dyDescent="0.3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0.60229487179487173</v>
      </c>
    </row>
    <row r="29" spans="3:8" ht="15.75" thickBot="1" x14ac:dyDescent="0.3">
      <c r="C29" s="11" t="s">
        <v>13</v>
      </c>
      <c r="D29" s="4"/>
      <c r="E29" s="4">
        <f>1-E27</f>
        <v>0.35</v>
      </c>
      <c r="F29" s="3" t="s">
        <v>16</v>
      </c>
    </row>
    <row r="30" spans="3:8" ht="18" thickBot="1" x14ac:dyDescent="0.35">
      <c r="H30" s="12" t="s">
        <v>15</v>
      </c>
    </row>
    <row r="31" spans="3:8" ht="16.5" thickTop="1" thickBot="1" x14ac:dyDescent="0.3">
      <c r="C31" s="11" t="s">
        <v>15</v>
      </c>
      <c r="D31" s="3" t="s">
        <v>16</v>
      </c>
      <c r="E31" s="3" t="s">
        <v>16</v>
      </c>
      <c r="F31" s="1">
        <f>(F27*E27)+(D29*E29)</f>
        <v>0.39149166666666663</v>
      </c>
      <c r="H31" t="str">
        <f>LOOKUP(F31,'LetterGrade Lookup'!B3:C15,'LetterGrade Lookup'!C3:C15)</f>
        <v>F</v>
      </c>
    </row>
    <row r="33" spans="3:4" x14ac:dyDescent="0.25">
      <c r="C33" t="s">
        <v>45</v>
      </c>
      <c r="D33" s="10"/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tabSelected="1" workbookViewId="0">
      <selection activeCell="J21" sqref="J21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25">
      <c r="B6" s="7"/>
      <c r="C6" t="s">
        <v>108</v>
      </c>
      <c r="D6" s="4">
        <v>0.9</v>
      </c>
      <c r="E6" s="4">
        <v>0.1</v>
      </c>
      <c r="F6" s="4">
        <f t="shared" ref="F6:F8" si="0">D6*E6</f>
        <v>9.0000000000000011E-2</v>
      </c>
    </row>
    <row r="7" spans="2:6" x14ac:dyDescent="0.25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25">
      <c r="B8" s="6"/>
      <c r="C8" t="s">
        <v>110</v>
      </c>
      <c r="D8" s="4"/>
      <c r="E8" s="10">
        <v>0.02</v>
      </c>
      <c r="F8" s="4">
        <f t="shared" si="0"/>
        <v>0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SUM(F5:F7)</f>
        <v>0.29600000000000004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106</v>
      </c>
      <c r="D11" s="4"/>
    </row>
    <row r="12" spans="2:6" x14ac:dyDescent="0.25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25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25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25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25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25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25">
      <c r="C18" t="s">
        <v>63</v>
      </c>
      <c r="D18" s="4">
        <v>1</v>
      </c>
      <c r="E18" s="17">
        <v>5.0000000000000001E-3</v>
      </c>
      <c r="F18" s="4">
        <f t="shared" si="1"/>
        <v>5.0000000000000001E-3</v>
      </c>
    </row>
    <row r="19" spans="3:8" x14ac:dyDescent="0.25">
      <c r="C19" t="s">
        <v>64</v>
      </c>
      <c r="D19" s="4">
        <v>1</v>
      </c>
      <c r="E19" s="17">
        <v>5.0000000000000001E-3</v>
      </c>
      <c r="F19" s="4">
        <f t="shared" si="1"/>
        <v>5.0000000000000001E-3</v>
      </c>
    </row>
    <row r="20" spans="3:8" x14ac:dyDescent="0.25">
      <c r="C20" t="s">
        <v>65</v>
      </c>
      <c r="D20" s="4">
        <v>1</v>
      </c>
      <c r="E20" s="17">
        <v>5.0000000000000001E-3</v>
      </c>
      <c r="F20" s="4">
        <f t="shared" si="1"/>
        <v>5.0000000000000001E-3</v>
      </c>
    </row>
    <row r="21" spans="3:8" x14ac:dyDescent="0.25">
      <c r="C21" t="s">
        <v>66</v>
      </c>
      <c r="D21" s="4"/>
      <c r="E21" s="17">
        <v>5.0000000000000001E-3</v>
      </c>
      <c r="F21" s="4">
        <f t="shared" si="1"/>
        <v>0</v>
      </c>
    </row>
    <row r="22" spans="3:8" x14ac:dyDescent="0.25">
      <c r="C22" t="s">
        <v>67</v>
      </c>
      <c r="D22" s="4"/>
      <c r="E22" s="17">
        <v>5.0000000000000001E-3</v>
      </c>
      <c r="F22" s="4">
        <f t="shared" si="1"/>
        <v>0</v>
      </c>
    </row>
    <row r="23" spans="3:8" x14ac:dyDescent="0.25">
      <c r="C23" t="s">
        <v>68</v>
      </c>
      <c r="D23" s="4"/>
      <c r="E23" s="17">
        <v>5.0000000000000001E-3</v>
      </c>
      <c r="F23" s="4">
        <f t="shared" si="1"/>
        <v>0</v>
      </c>
    </row>
    <row r="24" spans="3:8" ht="15.75" thickBot="1" x14ac:dyDescent="0.3">
      <c r="C24" s="14" t="s">
        <v>69</v>
      </c>
      <c r="E24" s="18">
        <f>SUM(E12:E23)</f>
        <v>5.9999999999999991E-2</v>
      </c>
      <c r="F24" s="4">
        <f>SUM(F12:F23)</f>
        <v>4.4999999999999998E-2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0.85249999999999992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SUM(F26*E26,F27*E27)</f>
        <v>0.34100000000000003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76</v>
      </c>
    </row>
    <row r="5" spans="2:5" x14ac:dyDescent="0.25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98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88</v>
      </c>
    </row>
    <row r="5" spans="2:5" x14ac:dyDescent="0.25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.75" thickBot="1" x14ac:dyDescent="0.3">
      <c r="B11" s="11" t="s">
        <v>89</v>
      </c>
      <c r="C11" s="5"/>
      <c r="D11" s="4"/>
    </row>
    <row r="12" spans="2:5" x14ac:dyDescent="0.25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25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25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2023-04-09T22:14:57Z</dcterms:modified>
</cp:coreProperties>
</file>