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4th_Year\Code\"/>
    </mc:Choice>
  </mc:AlternateContent>
  <xr:revisionPtr revIDLastSave="0" documentId="13_ncr:1_{D1AE2670-EDF7-454A-B5F2-CB2893F644CE}" xr6:coauthVersionLast="47" xr6:coauthVersionMax="47" xr10:uidLastSave="{00000000-0000-0000-0000-000000000000}"/>
  <bookViews>
    <workbookView xWindow="-120" yWindow="-120" windowWidth="38640" windowHeight="21240" tabRatio="769" xr2:uid="{A1BD24B9-1795-480B-9592-5AE2E18FE68C}"/>
  </bookViews>
  <sheets>
    <sheet name="SYSC 4504" sheetId="1" r:id="rId1"/>
    <sheet name="SYSC 4502" sheetId="2" r:id="rId2"/>
    <sheet name="SYSC 4415" sheetId="3" r:id="rId3"/>
    <sheet name="ECOR 4995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state="hidden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4" l="1"/>
  <c r="F6" i="3"/>
  <c r="F23" i="3"/>
  <c r="D24" i="1"/>
  <c r="F21" i="2"/>
  <c r="F20" i="2"/>
  <c r="D22" i="1"/>
  <c r="F22" i="1" s="1"/>
  <c r="E24" i="5"/>
  <c r="F17" i="5"/>
  <c r="E8" i="3"/>
  <c r="E27" i="3" s="1"/>
  <c r="E29" i="3" s="1"/>
  <c r="D20" i="2"/>
  <c r="E17" i="3"/>
  <c r="F17" i="3" s="1"/>
  <c r="E16" i="3"/>
  <c r="F16" i="3" s="1"/>
  <c r="G10" i="14"/>
  <c r="F25" i="11"/>
  <c r="F20" i="3"/>
  <c r="E12" i="3"/>
  <c r="F12" i="3" s="1"/>
  <c r="E13" i="3"/>
  <c r="E14" i="3"/>
  <c r="F14" i="3" s="1"/>
  <c r="E15" i="3"/>
  <c r="F15" i="3" s="1"/>
  <c r="E18" i="3"/>
  <c r="F18" i="3" s="1"/>
  <c r="E19" i="3"/>
  <c r="F19" i="3" s="1"/>
  <c r="E20" i="3"/>
  <c r="E21" i="3"/>
  <c r="F21" i="3" s="1"/>
  <c r="E22" i="3"/>
  <c r="F22" i="3" s="1"/>
  <c r="E11" i="3"/>
  <c r="F11" i="3"/>
  <c r="F8" i="5"/>
  <c r="F9" i="5" s="1"/>
  <c r="F26" i="5" s="1"/>
  <c r="F30" i="5" s="1"/>
  <c r="E9" i="5"/>
  <c r="F13" i="3"/>
  <c r="E23" i="2"/>
  <c r="F16" i="2"/>
  <c r="F17" i="2" s="1"/>
  <c r="F15" i="2"/>
  <c r="F14" i="2"/>
  <c r="E17" i="2"/>
  <c r="C8" i="14"/>
  <c r="F24" i="1"/>
  <c r="E17" i="1"/>
  <c r="E27" i="1" s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7" i="3"/>
  <c r="F25" i="3"/>
  <c r="E11" i="2"/>
  <c r="F18" i="5"/>
  <c r="F19" i="5"/>
  <c r="F20" i="5"/>
  <c r="F21" i="5"/>
  <c r="F22" i="5"/>
  <c r="F23" i="5"/>
  <c r="F24" i="5" s="1"/>
  <c r="F7" i="5"/>
  <c r="F10" i="2"/>
  <c r="F8" i="1"/>
  <c r="F9" i="1"/>
  <c r="B29" i="15"/>
  <c r="F16" i="5"/>
  <c r="F15" i="5"/>
  <c r="F14" i="5"/>
  <c r="F13" i="5"/>
  <c r="F6" i="5"/>
  <c r="F5" i="5"/>
  <c r="F9" i="2"/>
  <c r="F8" i="2"/>
  <c r="F7" i="2"/>
  <c r="F5" i="2"/>
  <c r="F16" i="1"/>
  <c r="F7" i="1"/>
  <c r="F6" i="1"/>
  <c r="F5" i="1"/>
  <c r="F8" i="3" l="1"/>
  <c r="F27" i="3" s="1"/>
  <c r="E26" i="5"/>
  <c r="E27" i="5" s="1"/>
  <c r="E17" i="10"/>
  <c r="F11" i="1"/>
  <c r="D14" i="6"/>
  <c r="E14" i="6" s="1"/>
  <c r="E12" i="6"/>
  <c r="D18" i="9"/>
  <c r="D20" i="9" s="1"/>
  <c r="D21" i="9" s="1"/>
  <c r="D9" i="8"/>
  <c r="E9" i="10"/>
  <c r="E19" i="10"/>
  <c r="F12" i="5"/>
  <c r="F6" i="2"/>
  <c r="F11" i="2" s="1"/>
  <c r="F23" i="2" s="1"/>
  <c r="F15" i="1"/>
  <c r="F14" i="1"/>
  <c r="E6" i="9"/>
  <c r="F31" i="3" l="1"/>
  <c r="F17" i="1"/>
  <c r="F27" i="1" s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G9" i="14" l="1"/>
  <c r="H9" i="14" s="1"/>
  <c r="H30" i="5" l="1"/>
  <c r="D8" i="14" l="1"/>
  <c r="D20" i="8" l="1"/>
  <c r="D22" i="8" l="1"/>
  <c r="E22" i="8" s="1"/>
  <c r="E24" i="8" l="1"/>
  <c r="F24" i="8" s="1"/>
  <c r="C9" i="14" l="1"/>
  <c r="D9" i="14" s="1"/>
  <c r="G8" i="14"/>
  <c r="H8" i="14" s="1"/>
  <c r="H31" i="3" l="1"/>
</calcChain>
</file>

<file path=xl/sharedStrings.xml><?xml version="1.0" encoding="utf-8"?>
<sst xmlns="http://schemas.openxmlformats.org/spreadsheetml/2006/main" count="262" uniqueCount="113">
  <si>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</si>
  <si>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</si>
  <si>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</si>
  <si>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</si>
  <si>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</si>
  <si>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</si>
  <si>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</si>
  <si>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</si>
  <si>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</si>
  <si>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</si>
  <si>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</si>
  <si>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</si>
  <si>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</si>
  <si>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</si>
  <si>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</si>
  <si>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</si>
  <si>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</si>
  <si>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</si>
  <si>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</si>
  <si>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</si>
  <si>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</si>
  <si>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</si>
  <si>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</si>
  <si>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</si>
  <si>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</si>
  <si>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</si>
  <si>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</si>
  <si>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</si>
  <si>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</si>
  <si>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</si>
  <si>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</si>
  <si>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</si>
  <si>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</si>
  <si>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</si>
  <si>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</si>
  <si>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</si>
  <si>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</si>
  <si>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</si>
  <si>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</si>
  <si>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</si>
  <si>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</si>
  <si>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</si>
  <si>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</si>
  <si>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</si>
  <si>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</si>
  <si>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</si>
  <si>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</si>
  <si>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</si>
  <si>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</si>
  <si>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</si>
  <si>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</si>
  <si>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</si>
  <si>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</si>
  <si>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</si>
  <si>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</si>
  <si>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</si>
  <si>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</si>
  <si>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</si>
  <si>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</si>
  <si>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</si>
  <si>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</si>
  <si>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</si>
  <si>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</si>
  <si>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</si>
  <si>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</si>
  <si>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</si>
  <si>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</si>
  <si>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</si>
  <si>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</si>
  <si>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</si>
  <si>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</si>
  <si>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</si>
  <si>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</si>
  <si>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</si>
  <si>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</si>
  <si>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</si>
  <si>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</si>
  <si>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</si>
  <si>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</si>
  <si>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</si>
  <si>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</si>
  <si>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</si>
  <si>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</si>
  <si>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</si>
  <si>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</si>
  <si>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</si>
  <si>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</si>
  <si>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</si>
  <si>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</si>
  <si>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</si>
  <si>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</si>
  <si>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</si>
  <si>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</si>
  <si>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</si>
  <si>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</si>
  <si>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</si>
  <si>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</si>
  <si>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</si>
  <si>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</si>
  <si>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</si>
  <si>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</si>
  <si>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</si>
  <si>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</si>
  <si>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</si>
  <si>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</si>
  <si>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</si>
  <si>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</si>
  <si>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Essay 1</t>
  </si>
  <si>
    <t>Essay 2</t>
  </si>
  <si>
    <t>Lecture Summary 1</t>
  </si>
  <si>
    <t>Lecture Summary 2</t>
  </si>
  <si>
    <t>Week 6</t>
  </si>
  <si>
    <t>ECOR 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</si>
</sst>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0" totalsRowShown="0">
  <autoFilter ref="B5:D10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tabSelected="1" zoomScaleNormal="100" workbookViewId="0">
      <selection activeCell="I27" sqref="I27"/>
    </sheetView>
  </sheetViews>
  <sheetFormatPr defaultRowHeight="15" x14ac:dyDescent="0.25"/>
  <cols>
    <col min="2" max="2" width="9.140625" customWidth="1"/>
    <col min="3" max="3" width="19.7109375" bestFit="1" customWidth="1"/>
    <col min="4" max="4" width="11.5703125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  <c r="D4" s="11"/>
      <c r="E4" s="11"/>
      <c r="F4" s="11"/>
    </row>
    <row r="5" spans="3:6" x14ac:dyDescent="0.25">
      <c r="C5" t="s">
        <v>8</v>
      </c>
      <c r="D5" s="4">
        <v>0.88</v>
      </c>
      <c r="E5" s="4">
        <v>0.03</v>
      </c>
      <c r="F5" s="4">
        <f>D5*E5</f>
        <v>2.64E-2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0.92</v>
      </c>
      <c r="E8" s="4">
        <v>0.03</v>
      </c>
      <c r="F8" s="4">
        <f t="shared" si="0"/>
        <v>2.76E-2</v>
      </c>
    </row>
    <row r="9" spans="3:6" x14ac:dyDescent="0.25">
      <c r="C9" t="s">
        <v>12</v>
      </c>
      <c r="D9" s="4">
        <v>1</v>
      </c>
      <c r="E9" s="4">
        <v>0.03</v>
      </c>
      <c r="F9" s="4">
        <f t="shared" si="0"/>
        <v>0.03</v>
      </c>
    </row>
    <row r="10" spans="3:6" x14ac:dyDescent="0.25">
      <c r="C10" t="s">
        <v>99</v>
      </c>
      <c r="D10" s="4">
        <v>1</v>
      </c>
      <c r="E10" s="4">
        <v>0.03</v>
      </c>
      <c r="F10" s="4">
        <f t="shared" si="0"/>
        <v>0.03</v>
      </c>
    </row>
    <row r="11" spans="3:6" ht="15.75" thickBot="1" x14ac:dyDescent="0.3">
      <c r="C11" s="14" t="s">
        <v>43</v>
      </c>
      <c r="D11" s="4"/>
      <c r="E11" s="10">
        <f>SUM(E5:E10)</f>
        <v>0.18</v>
      </c>
      <c r="F11" s="4">
        <f>SUM(F5:F10)</f>
        <v>0.17400000000000002</v>
      </c>
    </row>
    <row r="12" spans="3:6" ht="15.75" thickTop="1" x14ac:dyDescent="0.25"/>
    <row r="13" spans="3:6" ht="15.75" thickBot="1" x14ac:dyDescent="0.3">
      <c r="C13" s="11" t="s">
        <v>54</v>
      </c>
      <c r="D13" s="4"/>
    </row>
    <row r="14" spans="3:6" x14ac:dyDescent="0.25">
      <c r="C14" t="s">
        <v>17</v>
      </c>
      <c r="D14" s="4">
        <v>0.92</v>
      </c>
      <c r="E14" s="4">
        <v>0.03</v>
      </c>
      <c r="F14" s="4">
        <f>D14*E14</f>
        <v>2.76E-2</v>
      </c>
    </row>
    <row r="15" spans="3:6" x14ac:dyDescent="0.25">
      <c r="C15" t="s">
        <v>18</v>
      </c>
      <c r="D15" s="4">
        <v>0.67</v>
      </c>
      <c r="E15" s="4">
        <v>7.0000000000000007E-2</v>
      </c>
      <c r="F15" s="4">
        <f>D15*E15</f>
        <v>4.6900000000000004E-2</v>
      </c>
    </row>
    <row r="16" spans="3:6" x14ac:dyDescent="0.25">
      <c r="C16" t="s">
        <v>19</v>
      </c>
      <c r="D16" s="4">
        <v>0.92</v>
      </c>
      <c r="E16" s="4">
        <v>0.12</v>
      </c>
      <c r="F16" s="4">
        <f t="shared" ref="F16" si="1">D16*E16</f>
        <v>0.1104</v>
      </c>
    </row>
    <row r="17" spans="3:8" ht="15.75" thickBot="1" x14ac:dyDescent="0.3">
      <c r="C17" s="14" t="s">
        <v>55</v>
      </c>
      <c r="D17" s="4"/>
      <c r="E17" s="4">
        <f>SUM(E14:E16)</f>
        <v>0.22</v>
      </c>
      <c r="F17" s="4">
        <f>SUM(F14:F16)</f>
        <v>0.18490000000000001</v>
      </c>
    </row>
    <row r="18" spans="3:8" ht="15.75" thickTop="1" x14ac:dyDescent="0.25">
      <c r="D18" s="4"/>
      <c r="E18" s="4"/>
      <c r="F18" s="4"/>
    </row>
    <row r="21" spans="3:8" ht="15.75" thickBot="1" x14ac:dyDescent="0.3">
      <c r="C21" s="11" t="s">
        <v>101</v>
      </c>
      <c r="D21" s="4"/>
      <c r="E21" s="4"/>
    </row>
    <row r="22" spans="3:8" x14ac:dyDescent="0.25">
      <c r="C22" t="s">
        <v>24</v>
      </c>
      <c r="D22" s="4">
        <f>18.5/20</f>
        <v>0.92500000000000004</v>
      </c>
      <c r="E22" s="4">
        <v>0.2</v>
      </c>
      <c r="F22" s="4">
        <f>D22*E22</f>
        <v>0.18500000000000003</v>
      </c>
    </row>
    <row r="23" spans="3:8" x14ac:dyDescent="0.25">
      <c r="D23" s="4"/>
      <c r="E23" s="4"/>
      <c r="F23" s="4"/>
    </row>
    <row r="24" spans="3:8" x14ac:dyDescent="0.25">
      <c r="C24" t="s">
        <v>77</v>
      </c>
      <c r="D24" s="4">
        <f>4.35/5</f>
        <v>0.86999999999999988</v>
      </c>
      <c r="E24" s="10">
        <v>0.05</v>
      </c>
      <c r="F24" s="4">
        <f>D24*E24</f>
        <v>4.3499999999999997E-2</v>
      </c>
    </row>
    <row r="27" spans="3:8" ht="15.75" thickBot="1" x14ac:dyDescent="0.3">
      <c r="C27" s="14" t="s">
        <v>14</v>
      </c>
      <c r="E27" s="10">
        <f>SUM(E17,E11,E22,E24)</f>
        <v>0.65000000000000013</v>
      </c>
      <c r="F27" s="1">
        <f>(SUM(F11,F17,F24,F22)/E27)</f>
        <v>0.90369230769230757</v>
      </c>
    </row>
    <row r="28" spans="3:8" ht="15.75" thickTop="1" x14ac:dyDescent="0.25"/>
    <row r="29" spans="3:8" ht="15.75" thickBot="1" x14ac:dyDescent="0.3">
      <c r="C29" s="11" t="s">
        <v>13</v>
      </c>
      <c r="D29" s="4">
        <v>0.46</v>
      </c>
      <c r="E29" s="4">
        <f>1-E27</f>
        <v>0.34999999999999987</v>
      </c>
      <c r="F29" s="4">
        <f>D29*E29</f>
        <v>0.16099999999999995</v>
      </c>
    </row>
    <row r="30" spans="3:8" ht="18" thickBot="1" x14ac:dyDescent="0.35">
      <c r="H30" s="12" t="s">
        <v>15</v>
      </c>
    </row>
    <row r="31" spans="3:8" ht="16.5" thickTop="1" thickBot="1" x14ac:dyDescent="0.3">
      <c r="C31" s="14" t="s">
        <v>15</v>
      </c>
      <c r="D31" s="3" t="s">
        <v>16</v>
      </c>
      <c r="E31" s="3" t="s">
        <v>16</v>
      </c>
      <c r="F31" s="1">
        <f>(F27*E27)+(D29*E29)</f>
        <v>0.74839999999999995</v>
      </c>
      <c r="H31" t="str">
        <f>LOOKUP(F31,'LetterGrade Lookup'!B3:C15,'LetterGrade Lookup'!C3:C15)</f>
        <v>B</v>
      </c>
    </row>
    <row r="32" spans="3:8" ht="15.75" thickTop="1" x14ac:dyDescent="0.25"/>
    <row r="33" spans="3:4" x14ac:dyDescent="0.25">
      <c r="C33" t="s">
        <v>45</v>
      </c>
      <c r="D33" s="10">
        <v>0.86</v>
      </c>
    </row>
  </sheetData>
  <phoneticPr fontId="2" type="noConversion"/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F25" sqref="F25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5" spans="3:6" x14ac:dyDescent="0.25">
      <c r="F25" t="str">
        <f>LOOKUP(E25,'LetterGrade Lookup'!B3:C15,'LetterGrade Lookup'!C3:C15)</f>
        <v>F</v>
      </c>
    </row>
    <row r="27" spans="3:6" x14ac:dyDescent="0.25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H11"/>
  <sheetViews>
    <sheetView workbookViewId="0">
      <selection activeCell="I15" sqref="I15"/>
    </sheetView>
  </sheetViews>
  <sheetFormatPr defaultRowHeight="15" x14ac:dyDescent="0.25"/>
  <cols>
    <col min="2" max="2" width="11" customWidth="1"/>
    <col min="3" max="3" width="19.7109375" bestFit="1" customWidth="1"/>
    <col min="4" max="4" width="14.28515625" bestFit="1" customWidth="1"/>
    <col min="5" max="5" width="11.28515625" customWidth="1"/>
    <col min="6" max="6" width="10.7109375" customWidth="1"/>
    <col min="7" max="7" width="19.28515625" customWidth="1"/>
    <col min="8" max="8" width="14" customWidth="1"/>
  </cols>
  <sheetData>
    <row r="4" spans="2:8" ht="15.75" thickBot="1" x14ac:dyDescent="0.3">
      <c r="B4" s="11" t="s">
        <v>52</v>
      </c>
      <c r="F4" s="11" t="s">
        <v>51</v>
      </c>
    </row>
    <row r="5" spans="2:8" x14ac:dyDescent="0.25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</row>
    <row r="6" spans="2:8" x14ac:dyDescent="0.25">
      <c r="B6" t="s">
        <v>70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102</v>
      </c>
      <c r="G6" s="1">
        <f>'SYSC 4504'!F31</f>
        <v>0.74839999999999995</v>
      </c>
      <c r="H6" t="str">
        <f>LOOKUP(G6,'LetterGrade Lookup'!B3:C15,'LetterGrade Lookup'!C3:C15)</f>
        <v>B</v>
      </c>
    </row>
    <row r="7" spans="2:8" x14ac:dyDescent="0.25">
      <c r="B7" t="s">
        <v>71</v>
      </c>
      <c r="C7" s="1">
        <f>SYSC4805!E19</f>
        <v>0.93450000000000011</v>
      </c>
      <c r="D7" t="str">
        <f>LOOKUP(C7,'LetterGrade Lookup'!B3:C15,'LetterGrade Lookup'!C3:C15)</f>
        <v>A+</v>
      </c>
      <c r="F7" t="s">
        <v>105</v>
      </c>
      <c r="G7" s="1">
        <f>'SYSC 4502'!F27</f>
        <v>0.67614285714285716</v>
      </c>
      <c r="H7" t="str">
        <f>LOOKUP(G7,'LetterGrade Lookup'!B3:C15,'LetterGrade Lookup'!C3:C15)</f>
        <v>C+</v>
      </c>
    </row>
    <row r="8" spans="2:8" x14ac:dyDescent="0.25">
      <c r="B8" t="s">
        <v>72</v>
      </c>
      <c r="C8" s="1">
        <f>'ELEC 4705'!C14</f>
        <v>0.92</v>
      </c>
      <c r="D8" t="str">
        <f>LOOKUP(C8,'LetterGrade Lookup'!B3:C15,'LetterGrade Lookup'!C3:C15)</f>
        <v>A+</v>
      </c>
      <c r="F8" t="s">
        <v>104</v>
      </c>
      <c r="G8" s="1">
        <f>'SYSC 4415'!F31</f>
        <v>0.9139250000000001</v>
      </c>
      <c r="H8" t="str">
        <f>LOOKUP(G8,'LetterGrade Lookup'!B3:C15,'LetterGrade Lookup'!C3:C15)</f>
        <v>A+</v>
      </c>
    </row>
    <row r="9" spans="2:8" x14ac:dyDescent="0.25">
      <c r="B9" t="s">
        <v>74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112</v>
      </c>
      <c r="G9" s="1">
        <f>'ECOR 4995'!F30</f>
        <v>0.37600000000000006</v>
      </c>
      <c r="H9" t="str">
        <f>LOOKUP(G9,'LetterGrade Lookup'!B3:C15,'LetterGrade Lookup'!C3:C15)</f>
        <v>F</v>
      </c>
    </row>
    <row r="10" spans="2:8" x14ac:dyDescent="0.25">
      <c r="B10" t="s">
        <v>73</v>
      </c>
      <c r="C10" s="1">
        <f>'SYSC 4602'!E24</f>
        <v>0.91900000000000004</v>
      </c>
      <c r="D10" t="str">
        <f>LOOKUP(C10,'LetterGrade Lookup'!B3:C15,'LetterGrade Lookup'!C3:C15)</f>
        <v>A+</v>
      </c>
      <c r="F10" t="s">
        <v>75</v>
      </c>
      <c r="G10" s="1">
        <f>'SYSC 4907'!E25</f>
        <v>0</v>
      </c>
      <c r="H10" t="str">
        <f>LOOKUP(G10,'LetterGrade Lookup'!B3:C15,'LetterGrade Lookup'!C3:C15)</f>
        <v>F</v>
      </c>
    </row>
    <row r="11" spans="2:8" x14ac:dyDescent="0.25">
      <c r="C11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5" x14ac:dyDescent="0.25"/>
  <cols>
    <col min="2" max="2" width="9.5703125" bestFit="1" customWidth="1"/>
  </cols>
  <sheetData>
    <row r="2" spans="2:2" x14ac:dyDescent="0.25">
      <c r="B2">
        <v>9</v>
      </c>
    </row>
    <row r="3" spans="2:2" x14ac:dyDescent="0.25">
      <c r="B3">
        <v>11</v>
      </c>
    </row>
    <row r="4" spans="2:2" x14ac:dyDescent="0.25">
      <c r="B4">
        <v>10</v>
      </c>
    </row>
    <row r="5" spans="2:2" x14ac:dyDescent="0.25">
      <c r="B5">
        <v>12</v>
      </c>
    </row>
    <row r="6" spans="2:2" x14ac:dyDescent="0.25">
      <c r="B6">
        <v>11</v>
      </c>
    </row>
    <row r="7" spans="2:2" x14ac:dyDescent="0.25">
      <c r="B7">
        <v>10</v>
      </c>
    </row>
    <row r="8" spans="2:2" x14ac:dyDescent="0.25">
      <c r="B8">
        <v>10</v>
      </c>
    </row>
    <row r="9" spans="2:2" x14ac:dyDescent="0.25">
      <c r="B9">
        <v>10</v>
      </c>
    </row>
    <row r="10" spans="2:2" x14ac:dyDescent="0.25">
      <c r="B10">
        <v>12</v>
      </c>
    </row>
    <row r="11" spans="2:2" x14ac:dyDescent="0.25">
      <c r="B11">
        <v>11</v>
      </c>
    </row>
    <row r="12" spans="2:2" x14ac:dyDescent="0.25">
      <c r="B12">
        <v>11</v>
      </c>
    </row>
    <row r="13" spans="2:2" x14ac:dyDescent="0.25">
      <c r="B13">
        <v>11</v>
      </c>
    </row>
    <row r="14" spans="2:2" x14ac:dyDescent="0.25">
      <c r="B14">
        <v>11</v>
      </c>
    </row>
    <row r="15" spans="2:2" x14ac:dyDescent="0.25">
      <c r="B15">
        <v>11</v>
      </c>
    </row>
    <row r="16" spans="2:2" x14ac:dyDescent="0.25">
      <c r="B16">
        <v>8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12</v>
      </c>
    </row>
    <row r="20" spans="2:2" x14ac:dyDescent="0.25">
      <c r="B20">
        <v>12</v>
      </c>
    </row>
    <row r="21" spans="2:2" x14ac:dyDescent="0.25">
      <c r="B21">
        <v>12</v>
      </c>
    </row>
    <row r="22" spans="2:2" x14ac:dyDescent="0.25">
      <c r="B22">
        <v>12</v>
      </c>
    </row>
    <row r="23" spans="2:2" x14ac:dyDescent="0.25">
      <c r="B23">
        <v>12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11</v>
      </c>
    </row>
    <row r="27" spans="2:2" x14ac:dyDescent="0.25">
      <c r="B27">
        <v>11</v>
      </c>
    </row>
    <row r="28" spans="2:2" x14ac:dyDescent="0.25">
      <c r="B28">
        <v>11</v>
      </c>
    </row>
    <row r="29" spans="2:2" x14ac:dyDescent="0.25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5" x14ac:dyDescent="0.25"/>
  <sheetData>
    <row r="3" spans="2:3" x14ac:dyDescent="0.25">
      <c r="B3" s="5">
        <v>0</v>
      </c>
      <c r="C3" t="s">
        <v>38</v>
      </c>
    </row>
    <row r="4" spans="2:3" x14ac:dyDescent="0.25">
      <c r="B4" s="4">
        <v>0.5</v>
      </c>
      <c r="C4" t="s">
        <v>37</v>
      </c>
    </row>
    <row r="5" spans="2:3" x14ac:dyDescent="0.25">
      <c r="B5" s="4">
        <v>0.53</v>
      </c>
      <c r="C5" t="s">
        <v>35</v>
      </c>
    </row>
    <row r="6" spans="2:3" x14ac:dyDescent="0.25">
      <c r="B6" s="4">
        <v>0.56999999999999995</v>
      </c>
      <c r="C6" t="s">
        <v>33</v>
      </c>
    </row>
    <row r="7" spans="2:3" x14ac:dyDescent="0.25">
      <c r="B7" s="4">
        <v>0.6</v>
      </c>
      <c r="C7" t="s">
        <v>36</v>
      </c>
    </row>
    <row r="8" spans="2:3" x14ac:dyDescent="0.25">
      <c r="B8" s="4">
        <v>0.63</v>
      </c>
      <c r="C8" t="s">
        <v>34</v>
      </c>
    </row>
    <row r="9" spans="2:3" x14ac:dyDescent="0.25">
      <c r="B9" s="4">
        <v>0.67</v>
      </c>
      <c r="C9" t="s">
        <v>32</v>
      </c>
    </row>
    <row r="10" spans="2:3" x14ac:dyDescent="0.25">
      <c r="B10" s="4">
        <v>0.7</v>
      </c>
      <c r="C10" t="s">
        <v>31</v>
      </c>
    </row>
    <row r="11" spans="2:3" x14ac:dyDescent="0.25">
      <c r="B11" s="4">
        <v>0.73</v>
      </c>
      <c r="C11" t="s">
        <v>29</v>
      </c>
    </row>
    <row r="12" spans="2:3" x14ac:dyDescent="0.25">
      <c r="B12" s="4">
        <v>0.77</v>
      </c>
      <c r="C12" t="s">
        <v>27</v>
      </c>
    </row>
    <row r="13" spans="2:3" x14ac:dyDescent="0.25">
      <c r="B13" s="4">
        <v>0.8</v>
      </c>
      <c r="C13" t="s">
        <v>30</v>
      </c>
    </row>
    <row r="14" spans="2:3" x14ac:dyDescent="0.25">
      <c r="B14" s="4">
        <v>0.85</v>
      </c>
      <c r="C14" t="s">
        <v>28</v>
      </c>
    </row>
    <row r="15" spans="2:3" x14ac:dyDescent="0.25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topLeftCell="A4" zoomScaleNormal="100" workbookViewId="0">
      <selection activeCell="D33" sqref="D33"/>
    </sheetView>
  </sheetViews>
  <sheetFormatPr defaultRowHeight="15" x14ac:dyDescent="0.25"/>
  <cols>
    <col min="2" max="2" width="9.140625" customWidth="1"/>
    <col min="3" max="3" width="19.7109375" bestFit="1" customWidth="1"/>
    <col min="4" max="4" width="7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49</v>
      </c>
      <c r="D4" s="11"/>
      <c r="E4" s="11"/>
      <c r="F4" s="11"/>
    </row>
    <row r="5" spans="3:6" x14ac:dyDescent="0.25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1</v>
      </c>
      <c r="E8" s="4">
        <v>0.03</v>
      </c>
      <c r="F8" s="4">
        <f t="shared" si="0"/>
        <v>0.03</v>
      </c>
    </row>
    <row r="9" spans="3:6" x14ac:dyDescent="0.25">
      <c r="C9" t="s">
        <v>12</v>
      </c>
      <c r="D9" s="4">
        <v>1</v>
      </c>
      <c r="E9" s="4">
        <v>0.03</v>
      </c>
      <c r="F9" s="4">
        <f t="shared" si="0"/>
        <v>0.03</v>
      </c>
    </row>
    <row r="10" spans="3:6" x14ac:dyDescent="0.25">
      <c r="C10" t="s">
        <v>99</v>
      </c>
      <c r="D10" s="4">
        <v>1</v>
      </c>
      <c r="E10" s="4">
        <v>0.03</v>
      </c>
      <c r="F10" s="4">
        <f t="shared" si="0"/>
        <v>0.03</v>
      </c>
    </row>
    <row r="11" spans="3:6" ht="15.75" thickBot="1" x14ac:dyDescent="0.3">
      <c r="C11" s="14" t="s">
        <v>23</v>
      </c>
      <c r="D11" s="4"/>
      <c r="E11" s="4">
        <f>SUM(E5:E10)</f>
        <v>0.18</v>
      </c>
      <c r="F11" s="4">
        <f>SUM(F5:F10)</f>
        <v>0.18</v>
      </c>
    </row>
    <row r="12" spans="3:6" ht="15.75" thickTop="1" x14ac:dyDescent="0.25">
      <c r="D12" s="4"/>
    </row>
    <row r="13" spans="3:6" ht="15.75" thickBot="1" x14ac:dyDescent="0.3">
      <c r="C13" s="11" t="s">
        <v>50</v>
      </c>
      <c r="D13" s="4"/>
    </row>
    <row r="14" spans="3:6" x14ac:dyDescent="0.25">
      <c r="C14" t="s">
        <v>17</v>
      </c>
      <c r="D14" s="4">
        <v>0.8</v>
      </c>
      <c r="E14" s="4">
        <v>0.03</v>
      </c>
      <c r="F14" s="4">
        <f t="shared" ref="F14:F16" si="1">D14*E14</f>
        <v>2.4E-2</v>
      </c>
    </row>
    <row r="15" spans="3:6" x14ac:dyDescent="0.25">
      <c r="C15" t="s">
        <v>18</v>
      </c>
      <c r="D15" s="4">
        <v>0.9</v>
      </c>
      <c r="E15" s="4">
        <v>0.05</v>
      </c>
      <c r="F15" s="4">
        <f t="shared" si="1"/>
        <v>4.5000000000000005E-2</v>
      </c>
    </row>
    <row r="16" spans="3:6" x14ac:dyDescent="0.25">
      <c r="C16" t="s">
        <v>19</v>
      </c>
      <c r="D16" s="4">
        <v>1</v>
      </c>
      <c r="E16" s="4">
        <v>7.0000000000000007E-2</v>
      </c>
      <c r="F16" s="4">
        <f t="shared" si="1"/>
        <v>7.0000000000000007E-2</v>
      </c>
    </row>
    <row r="17" spans="3:8" x14ac:dyDescent="0.25">
      <c r="C17" t="s">
        <v>43</v>
      </c>
      <c r="D17" s="4"/>
      <c r="E17" s="10">
        <f>SUM(E14:E16)</f>
        <v>0.15000000000000002</v>
      </c>
      <c r="F17" s="4">
        <f>SUM(F14:F16)</f>
        <v>0.13900000000000001</v>
      </c>
    </row>
    <row r="18" spans="3:8" x14ac:dyDescent="0.25">
      <c r="D18" s="4"/>
    </row>
    <row r="19" spans="3:8" ht="15.75" thickBot="1" x14ac:dyDescent="0.3">
      <c r="C19" s="11" t="s">
        <v>101</v>
      </c>
      <c r="D19" s="4"/>
    </row>
    <row r="20" spans="3:8" x14ac:dyDescent="0.25">
      <c r="C20" t="s">
        <v>47</v>
      </c>
      <c r="D20" s="4">
        <f>31/35</f>
        <v>0.88571428571428568</v>
      </c>
      <c r="E20" s="4">
        <v>0.2</v>
      </c>
      <c r="F20" s="4">
        <f>D20*E20</f>
        <v>0.17714285714285716</v>
      </c>
    </row>
    <row r="21" spans="3:8" x14ac:dyDescent="0.25">
      <c r="C21" t="s">
        <v>48</v>
      </c>
      <c r="D21" s="4">
        <v>0.9</v>
      </c>
      <c r="E21" s="4">
        <v>0.2</v>
      </c>
      <c r="F21" s="4">
        <f>D21*E21</f>
        <v>0.18000000000000002</v>
      </c>
    </row>
    <row r="23" spans="3:8" ht="15.75" thickBot="1" x14ac:dyDescent="0.3">
      <c r="C23" s="14" t="s">
        <v>14</v>
      </c>
      <c r="E23" s="10">
        <f>SUM(E11,E17,E20:E21)</f>
        <v>0.73</v>
      </c>
      <c r="F23" s="1">
        <f>(SUM(F11,F17,F20:F21)/E23)</f>
        <v>0.92622309197651664</v>
      </c>
    </row>
    <row r="24" spans="3:8" ht="15.75" thickTop="1" x14ac:dyDescent="0.25"/>
    <row r="25" spans="3:8" ht="15.75" thickBot="1" x14ac:dyDescent="0.3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35">
      <c r="D26" s="4"/>
      <c r="H26" s="12" t="s">
        <v>15</v>
      </c>
    </row>
    <row r="27" spans="3:8" ht="16.5" thickTop="1" thickBot="1" x14ac:dyDescent="0.3">
      <c r="C27" s="14" t="s">
        <v>15</v>
      </c>
      <c r="D27" s="3" t="s">
        <v>16</v>
      </c>
      <c r="E27" s="3" t="s">
        <v>16</v>
      </c>
      <c r="F27" s="1">
        <f>(F23*E23)+(D25*E25)</f>
        <v>0.67614285714285716</v>
      </c>
      <c r="H27" t="str">
        <f>LOOKUP(F27,'LetterGrade Lookup'!B3:C15,'LetterGrade Lookup'!C3:C15)</f>
        <v>C+</v>
      </c>
    </row>
    <row r="28" spans="3:8" ht="15.75" thickTop="1" x14ac:dyDescent="0.25"/>
    <row r="29" spans="3:8" x14ac:dyDescent="0.25">
      <c r="C29" t="s">
        <v>45</v>
      </c>
      <c r="D29" s="10">
        <v>0.83</v>
      </c>
    </row>
  </sheetData>
  <phoneticPr fontId="2" type="noConversion"/>
  <conditionalFormatting sqref="D5: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21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0:D21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33"/>
  <sheetViews>
    <sheetView zoomScaleNormal="100" workbookViewId="0">
      <selection activeCell="L25" sqref="L25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</row>
    <row r="5" spans="3:6" x14ac:dyDescent="0.25">
      <c r="C5" t="s">
        <v>17</v>
      </c>
      <c r="D5" s="4">
        <v>0.96</v>
      </c>
      <c r="E5" s="4">
        <v>0.06</v>
      </c>
      <c r="F5" s="4">
        <f>D5*E5</f>
        <v>5.7599999999999998E-2</v>
      </c>
    </row>
    <row r="6" spans="3:6" x14ac:dyDescent="0.25">
      <c r="C6" t="s">
        <v>18</v>
      </c>
      <c r="D6" s="4">
        <v>0.8</v>
      </c>
      <c r="E6" s="4">
        <v>0.06</v>
      </c>
      <c r="F6" s="4">
        <f>D6*E6</f>
        <v>4.8000000000000001E-2</v>
      </c>
    </row>
    <row r="7" spans="3:6" x14ac:dyDescent="0.25">
      <c r="C7" t="s">
        <v>19</v>
      </c>
      <c r="D7" s="4">
        <v>1</v>
      </c>
      <c r="E7" s="4">
        <v>0.08</v>
      </c>
      <c r="F7" s="4">
        <f>D7*E7</f>
        <v>0.08</v>
      </c>
    </row>
    <row r="8" spans="3:6" x14ac:dyDescent="0.25">
      <c r="C8" t="s">
        <v>43</v>
      </c>
      <c r="D8" s="4"/>
      <c r="E8" s="10">
        <f>20%</f>
        <v>0.2</v>
      </c>
      <c r="F8" s="4">
        <f>SUM(F5:F7)</f>
        <v>0.18559999999999999</v>
      </c>
    </row>
    <row r="9" spans="3:6" x14ac:dyDescent="0.25">
      <c r="D9" s="4"/>
      <c r="E9" s="4"/>
    </row>
    <row r="10" spans="3:6" ht="15.75" thickBot="1" x14ac:dyDescent="0.3">
      <c r="C10" s="11" t="s">
        <v>103</v>
      </c>
      <c r="D10" s="4"/>
    </row>
    <row r="11" spans="3:6" x14ac:dyDescent="0.25">
      <c r="C11" t="s">
        <v>58</v>
      </c>
      <c r="D11" s="4">
        <v>1</v>
      </c>
      <c r="E11" s="4">
        <f>$E$23/12</f>
        <v>1.6666666666666666E-2</v>
      </c>
      <c r="F11" s="4">
        <f t="shared" ref="F11:F22" si="0">D11*E11</f>
        <v>1.6666666666666666E-2</v>
      </c>
    </row>
    <row r="12" spans="3:6" x14ac:dyDescent="0.25">
      <c r="C12" t="s">
        <v>59</v>
      </c>
      <c r="D12" s="4">
        <v>1</v>
      </c>
      <c r="E12" s="4">
        <f t="shared" ref="E12:E22" si="1">$E$23/12</f>
        <v>1.6666666666666666E-2</v>
      </c>
      <c r="F12" s="4">
        <f t="shared" si="0"/>
        <v>1.6666666666666666E-2</v>
      </c>
    </row>
    <row r="13" spans="3:6" x14ac:dyDescent="0.25">
      <c r="C13" t="s">
        <v>60</v>
      </c>
      <c r="D13" s="4">
        <v>1</v>
      </c>
      <c r="E13" s="4">
        <f t="shared" si="1"/>
        <v>1.6666666666666666E-2</v>
      </c>
      <c r="F13" s="4">
        <f t="shared" si="0"/>
        <v>1.6666666666666666E-2</v>
      </c>
    </row>
    <row r="14" spans="3:6" x14ac:dyDescent="0.25">
      <c r="C14" t="s">
        <v>61</v>
      </c>
      <c r="D14" s="4">
        <v>0.88</v>
      </c>
      <c r="E14" s="4">
        <f t="shared" si="1"/>
        <v>1.6666666666666666E-2</v>
      </c>
      <c r="F14" s="4">
        <f t="shared" si="0"/>
        <v>1.4666666666666666E-2</v>
      </c>
    </row>
    <row r="15" spans="3:6" x14ac:dyDescent="0.25">
      <c r="C15" t="s">
        <v>62</v>
      </c>
      <c r="D15" s="4">
        <v>0.88</v>
      </c>
      <c r="E15" s="4">
        <f t="shared" si="1"/>
        <v>1.6666666666666666E-2</v>
      </c>
      <c r="F15" s="4">
        <f t="shared" si="0"/>
        <v>1.4666666666666666E-2</v>
      </c>
    </row>
    <row r="16" spans="3:6" x14ac:dyDescent="0.25">
      <c r="C16" t="s">
        <v>111</v>
      </c>
      <c r="D16" s="4">
        <v>1</v>
      </c>
      <c r="E16" s="4">
        <f>$E$23/24</f>
        <v>8.3333333333333332E-3</v>
      </c>
      <c r="F16" s="4">
        <f t="shared" si="0"/>
        <v>8.3333333333333332E-3</v>
      </c>
    </row>
    <row r="17" spans="3:8" x14ac:dyDescent="0.25">
      <c r="C17" t="s">
        <v>63</v>
      </c>
      <c r="D17" s="4">
        <v>1</v>
      </c>
      <c r="E17" s="4">
        <f>$E$23/24</f>
        <v>8.3333333333333332E-3</v>
      </c>
      <c r="F17" s="4">
        <f t="shared" si="0"/>
        <v>8.3333333333333332E-3</v>
      </c>
    </row>
    <row r="18" spans="3:8" x14ac:dyDescent="0.25">
      <c r="C18" t="s">
        <v>64</v>
      </c>
      <c r="D18" s="4">
        <v>0.88</v>
      </c>
      <c r="E18" s="4">
        <f t="shared" si="1"/>
        <v>1.6666666666666666E-2</v>
      </c>
      <c r="F18" s="4">
        <f t="shared" si="0"/>
        <v>1.4666666666666666E-2</v>
      </c>
    </row>
    <row r="19" spans="3:8" x14ac:dyDescent="0.25">
      <c r="C19" t="s">
        <v>65</v>
      </c>
      <c r="D19" s="4">
        <v>0.75</v>
      </c>
      <c r="E19" s="4">
        <f t="shared" si="1"/>
        <v>1.6666666666666666E-2</v>
      </c>
      <c r="F19" s="4">
        <f t="shared" si="0"/>
        <v>1.2500000000000001E-2</v>
      </c>
    </row>
    <row r="20" spans="3:8" x14ac:dyDescent="0.25">
      <c r="C20" t="s">
        <v>66</v>
      </c>
      <c r="D20" s="4">
        <v>0.88</v>
      </c>
      <c r="E20" s="4">
        <f t="shared" si="1"/>
        <v>1.6666666666666666E-2</v>
      </c>
      <c r="F20" s="4">
        <f t="shared" si="0"/>
        <v>1.4666666666666666E-2</v>
      </c>
    </row>
    <row r="21" spans="3:8" x14ac:dyDescent="0.25">
      <c r="C21" t="s">
        <v>67</v>
      </c>
      <c r="D21" s="4">
        <v>0.88</v>
      </c>
      <c r="E21" s="4">
        <f t="shared" si="1"/>
        <v>1.6666666666666666E-2</v>
      </c>
      <c r="F21" s="4">
        <f t="shared" si="0"/>
        <v>1.4666666666666666E-2</v>
      </c>
    </row>
    <row r="22" spans="3:8" x14ac:dyDescent="0.25">
      <c r="C22" t="s">
        <v>68</v>
      </c>
      <c r="D22" s="4">
        <v>1</v>
      </c>
      <c r="E22" s="4">
        <f t="shared" si="1"/>
        <v>1.6666666666666666E-2</v>
      </c>
      <c r="F22" s="4">
        <f t="shared" si="0"/>
        <v>1.6666666666666666E-2</v>
      </c>
    </row>
    <row r="23" spans="3:8" x14ac:dyDescent="0.25">
      <c r="C23" t="s">
        <v>41</v>
      </c>
      <c r="D23" s="4">
        <v>0.93</v>
      </c>
      <c r="E23" s="4">
        <v>0.2</v>
      </c>
      <c r="F23" s="4">
        <f>D23*E23</f>
        <v>0.18600000000000003</v>
      </c>
    </row>
    <row r="25" spans="3:8" ht="15.75" thickBot="1" x14ac:dyDescent="0.3">
      <c r="C25" s="11" t="s">
        <v>24</v>
      </c>
      <c r="D25" s="4">
        <v>0.88129999999999997</v>
      </c>
      <c r="E25" s="4">
        <v>0.25</v>
      </c>
      <c r="F25" s="4">
        <f>D25*E25</f>
        <v>0.22032499999999999</v>
      </c>
    </row>
    <row r="27" spans="3:8" ht="15.75" thickBot="1" x14ac:dyDescent="0.3">
      <c r="C27" s="11" t="s">
        <v>14</v>
      </c>
      <c r="D27" s="3" t="s">
        <v>16</v>
      </c>
      <c r="E27" s="10">
        <f>SUM(E8,E23,E25)</f>
        <v>0.65</v>
      </c>
      <c r="F27" s="1">
        <f>(SUM(F8,F25,F23)/E27)</f>
        <v>0.91065384615384615</v>
      </c>
    </row>
    <row r="29" spans="3:8" ht="15.75" thickBot="1" x14ac:dyDescent="0.3">
      <c r="C29" s="11" t="s">
        <v>13</v>
      </c>
      <c r="D29" s="4">
        <v>0.92</v>
      </c>
      <c r="E29" s="4">
        <f>1-E27</f>
        <v>0.35</v>
      </c>
      <c r="F29" s="3" t="s">
        <v>16</v>
      </c>
    </row>
    <row r="30" spans="3:8" ht="18" thickBot="1" x14ac:dyDescent="0.35">
      <c r="H30" s="12" t="s">
        <v>15</v>
      </c>
    </row>
    <row r="31" spans="3:8" ht="16.5" thickTop="1" thickBot="1" x14ac:dyDescent="0.3">
      <c r="C31" s="11" t="s">
        <v>15</v>
      </c>
      <c r="D31" s="3" t="s">
        <v>16</v>
      </c>
      <c r="E31" s="3" t="s">
        <v>16</v>
      </c>
      <c r="F31" s="1">
        <f>(F27*E27)+(D29*E29)</f>
        <v>0.9139250000000001</v>
      </c>
      <c r="H31" t="str">
        <f>LOOKUP(F31,'LetterGrade Lookup'!B3:C15,'LetterGrade Lookup'!C3:C15)</f>
        <v>A+</v>
      </c>
    </row>
    <row r="33" spans="3:4" x14ac:dyDescent="0.25">
      <c r="C33" t="s">
        <v>45</v>
      </c>
      <c r="D33" s="10">
        <v>0.89</v>
      </c>
    </row>
  </sheetData>
  <phoneticPr fontId="2" type="noConversion"/>
  <conditionalFormatting sqref="D5:D9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:D23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9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4"/>
  <sheetViews>
    <sheetView workbookViewId="0">
      <selection activeCell="D27" sqref="D27"/>
    </sheetView>
  </sheetViews>
  <sheetFormatPr defaultRowHeight="15" x14ac:dyDescent="0.25"/>
  <cols>
    <col min="2" max="2" width="9.140625" customWidth="1"/>
    <col min="3" max="3" width="24.14062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2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2:6" ht="15.75" thickTop="1" x14ac:dyDescent="0.25"/>
    <row r="4" spans="2:6" ht="15.75" thickBot="1" x14ac:dyDescent="0.3">
      <c r="B4" s="6"/>
      <c r="C4" s="11" t="s">
        <v>56</v>
      </c>
    </row>
    <row r="5" spans="2:6" x14ac:dyDescent="0.25">
      <c r="B5" s="6"/>
      <c r="C5" t="s">
        <v>107</v>
      </c>
      <c r="D5" s="4">
        <v>0.93</v>
      </c>
      <c r="E5" s="4">
        <v>0.2</v>
      </c>
      <c r="F5" s="4">
        <f>D5*E5</f>
        <v>0.18600000000000003</v>
      </c>
    </row>
    <row r="6" spans="2:6" x14ac:dyDescent="0.25">
      <c r="B6" s="7"/>
      <c r="C6" t="s">
        <v>108</v>
      </c>
      <c r="D6" s="4">
        <v>0.9</v>
      </c>
      <c r="E6" s="4">
        <v>0.1</v>
      </c>
      <c r="F6" s="4">
        <f t="shared" ref="F6:F8" si="0">D6*E6</f>
        <v>9.0000000000000011E-2</v>
      </c>
    </row>
    <row r="7" spans="2:6" x14ac:dyDescent="0.25">
      <c r="B7" s="6"/>
      <c r="C7" t="s">
        <v>109</v>
      </c>
      <c r="D7" s="4">
        <v>1</v>
      </c>
      <c r="E7" s="10">
        <v>0.02</v>
      </c>
      <c r="F7" s="4">
        <f t="shared" si="0"/>
        <v>0.02</v>
      </c>
    </row>
    <row r="8" spans="2:6" x14ac:dyDescent="0.25">
      <c r="B8" s="6"/>
      <c r="C8" t="s">
        <v>110</v>
      </c>
      <c r="D8" s="4">
        <v>1</v>
      </c>
      <c r="E8" s="10">
        <v>0.02</v>
      </c>
      <c r="F8" s="4">
        <f t="shared" si="0"/>
        <v>0.02</v>
      </c>
    </row>
    <row r="9" spans="2:6" ht="15.75" thickBot="1" x14ac:dyDescent="0.3">
      <c r="B9" s="6"/>
      <c r="C9" s="14" t="s">
        <v>57</v>
      </c>
      <c r="D9" s="4"/>
      <c r="E9" s="10">
        <f>SUM(E5:E8)</f>
        <v>0.34000000000000008</v>
      </c>
      <c r="F9" s="4">
        <f>SUM(F5:F8)</f>
        <v>0.31600000000000006</v>
      </c>
    </row>
    <row r="10" spans="2:6" ht="15.75" thickTop="1" x14ac:dyDescent="0.25">
      <c r="B10" s="6"/>
      <c r="D10" s="4"/>
      <c r="E10" s="4"/>
    </row>
    <row r="11" spans="2:6" ht="15.75" thickBot="1" x14ac:dyDescent="0.3">
      <c r="B11" s="6"/>
      <c r="C11" s="11" t="s">
        <v>106</v>
      </c>
      <c r="D11" s="4"/>
    </row>
    <row r="12" spans="2:6" x14ac:dyDescent="0.25">
      <c r="B12" s="6"/>
      <c r="C12" t="s">
        <v>58</v>
      </c>
      <c r="D12" s="4">
        <v>1</v>
      </c>
      <c r="E12" s="17">
        <v>5.0000000000000001E-3</v>
      </c>
      <c r="F12" s="4">
        <f>D12*E12</f>
        <v>5.0000000000000001E-3</v>
      </c>
    </row>
    <row r="13" spans="2:6" x14ac:dyDescent="0.25">
      <c r="C13" t="s">
        <v>59</v>
      </c>
      <c r="D13" s="4">
        <v>1</v>
      </c>
      <c r="E13" s="17">
        <v>5.0000000000000001E-3</v>
      </c>
      <c r="F13" s="4">
        <f t="shared" ref="F13:F23" si="1">D13*E13</f>
        <v>5.0000000000000001E-3</v>
      </c>
    </row>
    <row r="14" spans="2:6" x14ac:dyDescent="0.25">
      <c r="C14" t="s">
        <v>60</v>
      </c>
      <c r="D14" s="4">
        <v>1</v>
      </c>
      <c r="E14" s="17">
        <v>5.0000000000000001E-3</v>
      </c>
      <c r="F14" s="4">
        <f t="shared" si="1"/>
        <v>5.0000000000000001E-3</v>
      </c>
    </row>
    <row r="15" spans="2:6" x14ac:dyDescent="0.25">
      <c r="C15" t="s">
        <v>61</v>
      </c>
      <c r="D15" s="4">
        <v>1</v>
      </c>
      <c r="E15" s="17">
        <v>5.0000000000000001E-3</v>
      </c>
      <c r="F15" s="4">
        <f t="shared" si="1"/>
        <v>5.0000000000000001E-3</v>
      </c>
    </row>
    <row r="16" spans="2:6" x14ac:dyDescent="0.25">
      <c r="C16" t="s">
        <v>62</v>
      </c>
      <c r="D16" s="4">
        <v>1</v>
      </c>
      <c r="E16" s="17">
        <v>5.0000000000000001E-3</v>
      </c>
      <c r="F16" s="4">
        <f t="shared" si="1"/>
        <v>5.0000000000000001E-3</v>
      </c>
    </row>
    <row r="17" spans="3:8" x14ac:dyDescent="0.25">
      <c r="C17" t="s">
        <v>111</v>
      </c>
      <c r="D17" s="4">
        <v>1</v>
      </c>
      <c r="E17" s="17">
        <v>5.0000000000000001E-3</v>
      </c>
      <c r="F17" s="4">
        <f t="shared" ref="F17" si="2">D17*E17</f>
        <v>5.0000000000000001E-3</v>
      </c>
    </row>
    <row r="18" spans="3:8" x14ac:dyDescent="0.25">
      <c r="C18" t="s">
        <v>63</v>
      </c>
      <c r="D18" s="4">
        <v>1</v>
      </c>
      <c r="E18" s="17">
        <v>5.0000000000000001E-3</v>
      </c>
      <c r="F18" s="4">
        <f t="shared" si="1"/>
        <v>5.0000000000000001E-3</v>
      </c>
    </row>
    <row r="19" spans="3:8" x14ac:dyDescent="0.25">
      <c r="C19" t="s">
        <v>64</v>
      </c>
      <c r="D19" s="4">
        <v>1</v>
      </c>
      <c r="E19" s="17">
        <v>5.0000000000000001E-3</v>
      </c>
      <c r="F19" s="4">
        <f t="shared" si="1"/>
        <v>5.0000000000000001E-3</v>
      </c>
    </row>
    <row r="20" spans="3:8" x14ac:dyDescent="0.25">
      <c r="C20" t="s">
        <v>65</v>
      </c>
      <c r="D20" s="4">
        <v>1</v>
      </c>
      <c r="E20" s="17">
        <v>5.0000000000000001E-3</v>
      </c>
      <c r="F20" s="4">
        <f t="shared" si="1"/>
        <v>5.0000000000000001E-3</v>
      </c>
    </row>
    <row r="21" spans="3:8" x14ac:dyDescent="0.25">
      <c r="C21" t="s">
        <v>66</v>
      </c>
      <c r="D21" s="4">
        <v>1</v>
      </c>
      <c r="E21" s="17">
        <v>5.0000000000000001E-3</v>
      </c>
      <c r="F21" s="4">
        <f t="shared" si="1"/>
        <v>5.0000000000000001E-3</v>
      </c>
    </row>
    <row r="22" spans="3:8" x14ac:dyDescent="0.25">
      <c r="C22" t="s">
        <v>67</v>
      </c>
      <c r="D22" s="4">
        <v>1</v>
      </c>
      <c r="E22" s="17">
        <v>5.0000000000000001E-3</v>
      </c>
      <c r="F22" s="4">
        <f t="shared" si="1"/>
        <v>5.0000000000000001E-3</v>
      </c>
    </row>
    <row r="23" spans="3:8" x14ac:dyDescent="0.25">
      <c r="C23" t="s">
        <v>68</v>
      </c>
      <c r="D23" s="4">
        <v>1</v>
      </c>
      <c r="E23" s="17">
        <v>5.0000000000000001E-3</v>
      </c>
      <c r="F23" s="4">
        <f t="shared" si="1"/>
        <v>5.0000000000000001E-3</v>
      </c>
    </row>
    <row r="24" spans="3:8" ht="15.75" thickBot="1" x14ac:dyDescent="0.3">
      <c r="C24" s="14" t="s">
        <v>69</v>
      </c>
      <c r="E24" s="10">
        <f>SUM(E12:E23)</f>
        <v>5.9999999999999991E-2</v>
      </c>
      <c r="F24" s="4">
        <f>SUM(F12:F23)</f>
        <v>5.9999999999999991E-2</v>
      </c>
    </row>
    <row r="25" spans="3:8" ht="15.75" thickTop="1" x14ac:dyDescent="0.25"/>
    <row r="26" spans="3:8" ht="15.75" thickBot="1" x14ac:dyDescent="0.3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0.94</v>
      </c>
    </row>
    <row r="27" spans="3:8" ht="15.75" thickBot="1" x14ac:dyDescent="0.3">
      <c r="C27" s="11" t="s">
        <v>13</v>
      </c>
      <c r="D27" s="4"/>
      <c r="E27" s="4">
        <f>1-E26</f>
        <v>0.59999999999999987</v>
      </c>
      <c r="F27" s="1"/>
    </row>
    <row r="29" spans="3:8" ht="18" thickBot="1" x14ac:dyDescent="0.35">
      <c r="H29" s="12" t="s">
        <v>15</v>
      </c>
    </row>
    <row r="30" spans="3:8" ht="16.5" thickTop="1" thickBot="1" x14ac:dyDescent="0.3">
      <c r="C30" s="11" t="s">
        <v>15</v>
      </c>
      <c r="D30" s="3" t="s">
        <v>16</v>
      </c>
      <c r="E30" s="3" t="s">
        <v>16</v>
      </c>
      <c r="F30" s="1">
        <f>SUM(F26*E26,D27*E27)</f>
        <v>0.37600000000000006</v>
      </c>
      <c r="H30" t="str">
        <f>LOOKUP(F30,'LetterGrade Lookup'!B3:C15,'LetterGrade Lookup'!C3:C15)</f>
        <v>F</v>
      </c>
    </row>
    <row r="32" spans="3:8" x14ac:dyDescent="0.25">
      <c r="C32" t="s">
        <v>45</v>
      </c>
      <c r="D32" s="4">
        <v>0.88</v>
      </c>
      <c r="E32" t="s">
        <v>26</v>
      </c>
    </row>
    <row r="33" spans="4:5" x14ac:dyDescent="0.25">
      <c r="D33" s="10">
        <v>0.79</v>
      </c>
      <c r="E33" t="s">
        <v>28</v>
      </c>
    </row>
    <row r="34" spans="4:5" x14ac:dyDescent="0.25">
      <c r="D34" s="10">
        <v>0.71</v>
      </c>
      <c r="E34" t="s">
        <v>30</v>
      </c>
    </row>
  </sheetData>
  <phoneticPr fontId="2" type="noConversion"/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76</v>
      </c>
    </row>
    <row r="5" spans="2:5" x14ac:dyDescent="0.25">
      <c r="B5" t="s">
        <v>77</v>
      </c>
      <c r="C5" s="4">
        <v>1</v>
      </c>
      <c r="D5" s="4">
        <v>0.1</v>
      </c>
      <c r="E5">
        <f>C5*D5</f>
        <v>0.1</v>
      </c>
    </row>
    <row r="6" spans="2:5" x14ac:dyDescent="0.25">
      <c r="B6" t="s">
        <v>78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25">
      <c r="B7" t="s">
        <v>80</v>
      </c>
      <c r="C7" s="4"/>
      <c r="D7" s="4">
        <f>SUM(D5:D6)</f>
        <v>0.2</v>
      </c>
      <c r="E7" s="10">
        <f>SUM(E5:E6)</f>
        <v>0.185</v>
      </c>
    </row>
    <row r="8" spans="2:5" x14ac:dyDescent="0.25">
      <c r="C8" s="4"/>
      <c r="D8" s="4"/>
    </row>
    <row r="9" spans="2:5" ht="18" thickBot="1" x14ac:dyDescent="0.35">
      <c r="B9" s="12" t="s">
        <v>7</v>
      </c>
      <c r="D9" s="4"/>
    </row>
    <row r="10" spans="2:5" ht="15.75" thickTop="1" x14ac:dyDescent="0.25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25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25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25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25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25">
      <c r="B15" t="s">
        <v>99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25">
      <c r="B16" t="s">
        <v>79</v>
      </c>
      <c r="C16" s="4"/>
      <c r="D16" s="4">
        <v>0.1</v>
      </c>
      <c r="E16" s="4">
        <f>SUM(E10:E15)</f>
        <v>9.9999999999999992E-2</v>
      </c>
    </row>
    <row r="17" spans="2:6" x14ac:dyDescent="0.25">
      <c r="D17" s="4"/>
    </row>
    <row r="18" spans="2:6" ht="18" thickBot="1" x14ac:dyDescent="0.35">
      <c r="B18" s="12" t="s">
        <v>4</v>
      </c>
      <c r="D18" s="4"/>
    </row>
    <row r="19" spans="2:6" ht="15.75" thickTop="1" x14ac:dyDescent="0.25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25">
      <c r="D20" s="4"/>
    </row>
    <row r="21" spans="2:6" x14ac:dyDescent="0.25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25">
      <c r="D22" s="4"/>
    </row>
    <row r="23" spans="2:6" x14ac:dyDescent="0.25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25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25">
      <c r="B26" t="s">
        <v>45</v>
      </c>
      <c r="C26" s="10">
        <v>0.87</v>
      </c>
    </row>
  </sheetData>
  <phoneticPr fontId="2" type="noConversion"/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6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6" ht="15.75" thickTop="1" x14ac:dyDescent="0.25"/>
    <row r="4" spans="2:6" ht="15.75" thickBot="1" x14ac:dyDescent="0.3">
      <c r="B4" s="11" t="s">
        <v>4</v>
      </c>
    </row>
    <row r="5" spans="2:6" x14ac:dyDescent="0.25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25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25">
      <c r="B7" t="s">
        <v>81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25">
      <c r="B8" t="s">
        <v>82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25">
      <c r="B9" t="s">
        <v>83</v>
      </c>
      <c r="C9" s="4">
        <v>1</v>
      </c>
      <c r="D9" s="4">
        <v>0.05</v>
      </c>
      <c r="E9" s="4">
        <f t="shared" si="0"/>
        <v>0.05</v>
      </c>
    </row>
    <row r="10" spans="2:6" x14ac:dyDescent="0.25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25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25">
      <c r="D13" s="4"/>
    </row>
    <row r="14" spans="2:6" x14ac:dyDescent="0.25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25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25">
      <c r="B17" t="s">
        <v>45</v>
      </c>
      <c r="C17" s="10">
        <v>0.85</v>
      </c>
    </row>
    <row r="18" spans="2:5" x14ac:dyDescent="0.25">
      <c r="C18" s="9"/>
      <c r="D18" s="10"/>
      <c r="E18" s="4"/>
    </row>
    <row r="20" spans="2:5" x14ac:dyDescent="0.25">
      <c r="B20" s="3"/>
    </row>
    <row r="21" spans="2:5" x14ac:dyDescent="0.25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5" t="s">
        <v>0</v>
      </c>
      <c r="C2" s="15" t="s">
        <v>1</v>
      </c>
      <c r="D2" s="15" t="s">
        <v>2</v>
      </c>
      <c r="E2" s="15" t="s">
        <v>3</v>
      </c>
    </row>
    <row r="3" spans="2:5" ht="15.75" thickTop="1" x14ac:dyDescent="0.25"/>
    <row r="5" spans="2:5" ht="15.75" thickBot="1" x14ac:dyDescent="0.3">
      <c r="B5" s="11" t="s">
        <v>50</v>
      </c>
    </row>
    <row r="6" spans="2:5" x14ac:dyDescent="0.25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25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25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25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25">
      <c r="C10" s="4"/>
      <c r="D10" s="4"/>
    </row>
    <row r="11" spans="2:5" ht="15.75" thickBot="1" x14ac:dyDescent="0.3">
      <c r="B11" s="11" t="s">
        <v>49</v>
      </c>
      <c r="C11" s="4"/>
      <c r="D11" s="4"/>
    </row>
    <row r="12" spans="2:5" x14ac:dyDescent="0.25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25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25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25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.75" thickBot="1" x14ac:dyDescent="0.3">
      <c r="B17" s="11" t="s">
        <v>98</v>
      </c>
    </row>
    <row r="18" spans="2:6" x14ac:dyDescent="0.25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.75" thickBot="1" x14ac:dyDescent="0.3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25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25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25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4</v>
      </c>
    </row>
    <row r="5" spans="2:5" x14ac:dyDescent="0.25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25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25">
      <c r="B7" t="s">
        <v>85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25">
      <c r="B8" t="s">
        <v>86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25">
      <c r="B9" t="s">
        <v>87</v>
      </c>
      <c r="C9" s="4">
        <v>0.7142857142857143</v>
      </c>
      <c r="D9" s="4">
        <v>0</v>
      </c>
      <c r="E9" s="4">
        <f t="shared" si="0"/>
        <v>0</v>
      </c>
    </row>
    <row r="10" spans="2:5" x14ac:dyDescent="0.25">
      <c r="B10" t="s">
        <v>46</v>
      </c>
      <c r="D10" s="4">
        <v>0.2</v>
      </c>
      <c r="E10" s="4">
        <f>SUM(E5:E9)</f>
        <v>0.17861111111111114</v>
      </c>
    </row>
    <row r="12" spans="2:5" ht="15.75" thickBot="1" x14ac:dyDescent="0.3">
      <c r="B12" s="11" t="s">
        <v>50</v>
      </c>
      <c r="C12" s="4"/>
      <c r="D12" s="4"/>
      <c r="E12" s="4"/>
    </row>
    <row r="13" spans="2:5" x14ac:dyDescent="0.25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25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25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25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25">
      <c r="B17" t="s">
        <v>84</v>
      </c>
      <c r="C17" s="4">
        <v>1</v>
      </c>
      <c r="D17" s="4">
        <v>0.1</v>
      </c>
      <c r="E17" s="4">
        <f>C17*D17</f>
        <v>0.1</v>
      </c>
    </row>
    <row r="18" spans="2:6" x14ac:dyDescent="0.25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25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25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25">
      <c r="D22" s="4"/>
    </row>
    <row r="23" spans="2:6" x14ac:dyDescent="0.25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25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L20" sqref="L20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88</v>
      </c>
    </row>
    <row r="5" spans="2:5" x14ac:dyDescent="0.25">
      <c r="B5" t="s">
        <v>90</v>
      </c>
      <c r="C5" s="4">
        <v>1</v>
      </c>
      <c r="D5" s="4">
        <v>0.1</v>
      </c>
      <c r="E5" s="4">
        <f>C5*D5</f>
        <v>0.1</v>
      </c>
    </row>
    <row r="6" spans="2:5" x14ac:dyDescent="0.25">
      <c r="B6" t="s">
        <v>91</v>
      </c>
      <c r="C6" s="4">
        <v>1</v>
      </c>
      <c r="D6" s="4">
        <v>0.1</v>
      </c>
      <c r="E6" s="4">
        <f t="shared" ref="E6:E8" si="0">C6*D6</f>
        <v>0.1</v>
      </c>
    </row>
    <row r="7" spans="2:5" x14ac:dyDescent="0.25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25">
      <c r="B8" t="s">
        <v>92</v>
      </c>
      <c r="C8" s="4">
        <v>1</v>
      </c>
      <c r="D8" s="4">
        <v>0.1</v>
      </c>
      <c r="E8" s="4">
        <f t="shared" si="0"/>
        <v>0.1</v>
      </c>
    </row>
    <row r="9" spans="2:5" x14ac:dyDescent="0.25">
      <c r="B9" t="s">
        <v>46</v>
      </c>
      <c r="C9" s="4"/>
      <c r="D9" s="4">
        <f>SUM(D5:D8)</f>
        <v>0.5</v>
      </c>
      <c r="E9" s="4">
        <f>SUM(E5:E8)</f>
        <v>0.49199999999999999</v>
      </c>
    </row>
    <row r="11" spans="2:5" ht="15.75" thickBot="1" x14ac:dyDescent="0.3">
      <c r="B11" s="11" t="s">
        <v>89</v>
      </c>
      <c r="C11" s="5"/>
      <c r="D11" s="4"/>
    </row>
    <row r="12" spans="2:5" x14ac:dyDescent="0.25">
      <c r="B12" t="s">
        <v>93</v>
      </c>
      <c r="C12" s="4">
        <v>0.73</v>
      </c>
      <c r="D12" s="4">
        <v>0.05</v>
      </c>
      <c r="E12" s="4">
        <f>C12*D12</f>
        <v>3.6499999999999998E-2</v>
      </c>
    </row>
    <row r="13" spans="2:5" x14ac:dyDescent="0.25">
      <c r="B13" t="s">
        <v>94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25">
      <c r="B14" t="s">
        <v>95</v>
      </c>
      <c r="C14" s="4">
        <v>0.9</v>
      </c>
      <c r="D14" s="4">
        <v>0.15</v>
      </c>
      <c r="E14" s="4">
        <f t="shared" si="1"/>
        <v>0.13500000000000001</v>
      </c>
    </row>
    <row r="15" spans="2:5" x14ac:dyDescent="0.25">
      <c r="B15" t="s">
        <v>96</v>
      </c>
      <c r="C15" s="4">
        <v>0.9</v>
      </c>
      <c r="D15" s="4">
        <v>0.1</v>
      </c>
      <c r="E15" s="4">
        <f t="shared" si="1"/>
        <v>9.0000000000000011E-2</v>
      </c>
    </row>
    <row r="16" spans="2:5" x14ac:dyDescent="0.25">
      <c r="B16" t="s">
        <v>97</v>
      </c>
      <c r="C16" s="4">
        <v>0.9</v>
      </c>
      <c r="D16" s="4">
        <v>0.1</v>
      </c>
      <c r="E16" s="4">
        <f t="shared" si="1"/>
        <v>9.0000000000000011E-2</v>
      </c>
    </row>
    <row r="17" spans="2:6" x14ac:dyDescent="0.25">
      <c r="B17" t="s">
        <v>46</v>
      </c>
      <c r="D17" s="10">
        <f>SUM(D12:D16)</f>
        <v>0.5</v>
      </c>
      <c r="E17" s="10">
        <f>SUM(E12:E16)</f>
        <v>0.44250000000000006</v>
      </c>
    </row>
    <row r="19" spans="2:6" x14ac:dyDescent="0.25">
      <c r="B19" t="s">
        <v>15</v>
      </c>
      <c r="C19" s="3" t="s">
        <v>16</v>
      </c>
      <c r="D19" s="4">
        <f>SUM(D17,D9)</f>
        <v>1</v>
      </c>
      <c r="E19" s="1">
        <f>SUM(E9,E17)</f>
        <v>0.93450000000000011</v>
      </c>
      <c r="F19" t="str">
        <f>LOOKUP(E19,'LetterGrade Lookup'!B3:C15,'LetterGrade Lookup'!C3:C15)</f>
        <v>A+</v>
      </c>
    </row>
    <row r="21" spans="2:6" x14ac:dyDescent="0.25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ECOR 4995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2023-04-26T17:00:13Z</dcterms:modified>
</cp:coreProperties>
</file>