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Year 4\Code\"/>
    </mc:Choice>
  </mc:AlternateContent>
  <xr:revisionPtr revIDLastSave="0" documentId="13_ncr:1_{9C9508E6-BC6F-46FE-9637-72BCB65E7037}" xr6:coauthVersionLast="47" xr6:coauthVersionMax="47" xr10:uidLastSave="{00000000-0000-0000-0000-000000000000}"/>
  <bookViews>
    <workbookView xWindow="-120" yWindow="-120" windowWidth="38640" windowHeight="21240" xr2:uid="{C252BF12-51A8-488C-A502-1C101A0809F8}"/>
  </bookViews>
  <sheets>
    <sheet name="Fall" sheetId="1" r:id="rId1"/>
    <sheet name="Loans" sheetId="2" r:id="rId2"/>
  </sheets>
  <definedNames>
    <definedName name="_xlnm._FilterDatabase" localSheetId="0" hidden="1">Fall!$N$4:$T$4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D5" i="2"/>
  <c r="C5" i="2"/>
  <c r="B5" i="2"/>
  <c r="E3" i="2"/>
  <c r="C4" i="2"/>
  <c r="D3" i="2"/>
  <c r="F4" i="2"/>
  <c r="L7" i="1"/>
  <c r="K3" i="1"/>
  <c r="K4" i="1"/>
  <c r="K5" i="1"/>
  <c r="K6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O83" i="1"/>
  <c r="T89" i="1"/>
  <c r="T88" i="1"/>
  <c r="T87" i="1"/>
  <c r="T86" i="1"/>
  <c r="T85" i="1"/>
  <c r="T84" i="1"/>
  <c r="T83" i="1"/>
  <c r="T82" i="1"/>
  <c r="T81" i="1"/>
  <c r="O78" i="1"/>
  <c r="T80" i="1"/>
  <c r="T79" i="1"/>
  <c r="T78" i="1"/>
  <c r="T77" i="1"/>
  <c r="T76" i="1"/>
  <c r="O80" i="1"/>
  <c r="T75" i="1"/>
  <c r="T74" i="1"/>
  <c r="T73" i="1"/>
  <c r="T72" i="1"/>
  <c r="T71" i="1"/>
  <c r="T70" i="1"/>
  <c r="T69" i="1"/>
  <c r="T68" i="1"/>
  <c r="T6" i="1"/>
  <c r="T7" i="1"/>
  <c r="T8" i="1"/>
  <c r="T9" i="1"/>
  <c r="T10" i="1"/>
  <c r="T11" i="1"/>
  <c r="T12" i="1"/>
  <c r="T13" i="1"/>
  <c r="T14" i="1"/>
  <c r="T15" i="1"/>
  <c r="G7" i="1" s="1"/>
  <c r="T16" i="1"/>
  <c r="J9" i="1" s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5" i="1"/>
  <c r="O51" i="1"/>
  <c r="O24" i="1"/>
  <c r="O5" i="1"/>
  <c r="O15" i="1"/>
  <c r="C6" i="1"/>
  <c r="J7" i="1" l="1"/>
  <c r="J13" i="1"/>
  <c r="J12" i="1"/>
  <c r="J11" i="1"/>
  <c r="J10" i="1"/>
  <c r="J8" i="1"/>
  <c r="H7" i="1"/>
  <c r="C3" i="2"/>
  <c r="F3" i="2"/>
  <c r="H12" i="1"/>
  <c r="G8" i="1"/>
  <c r="G13" i="1"/>
  <c r="H11" i="1"/>
  <c r="F11" i="1"/>
  <c r="H10" i="1"/>
  <c r="F12" i="1"/>
  <c r="H9" i="1"/>
  <c r="F13" i="1"/>
  <c r="I7" i="1"/>
  <c r="F7" i="1"/>
  <c r="I13" i="1"/>
  <c r="F8" i="1"/>
  <c r="I12" i="1"/>
  <c r="G11" i="1"/>
  <c r="F9" i="1"/>
  <c r="I11" i="1"/>
  <c r="G10" i="1"/>
  <c r="F10" i="1"/>
  <c r="I10" i="1"/>
  <c r="G9" i="1"/>
  <c r="L9" i="1" s="1"/>
  <c r="H8" i="1"/>
  <c r="I9" i="1"/>
  <c r="I8" i="1"/>
  <c r="H13" i="1"/>
  <c r="G12" i="1"/>
  <c r="K7" i="1" l="1"/>
  <c r="K12" i="1"/>
  <c r="K10" i="1"/>
  <c r="K11" i="1"/>
  <c r="K9" i="1"/>
  <c r="K8" i="1"/>
  <c r="K13" i="1"/>
  <c r="J14" i="1"/>
  <c r="G14" i="1"/>
  <c r="F14" i="1"/>
  <c r="I14" i="1"/>
  <c r="H14" i="1"/>
  <c r="K14" i="1" l="1"/>
</calcChain>
</file>

<file path=xl/sharedStrings.xml><?xml version="1.0" encoding="utf-8"?>
<sst xmlns="http://schemas.openxmlformats.org/spreadsheetml/2006/main" count="804" uniqueCount="227">
  <si>
    <t>Total</t>
  </si>
  <si>
    <t>Expected monthly income:</t>
  </si>
  <si>
    <t>TC</t>
  </si>
  <si>
    <t>TA</t>
  </si>
  <si>
    <t>Total:</t>
  </si>
  <si>
    <t>Rent</t>
  </si>
  <si>
    <t>Internet</t>
  </si>
  <si>
    <t>Phone</t>
  </si>
  <si>
    <t>Subscriptions</t>
  </si>
  <si>
    <t>Entertainment</t>
  </si>
  <si>
    <t>Dining</t>
  </si>
  <si>
    <t>Shopping</t>
  </si>
  <si>
    <t>Transportation</t>
  </si>
  <si>
    <t>Expense List</t>
  </si>
  <si>
    <t>Expense Summary</t>
  </si>
  <si>
    <t xml:space="preserve">Total: </t>
  </si>
  <si>
    <t>Loans</t>
  </si>
  <si>
    <t>Item</t>
  </si>
  <si>
    <t>Price</t>
  </si>
  <si>
    <t>Date</t>
  </si>
  <si>
    <t>Category</t>
  </si>
  <si>
    <t>Payment Method</t>
  </si>
  <si>
    <t>Ikea Trip</t>
  </si>
  <si>
    <t>Costco Run</t>
  </si>
  <si>
    <t>Groceries</t>
  </si>
  <si>
    <t xml:space="preserve">Independent Run </t>
  </si>
  <si>
    <t>Dollarama run</t>
  </si>
  <si>
    <t>Home Hardware Run</t>
  </si>
  <si>
    <t>Dinner @Quinn's</t>
  </si>
  <si>
    <t>LCBO Run</t>
  </si>
  <si>
    <t>FBM Chair</t>
  </si>
  <si>
    <t>FBM Dresser</t>
  </si>
  <si>
    <t>Amazon room buys</t>
  </si>
  <si>
    <t>Walmart run</t>
  </si>
  <si>
    <t>Subway</t>
  </si>
  <si>
    <t>McDonalds</t>
  </si>
  <si>
    <t>U-Haul</t>
  </si>
  <si>
    <t>Notes</t>
  </si>
  <si>
    <t>Tim - 83</t>
  </si>
  <si>
    <t>Debit</t>
  </si>
  <si>
    <t>Credit</t>
  </si>
  <si>
    <t>Tim Hortons</t>
  </si>
  <si>
    <t>Ice Cream Barrhaven</t>
  </si>
  <si>
    <t>Mom paid</t>
  </si>
  <si>
    <t>Supplies</t>
  </si>
  <si>
    <t>E-transfer</t>
  </si>
  <si>
    <t xml:space="preserve">Bulk Barn </t>
  </si>
  <si>
    <t>98lala Downtown</t>
  </si>
  <si>
    <t>Rexall</t>
  </si>
  <si>
    <t>Flixbus to 6ix</t>
  </si>
  <si>
    <t>Bus ticket</t>
  </si>
  <si>
    <t>Hey Lucy Café</t>
  </si>
  <si>
    <t>A&amp;W EnRoute</t>
  </si>
  <si>
    <t>Fox and Fiddle</t>
  </si>
  <si>
    <t>Amazon buy</t>
  </si>
  <si>
    <t>Barburrito</t>
  </si>
  <si>
    <t>Shoppers</t>
  </si>
  <si>
    <t>Tims</t>
  </si>
  <si>
    <t>Corks</t>
  </si>
  <si>
    <t>iHop Niagra</t>
  </si>
  <si>
    <t xml:space="preserve">Reposado </t>
  </si>
  <si>
    <t>TOP Concert</t>
  </si>
  <si>
    <t>Gelato</t>
  </si>
  <si>
    <t>Presto ticket</t>
  </si>
  <si>
    <t>TOP Merch</t>
  </si>
  <si>
    <t>Bobby's Brunch</t>
  </si>
  <si>
    <t>Harbour snack bar</t>
  </si>
  <si>
    <t>Drom</t>
  </si>
  <si>
    <t>Hey Sugar w Yuhoe :)</t>
  </si>
  <si>
    <t>Dinner with Yulin :)</t>
  </si>
  <si>
    <t>Socks</t>
  </si>
  <si>
    <t>Postcard</t>
  </si>
  <si>
    <t>Cash</t>
  </si>
  <si>
    <t>Thai Place</t>
  </si>
  <si>
    <t>BurgerKing Enroute</t>
  </si>
  <si>
    <t>Bus Snacks</t>
  </si>
  <si>
    <t>Shawarma Orleans</t>
  </si>
  <si>
    <t>Winners shopping</t>
  </si>
  <si>
    <t>Gong Cha</t>
  </si>
  <si>
    <t>GO ticket</t>
  </si>
  <si>
    <t>PC Case</t>
  </si>
  <si>
    <t>GO Weekend pass</t>
  </si>
  <si>
    <t>Visa Debit</t>
  </si>
  <si>
    <t>Movie ticket</t>
  </si>
  <si>
    <t>Travel</t>
  </si>
  <si>
    <t>YYZ</t>
  </si>
  <si>
    <t>AirBnB Sauga</t>
  </si>
  <si>
    <t>pre LCBO</t>
  </si>
  <si>
    <t>Jack Astor's</t>
  </si>
  <si>
    <t>Union Uber</t>
  </si>
  <si>
    <t>Post Office</t>
  </si>
  <si>
    <t>Roosters</t>
  </si>
  <si>
    <t>Microwave</t>
  </si>
  <si>
    <t>Uber</t>
  </si>
  <si>
    <t>Locker purchase</t>
  </si>
  <si>
    <t>Amazon keyboard + lock</t>
  </si>
  <si>
    <t>Walmart prints</t>
  </si>
  <si>
    <t>Lunch @ UC</t>
  </si>
  <si>
    <t>Panda Ticket</t>
  </si>
  <si>
    <t>Amazon Earplugs + deskmat</t>
  </si>
  <si>
    <t>Volleyball Fees</t>
  </si>
  <si>
    <t>Cyberpunk 2077</t>
  </si>
  <si>
    <t>Walmart Run</t>
  </si>
  <si>
    <t>Green Papaya</t>
  </si>
  <si>
    <t>Heart and crown</t>
  </si>
  <si>
    <t>Ollie's</t>
  </si>
  <si>
    <t>Crust and Crate</t>
  </si>
  <si>
    <t>Banditos</t>
  </si>
  <si>
    <t>Craft Beer</t>
  </si>
  <si>
    <t>Cinnaholic</t>
  </si>
  <si>
    <t>Marshalls</t>
  </si>
  <si>
    <t>Starbucks</t>
  </si>
  <si>
    <t>Kabab - Hassan Bday</t>
  </si>
  <si>
    <t>Farm Boy Gatorade</t>
  </si>
  <si>
    <t>Average</t>
  </si>
  <si>
    <t>Alberta</t>
  </si>
  <si>
    <t>Owing</t>
  </si>
  <si>
    <t>Borrowed</t>
  </si>
  <si>
    <t>Grant</t>
  </si>
  <si>
    <t>Paid</t>
  </si>
  <si>
    <t>Transactions:</t>
  </si>
  <si>
    <t>Transaction Type</t>
  </si>
  <si>
    <t>Transaction Amount</t>
  </si>
  <si>
    <t>Principal Amount</t>
  </si>
  <si>
    <t>Interest Amount</t>
  </si>
  <si>
    <t>Principal Balance</t>
  </si>
  <si>
    <t>Closing Balance</t>
  </si>
  <si>
    <t>Payment - Thank You</t>
  </si>
  <si>
    <t>Loan Disbursed</t>
  </si>
  <si>
    <t>Opening Balance</t>
  </si>
  <si>
    <t>National</t>
  </si>
  <si>
    <t>13/01/2023</t>
  </si>
  <si>
    <t>Funds Advanced</t>
  </si>
  <si>
    <t>20220824 24/08/2022</t>
  </si>
  <si>
    <t>20220808 08/08/2022</t>
  </si>
  <si>
    <t>20220725 25/07/2022</t>
  </si>
  <si>
    <t>20220708 08/07/2022</t>
  </si>
  <si>
    <t>20220624 24/06/2022</t>
  </si>
  <si>
    <t>20220608 08/06/2022</t>
  </si>
  <si>
    <t>20220524 24/05/2022</t>
  </si>
  <si>
    <t>20220508 08/05/2022</t>
  </si>
  <si>
    <t>20220425 25/04/2022</t>
  </si>
  <si>
    <t>08/04/2022</t>
  </si>
  <si>
    <t>20220324 24/03/2022</t>
  </si>
  <si>
    <t>20220308 08/03/2022</t>
  </si>
  <si>
    <t>20220224 24/02/2022</t>
  </si>
  <si>
    <t>20220208 08/02/2022</t>
  </si>
  <si>
    <t>20220124 24/01/2022</t>
  </si>
  <si>
    <t>20220108 08/01/2022</t>
  </si>
  <si>
    <t>20220101 01/01/2022</t>
  </si>
  <si>
    <t>28/12/2022</t>
  </si>
  <si>
    <t>24/10/2022</t>
  </si>
  <si>
    <t>24/11/2022</t>
  </si>
  <si>
    <t>26/09/2022</t>
  </si>
  <si>
    <t>08/09/2022</t>
  </si>
  <si>
    <t>08/09/2023</t>
  </si>
  <si>
    <t>Etransfer to T</t>
  </si>
  <si>
    <t>Lunch on Campus</t>
  </si>
  <si>
    <t>Poker @ Rodrigos</t>
  </si>
  <si>
    <t>Etransfer to Malcolm</t>
  </si>
  <si>
    <t>Uber Eats w Z</t>
  </si>
  <si>
    <t>Pewter Mug Deposit</t>
  </si>
  <si>
    <t>Uber Eats indian</t>
  </si>
  <si>
    <t>Etransfer to Zintis</t>
  </si>
  <si>
    <t>Amazon - Lights</t>
  </si>
  <si>
    <t>Amazon - Light connectors</t>
  </si>
  <si>
    <t>Devon Birthday Pourboy</t>
  </si>
  <si>
    <t>Starbucks on campus</t>
  </si>
  <si>
    <t xml:space="preserve">Roosters? </t>
  </si>
  <si>
    <t>Amazon batteries - dad</t>
  </si>
  <si>
    <t>Devon Birthday fixes</t>
  </si>
  <si>
    <t>Claire Necklace</t>
  </si>
  <si>
    <t>Hassan Crystal Ball</t>
  </si>
  <si>
    <t>Batteries Amazon</t>
  </si>
  <si>
    <t>Puzzle Mat Amazon</t>
  </si>
  <si>
    <t>Uber to Patagonia</t>
  </si>
  <si>
    <t>Uber From Patagonia</t>
  </si>
  <si>
    <t>Uber Tip</t>
  </si>
  <si>
    <t>Uber to Airport</t>
  </si>
  <si>
    <t>Uber from Campus</t>
  </si>
  <si>
    <t>Uber from airport</t>
  </si>
  <si>
    <t>Uber to airport</t>
  </si>
  <si>
    <t>Lyft after Midnights</t>
  </si>
  <si>
    <t>Uber (post Liz/Quinn/T/Nana)</t>
  </si>
  <si>
    <t>Chicago Tickets</t>
  </si>
  <si>
    <t>Dinner @ Ollies</t>
  </si>
  <si>
    <t>Food on Campus</t>
  </si>
  <si>
    <t>Dinner @ ollies</t>
  </si>
  <si>
    <t>Subway Bancroft</t>
  </si>
  <si>
    <t>Pretzel before James</t>
  </si>
  <si>
    <t>pub 101 w James</t>
  </si>
  <si>
    <t>Haircut</t>
  </si>
  <si>
    <t>Pizza before J.Mulaney</t>
  </si>
  <si>
    <t>Dessert after J.Mulaney</t>
  </si>
  <si>
    <t>Lala Daniel PC day</t>
  </si>
  <si>
    <t>Ticket home</t>
  </si>
  <si>
    <t>Ticket back</t>
  </si>
  <si>
    <t>Dinner W T :)))</t>
  </si>
  <si>
    <t>boba w T and Quinn</t>
  </si>
  <si>
    <t>Nordstorm Rack</t>
  </si>
  <si>
    <t>Airport Meal</t>
  </si>
  <si>
    <t>Mom Toblerone :)</t>
  </si>
  <si>
    <t>Fido &gt;:(</t>
  </si>
  <si>
    <t>Farm Boy Run</t>
  </si>
  <si>
    <t>McLarens</t>
  </si>
  <si>
    <t>Pizza On Campus</t>
  </si>
  <si>
    <t>Capstone PC</t>
  </si>
  <si>
    <t>Thai Express</t>
  </si>
  <si>
    <t xml:space="preserve">Home Hardware </t>
  </si>
  <si>
    <t>Independent Run</t>
  </si>
  <si>
    <t>Figaro w T</t>
  </si>
  <si>
    <t>Phone Bill</t>
  </si>
  <si>
    <t>Res Comms Conv Store</t>
  </si>
  <si>
    <t>GPU</t>
  </si>
  <si>
    <t>Mucho Burrito</t>
  </si>
  <si>
    <t>Claire Watch</t>
  </si>
  <si>
    <t>A&amp;W</t>
  </si>
  <si>
    <t>Superstore for Mom</t>
  </si>
  <si>
    <t>Memory Express RAM</t>
  </si>
  <si>
    <t>Bay - Tyla gift</t>
  </si>
  <si>
    <t>Wesley gift</t>
  </si>
  <si>
    <t>Chianti</t>
  </si>
  <si>
    <t>Kordog - Vyo</t>
  </si>
  <si>
    <t>Postage</t>
  </si>
  <si>
    <t>Gift</t>
  </si>
  <si>
    <t>1187.61 - Reimbursed</t>
  </si>
  <si>
    <t>163.80 - Reimbursed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</si>
</sst>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409]mmmm;@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3" xfId="0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4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1" fillId="0" borderId="1" xfId="1"/>
    <xf numFmtId="0" fontId="2" fillId="0" borderId="2" xfId="3" applyFill="1"/>
    <xf numFmtId="44" fontId="0" fillId="0" borderId="0" xfId="0" applyNumberFormat="1"/>
    <xf numFmtId="0" fontId="3" fillId="0" borderId="1" xfId="2" applyFont="1" applyBorder="1"/>
    <xf numFmtId="15" fontId="0" fillId="0" borderId="0" xfId="0" applyNumberFormat="1"/>
    <xf numFmtId="164" fontId="3" fillId="0" borderId="1" xfId="2" applyNumberFormat="1" applyFont="1" applyBorder="1"/>
    <xf numFmtId="44" fontId="0" fillId="0" borderId="0" xfId="4" applyFont="1"/>
    <xf numFmtId="14" fontId="0" fillId="0" borderId="0" xfId="0" applyNumberFormat="1"/>
  </cellXfs>
  <cellStyles count="5">
    <cellStyle name="Currency" xfId="4" builtinId="4"/>
    <cellStyle name="Heading 3" xfId="1" builtinId="18"/>
    <cellStyle name="Heading 4" xfId="2" builtinId="19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Grocery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Fall!$F$7:$J$7</c:f>
              <c:numCache>
                <c:formatCode>_("$"* #,##0.00_);_("$"* \(#,##0.00\);_("$"* "-"??_);_(@_)</c:formatCode>
                <c:ptCount val="5"/>
                <c:pt idx="0">
                  <c:v>477.09000000000009</c:v>
                </c:pt>
                <c:pt idx="1">
                  <c:v>169.67</c:v>
                </c:pt>
                <c:pt idx="2">
                  <c:v>99.539999999999992</c:v>
                </c:pt>
                <c:pt idx="3">
                  <c:v>204.95</c:v>
                </c:pt>
                <c:pt idx="4">
                  <c:v>110.88999999999999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B-453C-8CD4-A562E759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Fall!$E$3:$E$14</c15:sqref>
                  </c15:fullRef>
                </c:ext>
              </c:extLst>
              <c:f>Fall!$E$3:$E$13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Fall!$K$3:$K$14</c15:sqref>
                  </c15:fullRef>
                </c:ext>
              </c:extLst>
              <c:f>Fall!$K$3:$K$13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42.8675</c:v>
                </c:pt>
                <c:pt idx="3">
                  <c:v>10.48</c:v>
                </c:pt>
                <c:pt idx="4">
                  <c:v>212.42799999999997</c:v>
                </c:pt>
                <c:pt idx="5">
                  <c:v>110.95750000000001</c:v>
                </c:pt>
                <c:pt idx="6">
                  <c:v>279.892</c:v>
                </c:pt>
                <c:pt idx="7">
                  <c:v>287.69600000000003</c:v>
                </c:pt>
                <c:pt idx="8">
                  <c:v>54.858000000000004</c:v>
                </c:pt>
                <c:pt idx="9">
                  <c:v>129.24799999999999</c:v>
                </c:pt>
                <c:pt idx="10">
                  <c:v>441.80333333333328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3-4FD0-9C14-E96E7A808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34437072"/>
        <c:axId val="534450384"/>
      </c:barChart>
      <c:catAx>
        <c:axId val="5344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Algn val="ctr"/>
        <c:lblOffset val="100"/>
        <c:noMultiLvlLbl val="0"/>
      </c:cat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Spending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Fall!$E$14</c:f>
              <c:strCache>
                <c:ptCount val="1"/>
                <c:pt idx="0">
                  <c:v>Total: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Fall!$F$14:$J$14</c:f>
              <c:numCache>
                <c:formatCode>_("$"* #,##0.00_);_("$"* \(#,##0.00\);_("$"* "-"??_);_(@_)</c:formatCode>
                <c:ptCount val="5"/>
                <c:pt idx="0">
                  <c:v>2798.2200000000003</c:v>
                </c:pt>
                <c:pt idx="1">
                  <c:v>1642.5</c:v>
                </c:pt>
                <c:pt idx="2">
                  <c:v>1795.79</c:v>
                </c:pt>
                <c:pt idx="3">
                  <c:v>1957.5100000000002</c:v>
                </c:pt>
                <c:pt idx="4">
                  <c:v>1934.7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E-4827-A396-7333E613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Fall!$H$2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0-499D-9A80-CB5544816CD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0-499D-9A80-CB5544816CD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0-499D-9A80-CB5544816CD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0-499D-9A80-CB5544816CD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0-499D-9A80-CB5544816CD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0-499D-9A80-CB5544816CDE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0-499D-9A80-CB5544816CDE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0-499D-9A80-CB5544816CDE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B0-499D-9A80-CB5544816CDE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B0-499D-9A80-CB5544816CDE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B0-499D-9A80-CB5544816C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Fall!$E$3:$E$13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f>Fall!$H$3:$H$13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48</c:v>
                </c:pt>
                <c:pt idx="3">
                  <c:v>10.48</c:v>
                </c:pt>
                <c:pt idx="4">
                  <c:v>99.539999999999992</c:v>
                </c:pt>
                <c:pt idx="5">
                  <c:v>47.69</c:v>
                </c:pt>
                <c:pt idx="6">
                  <c:v>191.85000000000002</c:v>
                </c:pt>
                <c:pt idx="7">
                  <c:v>221.78</c:v>
                </c:pt>
                <c:pt idx="8">
                  <c:v>29.240000000000002</c:v>
                </c:pt>
                <c:pt idx="9">
                  <c:v>25.96</c:v>
                </c:pt>
                <c:pt idx="10">
                  <c:v>458.25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B0-499D-9A80-CB5544816C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Fall!$J$2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E-4999-A11F-24EF17301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E-4999-A11F-24EF17301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AE-4999-A11F-24EF17301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AE-4999-A11F-24EF17301FE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AE-4999-A11F-24EF17301FE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AE-4999-A11F-24EF17301FE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AE-4999-A11F-24EF17301FE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AE-4999-A11F-24EF17301FE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AE-4999-A11F-24EF17301FE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AE-4999-A11F-24EF17301FE7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AE-4999-A11F-24EF17301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Fall!$E$3:$E$13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f>Fall!$J$3:$J$13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35</c:v>
                </c:pt>
                <c:pt idx="3">
                  <c:v>10.48</c:v>
                </c:pt>
                <c:pt idx="4">
                  <c:v>110.88999999999999</c:v>
                </c:pt>
                <c:pt idx="5">
                  <c:v>0</c:v>
                </c:pt>
                <c:pt idx="6">
                  <c:v>107.75999999999999</c:v>
                </c:pt>
                <c:pt idx="7">
                  <c:v>828.83</c:v>
                </c:pt>
                <c:pt idx="8">
                  <c:v>60.68</c:v>
                </c:pt>
                <c:pt idx="9">
                  <c:v>118.06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AE-4999-A11F-24EF17301F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Fall!$I$2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9-4802-812E-6E034DC2B08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9-4802-812E-6E034DC2B08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29-4802-812E-6E034DC2B08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29-4802-812E-6E034DC2B08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29-4802-812E-6E034DC2B08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29-4802-812E-6E034DC2B08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29-4802-812E-6E034DC2B08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29-4802-812E-6E034DC2B084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29-4802-812E-6E034DC2B084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D29-4802-812E-6E034DC2B084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29-4802-812E-6E034DC2B0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Fall!$E$3:$E$13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f>Fall!$I$3:$I$13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48</c:v>
                </c:pt>
                <c:pt idx="3">
                  <c:v>10.48</c:v>
                </c:pt>
                <c:pt idx="4">
                  <c:v>204.95</c:v>
                </c:pt>
                <c:pt idx="5">
                  <c:v>90.210000000000008</c:v>
                </c:pt>
                <c:pt idx="6">
                  <c:v>304.14000000000004</c:v>
                </c:pt>
                <c:pt idx="7">
                  <c:v>29.9</c:v>
                </c:pt>
                <c:pt idx="8">
                  <c:v>71.850000000000009</c:v>
                </c:pt>
                <c:pt idx="9">
                  <c:v>16.12</c:v>
                </c:pt>
                <c:pt idx="10">
                  <c:v>518.86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D29-4802-812E-6E034DC2B0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Funding</a:t>
            </a:r>
            <a:r>
              <a:rPr lang="en-US" baseline="0"/>
              <a:t>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Loans!$F$2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Loans!$A$3:$A$4</c:f>
              <c:strCache>
                <c:ptCount val="2"/>
                <c:pt idx="0">
                  <c:v>National</c:v>
                </c:pt>
                <c:pt idx="1">
                  <c:v>Alberta</c:v>
                </c:pt>
              </c:strCache>
            </c:strRef>
          </c:cat>
          <c:val>
            <c:numRef>
              <c:f>Loans!$F$3:$F$4</c:f>
              <c:numCache>
                <c:formatCode>_("$"* #,##0.00_);_("$"* \(#,##0.00\);_("$"* "-"??_);_(@_)</c:formatCode>
                <c:ptCount val="2"/>
                <c:pt idx="0">
                  <c:v>33420</c:v>
                </c:pt>
                <c:pt idx="1">
                  <c:v>25580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C-4267-B781-B1B21AFCB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vs Grant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Loans!$D$2:$E$2</c:f>
              <c:strCache>
                <c:ptCount val="1"/>
                <c:pt idx="0">
                  <c:v>Borrowed Grant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Loans!$D$2:$E$2</c:f>
              <c:strCache>
                <c:ptCount val="2"/>
                <c:pt idx="0">
                  <c:v>Borrowed</c:v>
                </c:pt>
                <c:pt idx="1">
                  <c:v>Grant</c:v>
                </c:pt>
              </c:strCache>
            </c:strRef>
          </c:cat>
          <c:val>
            <c:numRef>
              <c:f>Loans!$D$5:$E$5</c:f>
              <c:numCache>
                <c:formatCode>_("$"* #,##0.00_);_("$"* \(#,##0.00\);_("$"* "-"??_);_(@_)</c:formatCode>
                <c:ptCount val="2"/>
                <c:pt idx="0">
                  <c:v>47000</c:v>
                </c:pt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B-4FC7-BC4C-E43C8E78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Entertainment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Fall!$F$8:$J$8</c:f>
              <c:numCache>
                <c:formatCode>_("$"* #,##0.00_);_("$"* \(#,##0.00\);_("$"* "-"??_);_(@_)</c:formatCode>
                <c:ptCount val="5"/>
                <c:pt idx="0">
                  <c:v>160</c:v>
                </c:pt>
                <c:pt idx="1">
                  <c:v>145.93</c:v>
                </c:pt>
                <c:pt idx="2">
                  <c:v>47.69</c:v>
                </c:pt>
                <c:pt idx="3">
                  <c:v>90.210000000000008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6E3-9C39-9698203F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616256"/>
        <c:axId val="1073617088"/>
      </c:barChart>
      <c:dateAx>
        <c:axId val="1073616256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17088"/>
        <c:crosses val="autoZero"/>
        <c:auto val="1"/>
        <c:lblOffset val="100"/>
        <c:baseTimeUnit val="months"/>
      </c:dateAx>
      <c:valAx>
        <c:axId val="10736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Dining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Fall!$F$9:$J$9</c:f>
              <c:numCache>
                <c:formatCode>_("$"* #,##0.00_);_("$"* \(#,##0.00\);_("$"* "-"??_);_(@_)</c:formatCode>
                <c:ptCount val="5"/>
                <c:pt idx="0">
                  <c:v>509.73</c:v>
                </c:pt>
                <c:pt idx="1">
                  <c:v>285.97999999999996</c:v>
                </c:pt>
                <c:pt idx="2">
                  <c:v>191.85000000000002</c:v>
                </c:pt>
                <c:pt idx="3">
                  <c:v>304.14000000000004</c:v>
                </c:pt>
                <c:pt idx="4">
                  <c:v>107.75999999999999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0-44A3-B5DB-4A3BB8C1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15616"/>
        <c:axId val="1073512704"/>
      </c:barChart>
      <c:dateAx>
        <c:axId val="1073515616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2704"/>
        <c:crosses val="autoZero"/>
        <c:auto val="1"/>
        <c:lblOffset val="100"/>
        <c:baseTimeUnit val="months"/>
      </c:dateAx>
      <c:valAx>
        <c:axId val="1073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Shopping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Fall!$E$10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Fall!$F$10:$J$10</c:f>
              <c:numCache>
                <c:formatCode>_("$"* #,##0.00_);_("$"* \(#,##0.00\);_("$"* "-"??_);_(@_)</c:formatCode>
                <c:ptCount val="5"/>
                <c:pt idx="0">
                  <c:v>195.70999999999998</c:v>
                </c:pt>
                <c:pt idx="1">
                  <c:v>162.26</c:v>
                </c:pt>
                <c:pt idx="2">
                  <c:v>221.78</c:v>
                </c:pt>
                <c:pt idx="3">
                  <c:v>29.9</c:v>
                </c:pt>
                <c:pt idx="4">
                  <c:v>828.83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7-44CB-B6AE-B9AF322D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Transportation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Fall!$E$11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Fall!$F$11:$J$11</c:f>
              <c:numCache>
                <c:formatCode>_("$"* #,##0.00_);_("$"* \(#,##0.00\);_("$"* "-"??_);_(@_)</c:formatCode>
                <c:ptCount val="5"/>
                <c:pt idx="0">
                  <c:v>95.71</c:v>
                </c:pt>
                <c:pt idx="1">
                  <c:v>16.809999999999999</c:v>
                </c:pt>
                <c:pt idx="2">
                  <c:v>29.240000000000002</c:v>
                </c:pt>
                <c:pt idx="3">
                  <c:v>71.850000000000009</c:v>
                </c:pt>
                <c:pt idx="4">
                  <c:v>60.68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3-4BC8-926E-B630839A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Supplies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Fall!$E$12</c:f>
              <c:strCache>
                <c:ptCount val="1"/>
                <c:pt idx="0">
                  <c:v>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Fall!$F$12:$J$12</c:f>
              <c:numCache>
                <c:formatCode>_("$"* #,##0.00_);_("$"* \(#,##0.00\);_("$"* "-"??_);_(@_)</c:formatCode>
                <c:ptCount val="5"/>
                <c:pt idx="0">
                  <c:v>338.2</c:v>
                </c:pt>
                <c:pt idx="1">
                  <c:v>147.9</c:v>
                </c:pt>
                <c:pt idx="2">
                  <c:v>25.96</c:v>
                </c:pt>
                <c:pt idx="3">
                  <c:v>16.12</c:v>
                </c:pt>
                <c:pt idx="4">
                  <c:v>118.06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E9B-952E-9F95E39D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Travel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Fall!$E$13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Fall!$F$13:$J$13</c:f>
              <c:numCache>
                <c:formatCode>_("$"* #,##0.00_);_("$"* \(#,##0.00\);_("$"* "-"??_);_(@_)</c:formatCode>
                <c:ptCount val="5"/>
                <c:pt idx="0">
                  <c:v>348.3</c:v>
                </c:pt>
                <c:pt idx="1">
                  <c:v>0</c:v>
                </c:pt>
                <c:pt idx="2">
                  <c:v>458.25</c:v>
                </c:pt>
                <c:pt idx="3">
                  <c:v>518.86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5-4055-A76D-8EBE41F7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Fall!$F$2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1B-4073-BA99-D84370C3F8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1B-4073-BA99-D84370C3F81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1B-4073-BA99-D84370C3F81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1B-4073-BA99-D84370C3F81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1B-4073-BA99-D84370C3F81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1B-4073-BA99-D84370C3F81D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1B-4073-BA99-D84370C3F81D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1B-4073-BA99-D84370C3F81D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1B-4073-BA99-D84370C3F81D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A1B-4073-BA99-D84370C3F81D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0A-406E-BDA4-031B67FD6A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Fall!$E$3:$E$13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f>Fall!$F$3:$F$13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0</c:v>
                </c:pt>
                <c:pt idx="3">
                  <c:v>10.48</c:v>
                </c:pt>
                <c:pt idx="4">
                  <c:v>477.09000000000009</c:v>
                </c:pt>
                <c:pt idx="5">
                  <c:v>160</c:v>
                </c:pt>
                <c:pt idx="6">
                  <c:v>509.73</c:v>
                </c:pt>
                <c:pt idx="7">
                  <c:v>195.70999999999998</c:v>
                </c:pt>
                <c:pt idx="8">
                  <c:v>95.71</c:v>
                </c:pt>
                <c:pt idx="9">
                  <c:v>338.2</c:v>
                </c:pt>
                <c:pt idx="10">
                  <c:v>348.3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A-406E-BDA4-031B67FD6A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Fall!$G$2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2-48FB-BEB2-7401BD4F2A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2-48FB-BEB2-7401BD4F2A1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2-48FB-BEB2-7401BD4F2A1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22-48FB-BEB2-7401BD4F2A1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22-48FB-BEB2-7401BD4F2A1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22-48FB-BEB2-7401BD4F2A1D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22-48FB-BEB2-7401BD4F2A1D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22-48FB-BEB2-7401BD4F2A1D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22-48FB-BEB2-7401BD4F2A1D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22-48FB-BEB2-7401BD4F2A1D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22-48FB-BEB2-7401BD4F2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Fall!$E$3:$E$13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f>Fall!$G$3:$G$13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40.47</c:v>
                </c:pt>
                <c:pt idx="3">
                  <c:v>10.48</c:v>
                </c:pt>
                <c:pt idx="4">
                  <c:v>169.67</c:v>
                </c:pt>
                <c:pt idx="5">
                  <c:v>145.93</c:v>
                </c:pt>
                <c:pt idx="6">
                  <c:v>285.97999999999996</c:v>
                </c:pt>
                <c:pt idx="7">
                  <c:v>162.26</c:v>
                </c:pt>
                <c:pt idx="8">
                  <c:v>16.809999999999999</c:v>
                </c:pt>
                <c:pt idx="9">
                  <c:v>147.9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22-48FB-BEB2-7401BD4F2A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16</xdr:row>
      <xdr:rowOff>185737</xdr:rowOff>
    </xdr:from>
    <xdr:to>
      <xdr:col>5</xdr:col>
      <xdr:colOff>532350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0F234-8403-A77E-1AEC-604BD1F0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17</xdr:row>
      <xdr:rowOff>4762</xdr:rowOff>
    </xdr:from>
    <xdr:to>
      <xdr:col>11</xdr:col>
      <xdr:colOff>375187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A5A14-B1AA-653A-CB45-61D95398C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</xdr:colOff>
      <xdr:row>32</xdr:row>
      <xdr:rowOff>14287</xdr:rowOff>
    </xdr:from>
    <xdr:to>
      <xdr:col>5</xdr:col>
      <xdr:colOff>537112</xdr:colOff>
      <xdr:row>46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CC310-5616-51FE-987C-DACA511DD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32</xdr:row>
      <xdr:rowOff>9525</xdr:rowOff>
    </xdr:from>
    <xdr:to>
      <xdr:col>11</xdr:col>
      <xdr:colOff>360900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5DC3F-7EDC-4DCD-B867-3D0778D08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47</xdr:row>
      <xdr:rowOff>9525</xdr:rowOff>
    </xdr:from>
    <xdr:to>
      <xdr:col>5</xdr:col>
      <xdr:colOff>522825</xdr:colOff>
      <xdr:row>61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536D4-BF06-435C-8A6A-CD0A84F3B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47</xdr:row>
      <xdr:rowOff>28575</xdr:rowOff>
    </xdr:from>
    <xdr:to>
      <xdr:col>11</xdr:col>
      <xdr:colOff>351375</xdr:colOff>
      <xdr:row>61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6043FC-8C81-46F6-AF8B-7C96FBC38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5</xdr:col>
      <xdr:colOff>465675</xdr:colOff>
      <xdr:row>76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2BF500-7FB3-45EA-ACC9-8816F6264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80962</xdr:colOff>
      <xdr:row>3</xdr:row>
      <xdr:rowOff>4761</xdr:rowOff>
    </xdr:from>
    <xdr:to>
      <xdr:col>25</xdr:col>
      <xdr:colOff>280987</xdr:colOff>
      <xdr:row>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07D9E8-E005-B6C0-2D4A-057B3245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95250</xdr:colOff>
      <xdr:row>24</xdr:row>
      <xdr:rowOff>133350</xdr:rowOff>
    </xdr:from>
    <xdr:to>
      <xdr:col>25</xdr:col>
      <xdr:colOff>295275</xdr:colOff>
      <xdr:row>45</xdr:row>
      <xdr:rowOff>109539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912C05-B95C-435D-8E5B-B9170319C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3</xdr:row>
      <xdr:rowOff>19050</xdr:rowOff>
    </xdr:from>
    <xdr:to>
      <xdr:col>35</xdr:col>
      <xdr:colOff>76200</xdr:colOff>
      <xdr:row>24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DEE5E9-43B9-414E-93A2-220F2770F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62</xdr:row>
      <xdr:rowOff>9525</xdr:rowOff>
    </xdr:from>
    <xdr:to>
      <xdr:col>11</xdr:col>
      <xdr:colOff>351375</xdr:colOff>
      <xdr:row>76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2CE38A-8C85-402A-A744-5598BB48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9525</xdr:colOff>
      <xdr:row>24</xdr:row>
      <xdr:rowOff>95250</xdr:rowOff>
    </xdr:from>
    <xdr:to>
      <xdr:col>33</xdr:col>
      <xdr:colOff>314325</xdr:colOff>
      <xdr:row>45</xdr:row>
      <xdr:rowOff>71439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BAD767-B742-4280-965C-0073E9416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600075</xdr:colOff>
      <xdr:row>46</xdr:row>
      <xdr:rowOff>9525</xdr:rowOff>
    </xdr:from>
    <xdr:to>
      <xdr:col>33</xdr:col>
      <xdr:colOff>295275</xdr:colOff>
      <xdr:row>66</xdr:row>
      <xdr:rowOff>176214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F436B5-EC29-401B-91DB-A955F19B7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95250</xdr:colOff>
      <xdr:row>46</xdr:row>
      <xdr:rowOff>0</xdr:rowOff>
    </xdr:from>
    <xdr:to>
      <xdr:col>25</xdr:col>
      <xdr:colOff>295275</xdr:colOff>
      <xdr:row>66</xdr:row>
      <xdr:rowOff>166689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7A1DA0-B592-4D23-88D4-624F6B1B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42862</xdr:rowOff>
    </xdr:from>
    <xdr:to>
      <xdr:col>14</xdr:col>
      <xdr:colOff>190500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9BAAD-9BA7-4CB0-C215-608E35AA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17</xdr:row>
      <xdr:rowOff>61912</xdr:rowOff>
    </xdr:from>
    <xdr:to>
      <xdr:col>14</xdr:col>
      <xdr:colOff>171450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E610D-8CFD-58E5-E9CE-EAF335B7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5733-B629-4346-BB72-12CE2BB07BD3}">
  <dimension ref="A1:T917"/>
  <sheetViews>
    <sheetView tabSelected="1" topLeftCell="I1" workbookViewId="0">
      <selection activeCell="AI59" sqref="AI59"/>
    </sheetView>
  </sheetViews>
  <sheetFormatPr defaultRowHeight="15" x14ac:dyDescent="0.25"/>
  <cols>
    <col min="1" max="1" width="4.28515625" style="1" hidden="1" customWidth="1"/>
    <col min="2" max="2" width="25" style="2" bestFit="1" customWidth="1"/>
    <col min="3" max="3" width="11.5703125" bestFit="1" customWidth="1"/>
    <col min="5" max="5" width="17.42578125" bestFit="1" customWidth="1"/>
    <col min="6" max="6" width="12.42578125" customWidth="1"/>
    <col min="7" max="12" width="12.7109375" customWidth="1"/>
    <col min="14" max="14" width="19.7109375" bestFit="1" customWidth="1"/>
    <col min="15" max="15" width="11.5703125" style="15" bestFit="1" customWidth="1"/>
    <col min="16" max="16" width="12.7109375" style="17" bestFit="1" customWidth="1"/>
    <col min="17" max="17" width="14.140625" bestFit="1" customWidth="1"/>
    <col min="18" max="18" width="18.7109375" bestFit="1" customWidth="1"/>
    <col min="19" max="19" width="20.140625" bestFit="1" customWidth="1"/>
    <col min="20" max="20" width="6.7109375" hidden="1" customWidth="1"/>
    <col min="21" max="21" width="17.28515625" bestFit="1" customWidth="1"/>
    <col min="22" max="22" width="8" bestFit="1" customWidth="1"/>
    <col min="23" max="23" width="9.7109375" bestFit="1" customWidth="1"/>
    <col min="24" max="24" width="14.140625" bestFit="1" customWidth="1"/>
    <col min="25" max="25" width="16.42578125" bestFit="1" customWidth="1"/>
  </cols>
  <sheetData>
    <row r="1" spans="1:20" x14ac:dyDescent="0.25">
      <c r="A1" s="3"/>
      <c r="B1"/>
      <c r="O1"/>
    </row>
    <row r="2" spans="1:20" ht="15.75" thickBot="1" x14ac:dyDescent="0.3">
      <c r="A2" s="3"/>
      <c r="B2" s="13" t="s">
        <v>1</v>
      </c>
      <c r="E2" s="13" t="s">
        <v>14</v>
      </c>
      <c r="F2" s="18">
        <v>44774</v>
      </c>
      <c r="G2" s="18">
        <v>44805</v>
      </c>
      <c r="H2" s="18">
        <v>44835</v>
      </c>
      <c r="I2" s="18">
        <v>44866</v>
      </c>
      <c r="J2" s="18">
        <v>44896</v>
      </c>
      <c r="K2" s="18" t="s">
        <v>114</v>
      </c>
      <c r="N2" s="13" t="s">
        <v>13</v>
      </c>
      <c r="O2"/>
    </row>
    <row r="3" spans="1:20" x14ac:dyDescent="0.25">
      <c r="A3" s="3"/>
      <c r="B3" t="s">
        <v>16</v>
      </c>
      <c r="C3" s="15">
        <v>2705</v>
      </c>
      <c r="E3" t="s">
        <v>5</v>
      </c>
      <c r="F3" s="15">
        <v>630</v>
      </c>
      <c r="G3" s="15">
        <v>630</v>
      </c>
      <c r="H3" s="15">
        <v>630</v>
      </c>
      <c r="I3" s="15">
        <v>630</v>
      </c>
      <c r="J3" s="15">
        <v>630</v>
      </c>
      <c r="K3" s="15">
        <f t="shared" ref="K3:K6" si="0">AVERAGEIF(F3:J3, "&lt;&gt;0", F3:J3)</f>
        <v>630</v>
      </c>
      <c r="O3"/>
    </row>
    <row r="4" spans="1:20" ht="15.75" thickBot="1" x14ac:dyDescent="0.3">
      <c r="A4" s="3"/>
      <c r="B4" t="s">
        <v>2</v>
      </c>
      <c r="C4" s="15">
        <v>0</v>
      </c>
      <c r="E4" t="s">
        <v>6</v>
      </c>
      <c r="F4" s="15">
        <v>33</v>
      </c>
      <c r="G4" s="15">
        <v>33</v>
      </c>
      <c r="H4" s="15">
        <v>33</v>
      </c>
      <c r="I4" s="15">
        <v>33</v>
      </c>
      <c r="J4" s="15">
        <v>33</v>
      </c>
      <c r="K4" s="15">
        <f t="shared" si="0"/>
        <v>33</v>
      </c>
      <c r="N4" s="16" t="s">
        <v>17</v>
      </c>
      <c r="O4" s="16" t="s">
        <v>18</v>
      </c>
      <c r="P4" s="16" t="s">
        <v>19</v>
      </c>
      <c r="Q4" s="16" t="s">
        <v>20</v>
      </c>
      <c r="R4" s="16" t="s">
        <v>21</v>
      </c>
      <c r="S4" s="16" t="s">
        <v>37</v>
      </c>
    </row>
    <row r="5" spans="1:20" x14ac:dyDescent="0.25">
      <c r="A5" s="3"/>
      <c r="B5" t="s">
        <v>3</v>
      </c>
      <c r="C5" s="15">
        <v>764.72</v>
      </c>
      <c r="E5" t="s">
        <v>7</v>
      </c>
      <c r="F5" s="15">
        <v>0</v>
      </c>
      <c r="G5" s="15">
        <v>40.47</v>
      </c>
      <c r="H5" s="15">
        <v>48</v>
      </c>
      <c r="I5" s="15">
        <v>48</v>
      </c>
      <c r="J5" s="15">
        <v>35</v>
      </c>
      <c r="K5" s="15">
        <f t="shared" si="0"/>
        <v>42.8675</v>
      </c>
      <c r="N5" t="s">
        <v>23</v>
      </c>
      <c r="O5" s="15">
        <f>279.54-83</f>
        <v>196.54000000000002</v>
      </c>
      <c r="P5" s="17">
        <v>44792</v>
      </c>
      <c r="Q5" t="s">
        <v>24</v>
      </c>
      <c r="R5" t="s">
        <v>39</v>
      </c>
      <c r="S5" t="s">
        <v>38</v>
      </c>
      <c r="T5">
        <f>MONTH(P5)</f>
        <v>8</v>
      </c>
    </row>
    <row r="6" spans="1:20" x14ac:dyDescent="0.25">
      <c r="A6" s="3"/>
      <c r="B6" t="s">
        <v>4</v>
      </c>
      <c r="C6" s="15">
        <f>SUM(C3:C5)</f>
        <v>3469.7200000000003</v>
      </c>
      <c r="E6" t="s">
        <v>8</v>
      </c>
      <c r="F6" s="15">
        <v>10.48</v>
      </c>
      <c r="G6" s="15">
        <v>10.48</v>
      </c>
      <c r="H6" s="15">
        <v>10.48</v>
      </c>
      <c r="I6" s="15">
        <v>10.48</v>
      </c>
      <c r="J6" s="15">
        <v>10.48</v>
      </c>
      <c r="K6" s="15">
        <f t="shared" si="0"/>
        <v>10.48</v>
      </c>
      <c r="N6" t="s">
        <v>25</v>
      </c>
      <c r="O6" s="15">
        <v>102.16</v>
      </c>
      <c r="P6" s="17">
        <v>44792</v>
      </c>
      <c r="Q6" t="s">
        <v>24</v>
      </c>
      <c r="R6" t="s">
        <v>40</v>
      </c>
      <c r="T6">
        <f t="shared" ref="T6:T110" si="1">MONTH(P6)</f>
        <v>8</v>
      </c>
    </row>
    <row r="7" spans="1:20" x14ac:dyDescent="0.25">
      <c r="A7" s="3"/>
      <c r="B7"/>
      <c r="E7" t="s">
        <v>24</v>
      </c>
      <c r="F7" s="15">
        <f>SUMIFS(O:O,T:T,8,Q:Q,E7)</f>
        <v>477.09000000000009</v>
      </c>
      <c r="G7" s="15">
        <f>SUMIFS(O:O,T:T,9,Q:Q,E7)</f>
        <v>169.67</v>
      </c>
      <c r="H7" s="15">
        <f>SUMIFS(O:O,T:T,10,Q:Q,E7)</f>
        <v>99.539999999999992</v>
      </c>
      <c r="I7" s="15">
        <f>SUMIFS(O:O,T:T,11,Q:Q,E7)</f>
        <v>204.95</v>
      </c>
      <c r="J7" s="15">
        <f>SUMIFS(O:O,T:T,12,Q:Q,E7)</f>
        <v>110.88999999999999</v>
      </c>
      <c r="K7" s="15">
        <f>AVERAGEIF(F7:J7, "&lt;&gt;0", F7:J7)</f>
        <v>212.42799999999997</v>
      </c>
      <c r="L7" s="15">
        <f>170/4</f>
        <v>42.5</v>
      </c>
      <c r="N7" t="s">
        <v>27</v>
      </c>
      <c r="O7" s="15">
        <v>13.51</v>
      </c>
      <c r="P7" s="17">
        <v>44792</v>
      </c>
      <c r="Q7" t="s">
        <v>44</v>
      </c>
      <c r="R7" t="s">
        <v>40</v>
      </c>
      <c r="T7">
        <f t="shared" si="1"/>
        <v>8</v>
      </c>
    </row>
    <row r="8" spans="1:20" x14ac:dyDescent="0.25">
      <c r="A8" s="3"/>
      <c r="E8" t="s">
        <v>9</v>
      </c>
      <c r="F8" s="15">
        <f>SUMIFS(O:O,T:T,8,Q:Q,E8)</f>
        <v>160</v>
      </c>
      <c r="G8" s="15">
        <f>SUMIFS(O:O,T:T,9,Q:Q,E8)</f>
        <v>145.93</v>
      </c>
      <c r="H8" s="15">
        <f>SUMIFS(O:O,T:T,10,Q:Q,E8)</f>
        <v>47.69</v>
      </c>
      <c r="I8" s="15">
        <f>SUMIFS(O:O,T:T,11,Q:Q,E8)</f>
        <v>90.210000000000008</v>
      </c>
      <c r="J8" s="15">
        <f>SUMIFS(O:O,T:T,12,Q:Q,E8)</f>
        <v>0</v>
      </c>
      <c r="K8" s="15">
        <f t="shared" ref="K8:K13" si="2">AVERAGEIF(F8:J8, "&lt;&gt;0", F8:J8)</f>
        <v>110.95750000000001</v>
      </c>
      <c r="N8" t="s">
        <v>26</v>
      </c>
      <c r="O8" s="15">
        <v>13.93</v>
      </c>
      <c r="P8" s="17">
        <v>44792</v>
      </c>
      <c r="Q8" t="s">
        <v>11</v>
      </c>
      <c r="R8" t="s">
        <v>40</v>
      </c>
      <c r="T8">
        <f t="shared" si="1"/>
        <v>8</v>
      </c>
    </row>
    <row r="9" spans="1:20" x14ac:dyDescent="0.25">
      <c r="A9" s="3"/>
      <c r="E9" t="s">
        <v>10</v>
      </c>
      <c r="F9" s="15">
        <f>SUMIFS(O:O,T:T,8,Q:Q,E9)</f>
        <v>509.73</v>
      </c>
      <c r="G9" s="15">
        <f>SUMIFS(O:O,T:T,9,Q:Q,E9)</f>
        <v>285.97999999999996</v>
      </c>
      <c r="H9" s="15">
        <f>SUMIFS(O:O,T:T,10,Q:Q,E9)</f>
        <v>191.85000000000002</v>
      </c>
      <c r="I9" s="15">
        <f>SUMIFS(O:O,T:T,11,Q:Q,E9)</f>
        <v>304.14000000000004</v>
      </c>
      <c r="J9" s="15">
        <f>SUMIFS(O:O,T:T,12,Q:Q,E9)</f>
        <v>107.75999999999999</v>
      </c>
      <c r="K9" s="15">
        <f t="shared" si="2"/>
        <v>279.892</v>
      </c>
      <c r="L9" s="15">
        <f>G9/4</f>
        <v>71.49499999999999</v>
      </c>
      <c r="N9" t="s">
        <v>25</v>
      </c>
      <c r="O9" s="15">
        <v>27.74</v>
      </c>
      <c r="P9" s="17">
        <v>44793</v>
      </c>
      <c r="Q9" t="s">
        <v>24</v>
      </c>
      <c r="R9" t="s">
        <v>40</v>
      </c>
      <c r="T9">
        <f t="shared" si="1"/>
        <v>8</v>
      </c>
    </row>
    <row r="10" spans="1:20" x14ac:dyDescent="0.25">
      <c r="A10" s="3"/>
      <c r="E10" t="s">
        <v>11</v>
      </c>
      <c r="F10" s="15">
        <f>SUMIFS(O:O,T:T,8,Q:Q,E10)</f>
        <v>195.70999999999998</v>
      </c>
      <c r="G10" s="15">
        <f>SUMIFS(O:O,T:T,9,Q:Q,E10)</f>
        <v>162.26</v>
      </c>
      <c r="H10" s="15">
        <f>SUMIFS(O:O,T:T,10,Q:Q,E10)</f>
        <v>221.78</v>
      </c>
      <c r="I10" s="15">
        <f>SUMIFS(O:O,T:T,11,Q:Q,E10)</f>
        <v>29.9</v>
      </c>
      <c r="J10" s="15">
        <f>SUMIFS(O:O,T:T,12,Q:Q,E10)</f>
        <v>828.83</v>
      </c>
      <c r="K10" s="15">
        <f t="shared" si="2"/>
        <v>287.69600000000003</v>
      </c>
      <c r="N10" t="s">
        <v>26</v>
      </c>
      <c r="O10" s="15">
        <v>29.19</v>
      </c>
      <c r="P10" s="17">
        <v>44793</v>
      </c>
      <c r="Q10" t="s">
        <v>11</v>
      </c>
      <c r="R10" t="s">
        <v>40</v>
      </c>
      <c r="T10">
        <f t="shared" si="1"/>
        <v>8</v>
      </c>
    </row>
    <row r="11" spans="1:20" x14ac:dyDescent="0.25">
      <c r="A11" s="3"/>
      <c r="E11" t="s">
        <v>12</v>
      </c>
      <c r="F11" s="15">
        <f>SUMIFS(O:O,T:T,8,Q:Q,E11)</f>
        <v>95.71</v>
      </c>
      <c r="G11" s="15">
        <f>SUMIFS(O:O,T:T,9,Q:Q,E11)</f>
        <v>16.809999999999999</v>
      </c>
      <c r="H11" s="15">
        <f>SUMIFS(O:O,T:T,10,Q:Q,E11)</f>
        <v>29.240000000000002</v>
      </c>
      <c r="I11" s="15">
        <f>SUMIFS(O:O,T:T,11,Q:Q,E11)</f>
        <v>71.850000000000009</v>
      </c>
      <c r="J11" s="15">
        <f>SUMIFS(O:O,T:T,12,Q:Q,E11)</f>
        <v>60.68</v>
      </c>
      <c r="K11" s="15">
        <f t="shared" si="2"/>
        <v>54.858000000000004</v>
      </c>
      <c r="N11" t="s">
        <v>28</v>
      </c>
      <c r="O11" s="15">
        <v>35.590000000000003</v>
      </c>
      <c r="P11" s="17">
        <v>44793</v>
      </c>
      <c r="Q11" t="s">
        <v>10</v>
      </c>
      <c r="R11" t="s">
        <v>40</v>
      </c>
      <c r="T11">
        <f t="shared" si="1"/>
        <v>8</v>
      </c>
    </row>
    <row r="12" spans="1:20" x14ac:dyDescent="0.25">
      <c r="A12" s="3"/>
      <c r="E12" t="s">
        <v>44</v>
      </c>
      <c r="F12" s="15">
        <f>SUMIFS(O:O,T:T,8,Q:Q,E12)</f>
        <v>338.2</v>
      </c>
      <c r="G12" s="15">
        <f>SUMIFS(O:O,T:T,9,Q:Q,E12)</f>
        <v>147.9</v>
      </c>
      <c r="H12" s="15">
        <f>SUMIFS(O:O,T:T,10,Q:Q,E12)</f>
        <v>25.96</v>
      </c>
      <c r="I12" s="15">
        <f>SUMIFS(O:O,T:T,11,Q:Q,E12)</f>
        <v>16.12</v>
      </c>
      <c r="J12" s="15">
        <f>SUMIFS(O:O,T:T,12,Q:Q,E12)</f>
        <v>118.06</v>
      </c>
      <c r="K12" s="15">
        <f t="shared" si="2"/>
        <v>129.24799999999999</v>
      </c>
      <c r="N12" t="s">
        <v>29</v>
      </c>
      <c r="O12" s="15">
        <v>9.15</v>
      </c>
      <c r="P12" s="17">
        <v>44793</v>
      </c>
      <c r="Q12" t="s">
        <v>24</v>
      </c>
      <c r="R12" t="s">
        <v>40</v>
      </c>
      <c r="T12">
        <f t="shared" si="1"/>
        <v>8</v>
      </c>
    </row>
    <row r="13" spans="1:20" x14ac:dyDescent="0.25">
      <c r="A13" s="3"/>
      <c r="B13"/>
      <c r="E13" t="s">
        <v>84</v>
      </c>
      <c r="F13" s="15">
        <f>SUMIFS(O:O,T:T,8,Q:Q,E13)</f>
        <v>348.3</v>
      </c>
      <c r="G13" s="15">
        <f>SUMIFS(O:O,T:T,9,Q:Q,E13)</f>
        <v>0</v>
      </c>
      <c r="H13" s="15">
        <f>SUMIFS(O:O,T:T,10,Q:Q,E13)</f>
        <v>458.25</v>
      </c>
      <c r="I13" s="15">
        <f>SUMIFS(O:O,T:T,11,Q:Q,E13)</f>
        <v>518.86</v>
      </c>
      <c r="J13" s="15">
        <f>SUMIFS(O:O,T:T,12,Q:Q,E13)</f>
        <v>0</v>
      </c>
      <c r="K13" s="15">
        <f t="shared" si="2"/>
        <v>441.80333333333328</v>
      </c>
      <c r="N13" t="s">
        <v>32</v>
      </c>
      <c r="O13" s="15">
        <v>123.14</v>
      </c>
      <c r="P13" s="17">
        <v>44793</v>
      </c>
      <c r="Q13" t="s">
        <v>44</v>
      </c>
      <c r="R13" t="s">
        <v>40</v>
      </c>
      <c r="S13" t="s">
        <v>43</v>
      </c>
      <c r="T13">
        <f t="shared" si="1"/>
        <v>8</v>
      </c>
    </row>
    <row r="14" spans="1:20" ht="15.75" thickBot="1" x14ac:dyDescent="0.3">
      <c r="A14" s="3"/>
      <c r="B14"/>
      <c r="E14" s="14" t="s">
        <v>15</v>
      </c>
      <c r="F14" s="15">
        <f>SUM(F3:F13)</f>
        <v>2798.2200000000003</v>
      </c>
      <c r="G14" s="15">
        <f>SUM(G3:G13)</f>
        <v>1642.5</v>
      </c>
      <c r="H14" s="15">
        <f>SUM(H3:H13)</f>
        <v>1795.79</v>
      </c>
      <c r="I14" s="15">
        <f>SUM(I3:I13)</f>
        <v>1957.5100000000002</v>
      </c>
      <c r="J14" s="15">
        <f>SUM(J3:J13)</f>
        <v>1934.7</v>
      </c>
      <c r="K14" s="15">
        <f t="shared" ref="K14" si="3">AVERAGE(F14:J14)</f>
        <v>2025.7440000000001</v>
      </c>
      <c r="N14" t="s">
        <v>42</v>
      </c>
      <c r="O14" s="15">
        <v>6.95</v>
      </c>
      <c r="P14" s="17">
        <v>44793</v>
      </c>
      <c r="Q14" t="s">
        <v>10</v>
      </c>
      <c r="R14" t="s">
        <v>40</v>
      </c>
      <c r="T14">
        <f t="shared" si="1"/>
        <v>8</v>
      </c>
    </row>
    <row r="15" spans="1:20" ht="15.75" thickTop="1" x14ac:dyDescent="0.25">
      <c r="A15" s="3"/>
      <c r="B15"/>
      <c r="N15" t="s">
        <v>22</v>
      </c>
      <c r="O15" s="15">
        <f>(29.35+56.49)</f>
        <v>85.84</v>
      </c>
      <c r="P15" s="17">
        <v>44794</v>
      </c>
      <c r="Q15" t="s">
        <v>11</v>
      </c>
      <c r="R15" t="s">
        <v>40</v>
      </c>
      <c r="T15">
        <f t="shared" si="1"/>
        <v>8</v>
      </c>
    </row>
    <row r="16" spans="1:20" x14ac:dyDescent="0.25">
      <c r="A16" s="3"/>
      <c r="B16"/>
      <c r="N16" t="s">
        <v>30</v>
      </c>
      <c r="O16" s="15">
        <v>85</v>
      </c>
      <c r="P16" s="17">
        <v>44794</v>
      </c>
      <c r="Q16" t="s">
        <v>44</v>
      </c>
      <c r="R16" t="s">
        <v>45</v>
      </c>
      <c r="T16">
        <f t="shared" si="1"/>
        <v>8</v>
      </c>
    </row>
    <row r="17" spans="1:20" x14ac:dyDescent="0.25">
      <c r="A17" s="3"/>
      <c r="B17"/>
      <c r="N17" t="s">
        <v>41</v>
      </c>
      <c r="O17" s="15">
        <v>15.57</v>
      </c>
      <c r="P17" s="17">
        <v>44794</v>
      </c>
      <c r="Q17" t="s">
        <v>10</v>
      </c>
      <c r="R17" t="s">
        <v>40</v>
      </c>
      <c r="T17">
        <f t="shared" si="1"/>
        <v>8</v>
      </c>
    </row>
    <row r="18" spans="1:20" x14ac:dyDescent="0.25">
      <c r="A18" s="3"/>
      <c r="B18"/>
      <c r="N18" t="s">
        <v>46</v>
      </c>
      <c r="O18" s="15">
        <v>24.16</v>
      </c>
      <c r="P18" s="17">
        <v>44794</v>
      </c>
      <c r="Q18" t="s">
        <v>24</v>
      </c>
      <c r="R18" t="s">
        <v>40</v>
      </c>
      <c r="T18">
        <f t="shared" si="1"/>
        <v>8</v>
      </c>
    </row>
    <row r="19" spans="1:20" x14ac:dyDescent="0.25">
      <c r="A19" s="3"/>
      <c r="B19"/>
      <c r="F19" s="15"/>
      <c r="N19" t="s">
        <v>47</v>
      </c>
      <c r="O19" s="15">
        <v>25.31</v>
      </c>
      <c r="P19" s="17">
        <v>44794</v>
      </c>
      <c r="Q19" t="s">
        <v>10</v>
      </c>
      <c r="R19" t="s">
        <v>40</v>
      </c>
      <c r="T19">
        <f t="shared" si="1"/>
        <v>8</v>
      </c>
    </row>
    <row r="20" spans="1:20" x14ac:dyDescent="0.25">
      <c r="A20" s="3"/>
      <c r="B20"/>
      <c r="N20" t="s">
        <v>31</v>
      </c>
      <c r="O20" s="15">
        <v>60</v>
      </c>
      <c r="P20" s="17">
        <v>44795</v>
      </c>
      <c r="Q20" t="s">
        <v>44</v>
      </c>
      <c r="R20" t="s">
        <v>45</v>
      </c>
      <c r="T20">
        <f t="shared" si="1"/>
        <v>8</v>
      </c>
    </row>
    <row r="21" spans="1:20" x14ac:dyDescent="0.25">
      <c r="A21" s="3"/>
      <c r="B21"/>
      <c r="N21" t="s">
        <v>33</v>
      </c>
      <c r="O21" s="15">
        <v>88.7</v>
      </c>
      <c r="P21" s="17">
        <v>44795</v>
      </c>
      <c r="Q21" t="s">
        <v>24</v>
      </c>
      <c r="R21" t="s">
        <v>40</v>
      </c>
      <c r="T21">
        <f t="shared" si="1"/>
        <v>8</v>
      </c>
    </row>
    <row r="22" spans="1:20" x14ac:dyDescent="0.25">
      <c r="A22" s="3"/>
      <c r="B22"/>
      <c r="N22" t="s">
        <v>34</v>
      </c>
      <c r="O22" s="15">
        <v>11.06</v>
      </c>
      <c r="P22" s="17">
        <v>44795</v>
      </c>
      <c r="Q22" t="s">
        <v>10</v>
      </c>
      <c r="R22" t="s">
        <v>40</v>
      </c>
      <c r="T22">
        <f t="shared" si="1"/>
        <v>8</v>
      </c>
    </row>
    <row r="23" spans="1:20" x14ac:dyDescent="0.25">
      <c r="A23" s="3"/>
      <c r="B23"/>
      <c r="N23" t="s">
        <v>35</v>
      </c>
      <c r="O23" s="15">
        <v>24.22</v>
      </c>
      <c r="P23" s="17">
        <v>44795</v>
      </c>
      <c r="Q23" t="s">
        <v>10</v>
      </c>
      <c r="R23" t="s">
        <v>40</v>
      </c>
      <c r="T23">
        <f t="shared" si="1"/>
        <v>8</v>
      </c>
    </row>
    <row r="24" spans="1:20" x14ac:dyDescent="0.25">
      <c r="A24" s="3"/>
      <c r="B24"/>
      <c r="N24" t="s">
        <v>36</v>
      </c>
      <c r="O24" s="15">
        <f>(61.29+14.42+20)</f>
        <v>95.71</v>
      </c>
      <c r="P24" s="17">
        <v>44795</v>
      </c>
      <c r="Q24" t="s">
        <v>12</v>
      </c>
      <c r="R24" t="s">
        <v>40</v>
      </c>
      <c r="T24">
        <f t="shared" si="1"/>
        <v>8</v>
      </c>
    </row>
    <row r="25" spans="1:20" x14ac:dyDescent="0.25">
      <c r="A25" s="3"/>
      <c r="B25"/>
      <c r="N25" t="s">
        <v>25</v>
      </c>
      <c r="O25" s="15">
        <v>17.350000000000001</v>
      </c>
      <c r="P25" s="17">
        <v>44797</v>
      </c>
      <c r="Q25" t="s">
        <v>24</v>
      </c>
      <c r="R25" t="s">
        <v>40</v>
      </c>
      <c r="T25">
        <f t="shared" si="1"/>
        <v>8</v>
      </c>
    </row>
    <row r="26" spans="1:20" x14ac:dyDescent="0.25">
      <c r="A26" s="3"/>
      <c r="B26"/>
      <c r="N26" t="s">
        <v>26</v>
      </c>
      <c r="O26" s="15">
        <v>9.61</v>
      </c>
      <c r="P26" s="17">
        <v>44797</v>
      </c>
      <c r="Q26" t="s">
        <v>44</v>
      </c>
      <c r="R26" t="s">
        <v>40</v>
      </c>
      <c r="T26">
        <f t="shared" si="1"/>
        <v>8</v>
      </c>
    </row>
    <row r="27" spans="1:20" x14ac:dyDescent="0.25">
      <c r="A27" s="3"/>
      <c r="B27"/>
      <c r="N27" t="s">
        <v>27</v>
      </c>
      <c r="O27" s="15">
        <v>16.940000000000001</v>
      </c>
      <c r="P27" s="17">
        <v>44797</v>
      </c>
      <c r="Q27" t="s">
        <v>44</v>
      </c>
      <c r="R27" t="s">
        <v>40</v>
      </c>
      <c r="T27">
        <f t="shared" si="1"/>
        <v>8</v>
      </c>
    </row>
    <row r="28" spans="1:20" x14ac:dyDescent="0.25">
      <c r="A28" s="3"/>
      <c r="B28"/>
      <c r="N28" t="s">
        <v>48</v>
      </c>
      <c r="O28" s="15">
        <v>11.29</v>
      </c>
      <c r="P28" s="17">
        <v>44797</v>
      </c>
      <c r="Q28" t="s">
        <v>24</v>
      </c>
      <c r="R28" t="s">
        <v>40</v>
      </c>
      <c r="T28">
        <f t="shared" si="1"/>
        <v>8</v>
      </c>
    </row>
    <row r="29" spans="1:20" x14ac:dyDescent="0.25">
      <c r="A29" s="3"/>
      <c r="B29"/>
      <c r="N29" t="s">
        <v>49</v>
      </c>
      <c r="O29" s="15">
        <v>107.92</v>
      </c>
      <c r="P29" s="17">
        <v>44797</v>
      </c>
      <c r="Q29" t="s">
        <v>84</v>
      </c>
      <c r="R29" t="s">
        <v>40</v>
      </c>
      <c r="T29">
        <f t="shared" si="1"/>
        <v>8</v>
      </c>
    </row>
    <row r="30" spans="1:20" x14ac:dyDescent="0.25">
      <c r="A30" s="3"/>
      <c r="B30"/>
      <c r="N30" t="s">
        <v>80</v>
      </c>
      <c r="O30" s="15">
        <v>30</v>
      </c>
      <c r="P30" s="17">
        <v>44797</v>
      </c>
      <c r="Q30" t="s">
        <v>44</v>
      </c>
      <c r="R30" t="s">
        <v>82</v>
      </c>
      <c r="T30">
        <f t="shared" si="1"/>
        <v>8</v>
      </c>
    </row>
    <row r="31" spans="1:20" x14ac:dyDescent="0.25">
      <c r="A31" s="3"/>
      <c r="B31"/>
      <c r="N31" t="s">
        <v>50</v>
      </c>
      <c r="O31" s="15">
        <v>3.7</v>
      </c>
      <c r="P31" s="17">
        <v>44798</v>
      </c>
      <c r="Q31" t="s">
        <v>84</v>
      </c>
      <c r="R31" t="s">
        <v>40</v>
      </c>
      <c r="S31" t="s">
        <v>85</v>
      </c>
      <c r="T31">
        <f t="shared" si="1"/>
        <v>8</v>
      </c>
    </row>
    <row r="32" spans="1:20" x14ac:dyDescent="0.25">
      <c r="A32" s="3"/>
      <c r="B32"/>
      <c r="N32" t="s">
        <v>51</v>
      </c>
      <c r="O32" s="15">
        <v>22.24</v>
      </c>
      <c r="P32" s="17">
        <v>44798</v>
      </c>
      <c r="Q32" t="s">
        <v>10</v>
      </c>
      <c r="R32" t="s">
        <v>40</v>
      </c>
      <c r="S32" t="s">
        <v>85</v>
      </c>
      <c r="T32">
        <f t="shared" si="1"/>
        <v>8</v>
      </c>
    </row>
    <row r="33" spans="1:20" x14ac:dyDescent="0.25">
      <c r="A33" s="3"/>
      <c r="B33"/>
      <c r="N33" t="s">
        <v>52</v>
      </c>
      <c r="O33" s="15">
        <v>13.84</v>
      </c>
      <c r="P33" s="17">
        <v>44798</v>
      </c>
      <c r="Q33" t="s">
        <v>10</v>
      </c>
      <c r="R33" t="s">
        <v>40</v>
      </c>
      <c r="S33" t="s">
        <v>85</v>
      </c>
      <c r="T33">
        <f t="shared" si="1"/>
        <v>8</v>
      </c>
    </row>
    <row r="34" spans="1:20" x14ac:dyDescent="0.25">
      <c r="A34" s="3"/>
      <c r="B34"/>
      <c r="N34" t="s">
        <v>53</v>
      </c>
      <c r="O34" s="15">
        <v>43.39</v>
      </c>
      <c r="P34" s="17">
        <v>44798</v>
      </c>
      <c r="Q34" t="s">
        <v>10</v>
      </c>
      <c r="R34" t="s">
        <v>40</v>
      </c>
      <c r="S34" t="s">
        <v>85</v>
      </c>
      <c r="T34">
        <f t="shared" si="1"/>
        <v>8</v>
      </c>
    </row>
    <row r="35" spans="1:20" x14ac:dyDescent="0.25">
      <c r="A35" s="3"/>
      <c r="B35"/>
      <c r="N35" t="s">
        <v>54</v>
      </c>
      <c r="O35" s="15">
        <v>13.2</v>
      </c>
      <c r="P35" s="17">
        <v>44799</v>
      </c>
      <c r="Q35" t="s">
        <v>11</v>
      </c>
      <c r="R35" t="s">
        <v>40</v>
      </c>
      <c r="T35">
        <f t="shared" si="1"/>
        <v>8</v>
      </c>
    </row>
    <row r="36" spans="1:20" x14ac:dyDescent="0.25">
      <c r="A36" s="3"/>
      <c r="B36"/>
      <c r="N36" t="s">
        <v>34</v>
      </c>
      <c r="O36" s="15">
        <v>8.4600000000000009</v>
      </c>
      <c r="P36" s="17">
        <v>44799</v>
      </c>
      <c r="Q36" t="s">
        <v>10</v>
      </c>
      <c r="R36" t="s">
        <v>40</v>
      </c>
      <c r="S36" t="s">
        <v>85</v>
      </c>
      <c r="T36">
        <f t="shared" si="1"/>
        <v>8</v>
      </c>
    </row>
    <row r="37" spans="1:20" x14ac:dyDescent="0.25">
      <c r="A37" s="3"/>
      <c r="B37"/>
      <c r="N37" t="s">
        <v>55</v>
      </c>
      <c r="O37" s="15">
        <v>16.52</v>
      </c>
      <c r="P37" s="17">
        <v>44799</v>
      </c>
      <c r="Q37" t="s">
        <v>10</v>
      </c>
      <c r="R37" t="s">
        <v>40</v>
      </c>
      <c r="S37" t="s">
        <v>85</v>
      </c>
      <c r="T37">
        <f t="shared" si="1"/>
        <v>8</v>
      </c>
    </row>
    <row r="38" spans="1:20" x14ac:dyDescent="0.25">
      <c r="A38" s="3"/>
      <c r="B38"/>
      <c r="N38" t="s">
        <v>56</v>
      </c>
      <c r="O38" s="15">
        <v>10.16</v>
      </c>
      <c r="P38" s="17">
        <v>44799</v>
      </c>
      <c r="Q38" t="s">
        <v>11</v>
      </c>
      <c r="R38" t="s">
        <v>40</v>
      </c>
      <c r="S38" t="s">
        <v>85</v>
      </c>
      <c r="T38">
        <f t="shared" si="1"/>
        <v>8</v>
      </c>
    </row>
    <row r="39" spans="1:20" x14ac:dyDescent="0.25">
      <c r="A39" s="3"/>
      <c r="B39"/>
      <c r="N39" t="s">
        <v>57</v>
      </c>
      <c r="O39" s="15">
        <v>4.1900000000000004</v>
      </c>
      <c r="P39" s="17">
        <v>44799</v>
      </c>
      <c r="Q39" t="s">
        <v>10</v>
      </c>
      <c r="R39" t="s">
        <v>40</v>
      </c>
      <c r="S39" t="s">
        <v>85</v>
      </c>
      <c r="T39">
        <f t="shared" si="1"/>
        <v>8</v>
      </c>
    </row>
    <row r="40" spans="1:20" x14ac:dyDescent="0.25">
      <c r="A40" s="3"/>
      <c r="B40"/>
      <c r="N40" t="s">
        <v>58</v>
      </c>
      <c r="O40" s="15">
        <v>16.89</v>
      </c>
      <c r="P40" s="17">
        <v>44799</v>
      </c>
      <c r="Q40" t="s">
        <v>10</v>
      </c>
      <c r="R40" t="s">
        <v>40</v>
      </c>
      <c r="S40" t="s">
        <v>85</v>
      </c>
      <c r="T40">
        <f t="shared" si="1"/>
        <v>8</v>
      </c>
    </row>
    <row r="41" spans="1:20" x14ac:dyDescent="0.25">
      <c r="A41" s="3"/>
      <c r="B41"/>
      <c r="N41" t="s">
        <v>59</v>
      </c>
      <c r="O41" s="15">
        <v>11.62</v>
      </c>
      <c r="P41" s="17">
        <v>44799</v>
      </c>
      <c r="Q41" t="s">
        <v>10</v>
      </c>
      <c r="R41" t="s">
        <v>40</v>
      </c>
      <c r="S41" t="s">
        <v>85</v>
      </c>
      <c r="T41">
        <f t="shared" si="1"/>
        <v>8</v>
      </c>
    </row>
    <row r="42" spans="1:20" x14ac:dyDescent="0.25">
      <c r="A42" s="4"/>
      <c r="B42"/>
      <c r="N42" t="s">
        <v>60</v>
      </c>
      <c r="O42" s="15">
        <v>18.57</v>
      </c>
      <c r="P42" s="17">
        <v>44799</v>
      </c>
      <c r="Q42" t="s">
        <v>10</v>
      </c>
      <c r="R42" t="s">
        <v>40</v>
      </c>
      <c r="S42" t="s">
        <v>85</v>
      </c>
      <c r="T42">
        <f t="shared" si="1"/>
        <v>8</v>
      </c>
    </row>
    <row r="43" spans="1:20" x14ac:dyDescent="0.25">
      <c r="A43" s="5"/>
      <c r="B43"/>
      <c r="N43" t="s">
        <v>79</v>
      </c>
      <c r="O43" s="15">
        <v>7.15</v>
      </c>
      <c r="P43" s="17">
        <v>44799</v>
      </c>
      <c r="Q43" t="s">
        <v>84</v>
      </c>
      <c r="R43" t="s">
        <v>82</v>
      </c>
      <c r="S43" t="s">
        <v>85</v>
      </c>
      <c r="T43">
        <f t="shared" si="1"/>
        <v>8</v>
      </c>
    </row>
    <row r="44" spans="1:20" x14ac:dyDescent="0.25">
      <c r="A44" s="5"/>
      <c r="B44"/>
      <c r="N44" t="s">
        <v>61</v>
      </c>
      <c r="O44" s="15">
        <v>160</v>
      </c>
      <c r="P44" s="17">
        <v>44800</v>
      </c>
      <c r="Q44" t="s">
        <v>9</v>
      </c>
      <c r="R44" t="s">
        <v>45</v>
      </c>
      <c r="S44" t="s">
        <v>85</v>
      </c>
      <c r="T44">
        <f t="shared" si="1"/>
        <v>8</v>
      </c>
    </row>
    <row r="45" spans="1:20" x14ac:dyDescent="0.25">
      <c r="A45" s="5"/>
      <c r="B45"/>
      <c r="N45" t="s">
        <v>62</v>
      </c>
      <c r="O45" s="15">
        <v>21.75</v>
      </c>
      <c r="P45" s="17">
        <v>44800</v>
      </c>
      <c r="Q45" t="s">
        <v>10</v>
      </c>
      <c r="R45" t="s">
        <v>40</v>
      </c>
      <c r="S45" t="s">
        <v>85</v>
      </c>
      <c r="T45">
        <f t="shared" si="1"/>
        <v>8</v>
      </c>
    </row>
    <row r="46" spans="1:20" x14ac:dyDescent="0.25">
      <c r="A46" s="5"/>
      <c r="B46"/>
      <c r="N46" t="s">
        <v>63</v>
      </c>
      <c r="O46" s="15">
        <v>9.75</v>
      </c>
      <c r="P46" s="17">
        <v>44800</v>
      </c>
      <c r="Q46" t="s">
        <v>84</v>
      </c>
      <c r="R46" t="s">
        <v>40</v>
      </c>
      <c r="S46" t="s">
        <v>85</v>
      </c>
      <c r="T46">
        <f t="shared" si="1"/>
        <v>8</v>
      </c>
    </row>
    <row r="47" spans="1:20" x14ac:dyDescent="0.25">
      <c r="A47" s="5"/>
      <c r="B47"/>
      <c r="N47" t="s">
        <v>64</v>
      </c>
      <c r="O47" s="15">
        <v>40</v>
      </c>
      <c r="P47" s="17">
        <v>44800</v>
      </c>
      <c r="Q47" t="s">
        <v>11</v>
      </c>
      <c r="R47" t="s">
        <v>40</v>
      </c>
      <c r="S47" t="s">
        <v>85</v>
      </c>
      <c r="T47">
        <f t="shared" si="1"/>
        <v>8</v>
      </c>
    </row>
    <row r="48" spans="1:20" x14ac:dyDescent="0.25">
      <c r="A48" s="5"/>
      <c r="B48"/>
      <c r="N48" t="s">
        <v>65</v>
      </c>
      <c r="O48" s="15">
        <v>18.18</v>
      </c>
      <c r="P48" s="17">
        <v>44800</v>
      </c>
      <c r="Q48" t="s">
        <v>10</v>
      </c>
      <c r="R48" t="s">
        <v>40</v>
      </c>
      <c r="S48" t="s">
        <v>85</v>
      </c>
      <c r="T48">
        <f t="shared" si="1"/>
        <v>8</v>
      </c>
    </row>
    <row r="49" spans="1:20" x14ac:dyDescent="0.25">
      <c r="A49" s="5"/>
      <c r="B49"/>
      <c r="N49" t="s">
        <v>66</v>
      </c>
      <c r="O49" s="15">
        <v>7.63</v>
      </c>
      <c r="P49" s="17">
        <v>44800</v>
      </c>
      <c r="Q49" t="s">
        <v>10</v>
      </c>
      <c r="R49" t="s">
        <v>40</v>
      </c>
      <c r="S49" t="s">
        <v>85</v>
      </c>
      <c r="T49">
        <f t="shared" si="1"/>
        <v>8</v>
      </c>
    </row>
    <row r="50" spans="1:20" x14ac:dyDescent="0.25">
      <c r="A50" s="5"/>
      <c r="B50"/>
      <c r="N50" t="s">
        <v>89</v>
      </c>
      <c r="O50" s="15">
        <v>14.79</v>
      </c>
      <c r="P50" s="17">
        <v>44800</v>
      </c>
      <c r="Q50" t="s">
        <v>84</v>
      </c>
      <c r="R50" t="s">
        <v>45</v>
      </c>
      <c r="T50">
        <f t="shared" si="1"/>
        <v>8</v>
      </c>
    </row>
    <row r="51" spans="1:20" x14ac:dyDescent="0.25">
      <c r="A51" s="5"/>
      <c r="B51"/>
      <c r="N51" t="s">
        <v>67</v>
      </c>
      <c r="O51" s="15">
        <f>28.62+23.6+10</f>
        <v>62.22</v>
      </c>
      <c r="P51" s="17">
        <v>44801</v>
      </c>
      <c r="Q51" t="s">
        <v>10</v>
      </c>
      <c r="R51" t="s">
        <v>40</v>
      </c>
      <c r="S51" t="s">
        <v>85</v>
      </c>
      <c r="T51">
        <f t="shared" si="1"/>
        <v>8</v>
      </c>
    </row>
    <row r="52" spans="1:20" x14ac:dyDescent="0.25">
      <c r="A52" s="5"/>
      <c r="B52"/>
      <c r="N52" t="s">
        <v>57</v>
      </c>
      <c r="O52" s="15">
        <v>2.4</v>
      </c>
      <c r="P52" s="17">
        <v>44801</v>
      </c>
      <c r="Q52" t="s">
        <v>10</v>
      </c>
      <c r="R52" t="s">
        <v>40</v>
      </c>
      <c r="S52" t="s">
        <v>85</v>
      </c>
      <c r="T52">
        <f t="shared" si="1"/>
        <v>8</v>
      </c>
    </row>
    <row r="53" spans="1:20" x14ac:dyDescent="0.25">
      <c r="A53" s="5"/>
      <c r="B53"/>
      <c r="N53" t="s">
        <v>68</v>
      </c>
      <c r="O53" s="15">
        <v>7.76</v>
      </c>
      <c r="P53" s="17">
        <v>44801</v>
      </c>
      <c r="Q53" t="s">
        <v>10</v>
      </c>
      <c r="R53" t="s">
        <v>40</v>
      </c>
      <c r="S53" t="s">
        <v>85</v>
      </c>
      <c r="T53">
        <f t="shared" si="1"/>
        <v>8</v>
      </c>
    </row>
    <row r="54" spans="1:20" x14ac:dyDescent="0.25">
      <c r="A54" s="5"/>
      <c r="B54"/>
      <c r="N54" t="s">
        <v>69</v>
      </c>
      <c r="O54" s="15">
        <v>52</v>
      </c>
      <c r="P54" s="17">
        <v>44801</v>
      </c>
      <c r="Q54" t="s">
        <v>10</v>
      </c>
      <c r="R54" t="s">
        <v>40</v>
      </c>
      <c r="S54" t="s">
        <v>85</v>
      </c>
      <c r="T54">
        <f t="shared" si="1"/>
        <v>8</v>
      </c>
    </row>
    <row r="55" spans="1:20" x14ac:dyDescent="0.25">
      <c r="A55" s="5"/>
      <c r="B55"/>
      <c r="N55" t="s">
        <v>70</v>
      </c>
      <c r="O55" s="15">
        <v>3.39</v>
      </c>
      <c r="P55" s="17">
        <v>44801</v>
      </c>
      <c r="Q55" t="s">
        <v>11</v>
      </c>
      <c r="R55" t="s">
        <v>40</v>
      </c>
      <c r="S55" t="s">
        <v>85</v>
      </c>
      <c r="T55">
        <f t="shared" si="1"/>
        <v>8</v>
      </c>
    </row>
    <row r="56" spans="1:20" x14ac:dyDescent="0.25">
      <c r="A56" s="5"/>
      <c r="B56"/>
      <c r="N56" t="s">
        <v>71</v>
      </c>
      <c r="O56" s="15">
        <v>1</v>
      </c>
      <c r="P56" s="17">
        <v>44801</v>
      </c>
      <c r="Q56" t="s">
        <v>84</v>
      </c>
      <c r="R56" t="s">
        <v>72</v>
      </c>
      <c r="S56" t="s">
        <v>85</v>
      </c>
      <c r="T56">
        <f t="shared" si="1"/>
        <v>8</v>
      </c>
    </row>
    <row r="57" spans="1:20" x14ac:dyDescent="0.25">
      <c r="A57" s="5"/>
      <c r="B57"/>
      <c r="N57" t="s">
        <v>73</v>
      </c>
      <c r="O57" s="15">
        <v>19.420000000000002</v>
      </c>
      <c r="P57" s="17">
        <v>44801</v>
      </c>
      <c r="Q57" t="s">
        <v>10</v>
      </c>
      <c r="R57" t="s">
        <v>40</v>
      </c>
      <c r="S57" t="s">
        <v>85</v>
      </c>
      <c r="T57">
        <f t="shared" si="1"/>
        <v>8</v>
      </c>
    </row>
    <row r="58" spans="1:20" x14ac:dyDescent="0.25">
      <c r="A58" s="5"/>
      <c r="B58"/>
      <c r="N58" t="s">
        <v>63</v>
      </c>
      <c r="O58" s="15">
        <v>3.25</v>
      </c>
      <c r="P58" s="17">
        <v>44801</v>
      </c>
      <c r="Q58" t="s">
        <v>84</v>
      </c>
      <c r="R58" t="s">
        <v>40</v>
      </c>
      <c r="S58" t="s">
        <v>85</v>
      </c>
      <c r="T58">
        <f t="shared" si="1"/>
        <v>8</v>
      </c>
    </row>
    <row r="59" spans="1:20" x14ac:dyDescent="0.25">
      <c r="A59" s="5"/>
      <c r="B59"/>
      <c r="N59" t="s">
        <v>81</v>
      </c>
      <c r="O59" s="15">
        <v>15</v>
      </c>
      <c r="P59" s="17">
        <v>44801</v>
      </c>
      <c r="Q59" t="s">
        <v>84</v>
      </c>
      <c r="R59" t="s">
        <v>82</v>
      </c>
      <c r="S59" t="s">
        <v>85</v>
      </c>
      <c r="T59">
        <f t="shared" si="1"/>
        <v>8</v>
      </c>
    </row>
    <row r="60" spans="1:20" x14ac:dyDescent="0.25">
      <c r="A60" s="5"/>
      <c r="B60"/>
      <c r="N60" t="s">
        <v>74</v>
      </c>
      <c r="O60" s="15">
        <v>10.29</v>
      </c>
      <c r="P60" s="17">
        <v>44802</v>
      </c>
      <c r="Q60" t="s">
        <v>10</v>
      </c>
      <c r="R60" t="s">
        <v>40</v>
      </c>
      <c r="S60" t="s">
        <v>85</v>
      </c>
      <c r="T60">
        <f t="shared" si="1"/>
        <v>8</v>
      </c>
    </row>
    <row r="61" spans="1:20" x14ac:dyDescent="0.25">
      <c r="A61" s="5"/>
      <c r="B61"/>
      <c r="N61" t="s">
        <v>50</v>
      </c>
      <c r="O61" s="15">
        <v>3.7</v>
      </c>
      <c r="P61" s="17">
        <v>44802</v>
      </c>
      <c r="Q61" t="s">
        <v>84</v>
      </c>
      <c r="R61" t="s">
        <v>40</v>
      </c>
      <c r="S61" t="s">
        <v>85</v>
      </c>
      <c r="T61">
        <f t="shared" si="1"/>
        <v>8</v>
      </c>
    </row>
    <row r="62" spans="1:20" x14ac:dyDescent="0.25">
      <c r="A62" s="5"/>
      <c r="B62"/>
      <c r="N62" t="s">
        <v>75</v>
      </c>
      <c r="O62" s="15">
        <v>7.31</v>
      </c>
      <c r="P62" s="17">
        <v>44802</v>
      </c>
      <c r="Q62" t="s">
        <v>10</v>
      </c>
      <c r="R62" t="s">
        <v>40</v>
      </c>
      <c r="S62" t="s">
        <v>85</v>
      </c>
      <c r="T62">
        <f t="shared" si="1"/>
        <v>8</v>
      </c>
    </row>
    <row r="63" spans="1:20" x14ac:dyDescent="0.25">
      <c r="A63" s="5"/>
      <c r="B63"/>
      <c r="N63" t="s">
        <v>79</v>
      </c>
      <c r="O63" s="15">
        <v>8.8000000000000007</v>
      </c>
      <c r="P63" s="17">
        <v>44802</v>
      </c>
      <c r="Q63" t="s">
        <v>84</v>
      </c>
      <c r="R63" t="s">
        <v>82</v>
      </c>
      <c r="S63" t="s">
        <v>85</v>
      </c>
      <c r="T63">
        <f t="shared" si="1"/>
        <v>8</v>
      </c>
    </row>
    <row r="64" spans="1:20" x14ac:dyDescent="0.25">
      <c r="A64" s="5"/>
      <c r="B64"/>
      <c r="N64" t="s">
        <v>86</v>
      </c>
      <c r="O64" s="15">
        <v>173.24</v>
      </c>
      <c r="P64" s="17">
        <v>44802</v>
      </c>
      <c r="Q64" t="s">
        <v>84</v>
      </c>
      <c r="R64" t="s">
        <v>45</v>
      </c>
      <c r="S64" t="s">
        <v>85</v>
      </c>
      <c r="T64">
        <f t="shared" si="1"/>
        <v>8</v>
      </c>
    </row>
    <row r="65" spans="1:20" x14ac:dyDescent="0.25">
      <c r="A65" s="5"/>
      <c r="B65"/>
      <c r="N65" t="s">
        <v>76</v>
      </c>
      <c r="O65" s="15">
        <v>17.52</v>
      </c>
      <c r="P65" s="17">
        <v>44804</v>
      </c>
      <c r="Q65" t="s">
        <v>10</v>
      </c>
      <c r="R65" t="s">
        <v>40</v>
      </c>
      <c r="T65">
        <f t="shared" si="1"/>
        <v>8</v>
      </c>
    </row>
    <row r="66" spans="1:20" x14ac:dyDescent="0.25">
      <c r="A66" s="5"/>
      <c r="B66"/>
      <c r="N66" t="s">
        <v>78</v>
      </c>
      <c r="O66" s="15">
        <v>8.83</v>
      </c>
      <c r="P66" s="17">
        <v>44804</v>
      </c>
      <c r="Q66" t="s">
        <v>10</v>
      </c>
      <c r="R66" t="s">
        <v>39</v>
      </c>
      <c r="T66">
        <f t="shared" si="1"/>
        <v>8</v>
      </c>
    </row>
    <row r="67" spans="1:20" x14ac:dyDescent="0.25">
      <c r="A67" s="5"/>
      <c r="B67"/>
      <c r="N67" t="s">
        <v>50</v>
      </c>
      <c r="O67" s="15">
        <v>3.7</v>
      </c>
      <c r="P67" s="17">
        <v>44805</v>
      </c>
      <c r="Q67" t="s">
        <v>12</v>
      </c>
      <c r="R67" t="s">
        <v>40</v>
      </c>
      <c r="T67">
        <f t="shared" si="1"/>
        <v>9</v>
      </c>
    </row>
    <row r="68" spans="1:20" x14ac:dyDescent="0.25">
      <c r="A68" s="5"/>
      <c r="B68"/>
      <c r="N68" t="s">
        <v>77</v>
      </c>
      <c r="O68" s="15">
        <v>46.28</v>
      </c>
      <c r="P68" s="17">
        <v>44805</v>
      </c>
      <c r="Q68" t="s">
        <v>44</v>
      </c>
      <c r="R68" t="s">
        <v>40</v>
      </c>
      <c r="T68">
        <f t="shared" si="1"/>
        <v>9</v>
      </c>
    </row>
    <row r="69" spans="1:20" x14ac:dyDescent="0.25">
      <c r="A69" s="5"/>
      <c r="B69"/>
      <c r="N69" t="s">
        <v>83</v>
      </c>
      <c r="O69" s="15">
        <v>8</v>
      </c>
      <c r="P69" s="17">
        <v>44805</v>
      </c>
      <c r="Q69" t="s">
        <v>9</v>
      </c>
      <c r="R69" t="s">
        <v>40</v>
      </c>
      <c r="T69">
        <f t="shared" si="1"/>
        <v>9</v>
      </c>
    </row>
    <row r="70" spans="1:20" x14ac:dyDescent="0.25">
      <c r="A70" s="5"/>
      <c r="B70"/>
      <c r="N70" t="s">
        <v>87</v>
      </c>
      <c r="O70" s="15">
        <v>7.1</v>
      </c>
      <c r="P70" s="17">
        <v>44807</v>
      </c>
      <c r="Q70" t="s">
        <v>9</v>
      </c>
      <c r="R70" t="s">
        <v>40</v>
      </c>
      <c r="T70">
        <f t="shared" si="1"/>
        <v>9</v>
      </c>
    </row>
    <row r="71" spans="1:20" x14ac:dyDescent="0.25">
      <c r="A71" s="5"/>
      <c r="B71"/>
      <c r="N71" t="s">
        <v>88</v>
      </c>
      <c r="O71" s="15">
        <v>43.48</v>
      </c>
      <c r="P71" s="17">
        <v>44807</v>
      </c>
      <c r="Q71" t="s">
        <v>10</v>
      </c>
      <c r="R71" t="s">
        <v>40</v>
      </c>
      <c r="T71">
        <f t="shared" si="1"/>
        <v>9</v>
      </c>
    </row>
    <row r="72" spans="1:20" x14ac:dyDescent="0.25">
      <c r="A72" s="5"/>
      <c r="B72"/>
      <c r="N72" t="s">
        <v>33</v>
      </c>
      <c r="O72" s="15">
        <v>22.65</v>
      </c>
      <c r="P72" s="17">
        <v>44810</v>
      </c>
      <c r="Q72" t="s">
        <v>24</v>
      </c>
      <c r="R72" t="s">
        <v>40</v>
      </c>
      <c r="T72">
        <f t="shared" si="1"/>
        <v>9</v>
      </c>
    </row>
    <row r="73" spans="1:20" x14ac:dyDescent="0.25">
      <c r="A73" s="5"/>
      <c r="B73"/>
      <c r="N73" t="s">
        <v>92</v>
      </c>
      <c r="O73" s="15">
        <v>40</v>
      </c>
      <c r="P73" s="17">
        <v>44810</v>
      </c>
      <c r="Q73" t="s">
        <v>44</v>
      </c>
      <c r="R73" t="s">
        <v>45</v>
      </c>
      <c r="T73">
        <f t="shared" si="1"/>
        <v>9</v>
      </c>
    </row>
    <row r="74" spans="1:20" x14ac:dyDescent="0.25">
      <c r="A74" s="5"/>
      <c r="B74"/>
      <c r="N74" t="s">
        <v>93</v>
      </c>
      <c r="O74" s="15">
        <v>13.11</v>
      </c>
      <c r="P74" s="17">
        <v>44810</v>
      </c>
      <c r="Q74" t="s">
        <v>12</v>
      </c>
      <c r="R74" t="s">
        <v>82</v>
      </c>
      <c r="T74">
        <f t="shared" si="1"/>
        <v>9</v>
      </c>
    </row>
    <row r="75" spans="1:20" x14ac:dyDescent="0.25">
      <c r="A75" s="5"/>
      <c r="B75"/>
      <c r="N75" t="s">
        <v>94</v>
      </c>
      <c r="O75" s="15">
        <v>30</v>
      </c>
      <c r="P75" s="17">
        <v>44810</v>
      </c>
      <c r="Q75" t="s">
        <v>44</v>
      </c>
      <c r="R75" t="s">
        <v>82</v>
      </c>
      <c r="T75">
        <f t="shared" si="1"/>
        <v>9</v>
      </c>
    </row>
    <row r="76" spans="1:20" x14ac:dyDescent="0.25">
      <c r="A76" s="5"/>
      <c r="B76"/>
      <c r="N76" t="s">
        <v>25</v>
      </c>
      <c r="O76" s="15">
        <v>13.95</v>
      </c>
      <c r="P76" s="17">
        <v>44811</v>
      </c>
      <c r="Q76" t="s">
        <v>24</v>
      </c>
      <c r="R76" t="s">
        <v>40</v>
      </c>
      <c r="T76">
        <f t="shared" si="1"/>
        <v>9</v>
      </c>
    </row>
    <row r="77" spans="1:20" x14ac:dyDescent="0.25">
      <c r="A77" s="5"/>
      <c r="B77"/>
      <c r="N77" t="s">
        <v>90</v>
      </c>
      <c r="O77" s="15">
        <v>1.21</v>
      </c>
      <c r="P77" s="17">
        <v>44811</v>
      </c>
      <c r="Q77" t="s">
        <v>11</v>
      </c>
      <c r="R77" t="s">
        <v>40</v>
      </c>
      <c r="T77">
        <f t="shared" si="1"/>
        <v>9</v>
      </c>
    </row>
    <row r="78" spans="1:20" x14ac:dyDescent="0.25">
      <c r="A78" s="5"/>
      <c r="B78"/>
      <c r="N78" t="s">
        <v>95</v>
      </c>
      <c r="O78" s="15">
        <f>20.94+9.93</f>
        <v>30.87</v>
      </c>
      <c r="P78" s="17">
        <v>44811</v>
      </c>
      <c r="Q78" t="s">
        <v>11</v>
      </c>
      <c r="R78" t="s">
        <v>82</v>
      </c>
      <c r="T78">
        <f t="shared" si="1"/>
        <v>9</v>
      </c>
    </row>
    <row r="79" spans="1:20" x14ac:dyDescent="0.25">
      <c r="A79" s="5"/>
      <c r="B79"/>
      <c r="N79" t="s">
        <v>91</v>
      </c>
      <c r="O79" s="15">
        <v>3.38</v>
      </c>
      <c r="P79" s="17">
        <v>44813</v>
      </c>
      <c r="Q79" t="s">
        <v>10</v>
      </c>
      <c r="R79" t="s">
        <v>40</v>
      </c>
      <c r="T79">
        <f t="shared" si="1"/>
        <v>9</v>
      </c>
    </row>
    <row r="80" spans="1:20" x14ac:dyDescent="0.25">
      <c r="A80" s="5"/>
      <c r="B80"/>
      <c r="N80" t="s">
        <v>33</v>
      </c>
      <c r="O80" s="15">
        <f>7.89+21.4</f>
        <v>29.29</v>
      </c>
      <c r="P80" s="17">
        <v>44813</v>
      </c>
      <c r="Q80" t="s">
        <v>24</v>
      </c>
      <c r="R80" t="s">
        <v>40</v>
      </c>
      <c r="T80">
        <f t="shared" si="1"/>
        <v>9</v>
      </c>
    </row>
    <row r="81" spans="1:20" x14ac:dyDescent="0.25">
      <c r="A81" s="5"/>
      <c r="B81"/>
      <c r="N81" t="s">
        <v>29</v>
      </c>
      <c r="O81" s="15">
        <v>38.950000000000003</v>
      </c>
      <c r="P81" s="17">
        <v>44813</v>
      </c>
      <c r="Q81" t="s">
        <v>24</v>
      </c>
      <c r="R81" t="s">
        <v>40</v>
      </c>
      <c r="T81">
        <f t="shared" si="1"/>
        <v>9</v>
      </c>
    </row>
    <row r="82" spans="1:20" x14ac:dyDescent="0.25">
      <c r="A82" s="5"/>
      <c r="B82"/>
      <c r="N82" t="s">
        <v>29</v>
      </c>
      <c r="O82" s="15">
        <v>38.950000000000003</v>
      </c>
      <c r="P82" s="17">
        <v>44813</v>
      </c>
      <c r="Q82" t="s">
        <v>11</v>
      </c>
      <c r="R82" t="s">
        <v>40</v>
      </c>
      <c r="T82">
        <f t="shared" si="1"/>
        <v>9</v>
      </c>
    </row>
    <row r="83" spans="1:20" x14ac:dyDescent="0.25">
      <c r="A83" s="5"/>
      <c r="B83"/>
      <c r="N83" t="s">
        <v>102</v>
      </c>
      <c r="O83" s="15">
        <f>SUM(21.4,7.89)</f>
        <v>29.29</v>
      </c>
      <c r="P83" s="17">
        <v>44813</v>
      </c>
      <c r="Q83" t="s">
        <v>11</v>
      </c>
      <c r="R83" t="s">
        <v>40</v>
      </c>
      <c r="T83">
        <f t="shared" si="1"/>
        <v>9</v>
      </c>
    </row>
    <row r="84" spans="1:20" x14ac:dyDescent="0.25">
      <c r="A84" s="5"/>
      <c r="B84"/>
      <c r="N84" t="s">
        <v>91</v>
      </c>
      <c r="O84" s="15">
        <v>3.38</v>
      </c>
      <c r="P84" s="17">
        <v>44813</v>
      </c>
      <c r="Q84" t="s">
        <v>10</v>
      </c>
      <c r="R84" t="s">
        <v>40</v>
      </c>
      <c r="T84">
        <f t="shared" si="1"/>
        <v>9</v>
      </c>
    </row>
    <row r="85" spans="1:20" x14ac:dyDescent="0.25">
      <c r="A85" s="5"/>
      <c r="B85"/>
      <c r="N85" t="s">
        <v>103</v>
      </c>
      <c r="O85" s="15">
        <v>33.78</v>
      </c>
      <c r="P85" s="17">
        <v>44814</v>
      </c>
      <c r="Q85" t="s">
        <v>10</v>
      </c>
      <c r="R85" t="s">
        <v>40</v>
      </c>
      <c r="T85">
        <f t="shared" si="1"/>
        <v>9</v>
      </c>
    </row>
    <row r="86" spans="1:20" x14ac:dyDescent="0.25">
      <c r="A86" s="5"/>
      <c r="B86"/>
      <c r="N86" t="s">
        <v>104</v>
      </c>
      <c r="O86" s="15">
        <v>16.57</v>
      </c>
      <c r="P86" s="17">
        <v>44814</v>
      </c>
      <c r="Q86" t="s">
        <v>10</v>
      </c>
      <c r="R86" t="s">
        <v>40</v>
      </c>
      <c r="T86">
        <f t="shared" si="1"/>
        <v>9</v>
      </c>
    </row>
    <row r="87" spans="1:20" x14ac:dyDescent="0.25">
      <c r="A87" s="5"/>
      <c r="B87"/>
      <c r="N87" t="s">
        <v>96</v>
      </c>
      <c r="O87" s="15">
        <v>5.7</v>
      </c>
      <c r="P87" s="17">
        <v>44816</v>
      </c>
      <c r="Q87" t="s">
        <v>11</v>
      </c>
      <c r="R87" t="s">
        <v>82</v>
      </c>
      <c r="T87">
        <f t="shared" si="1"/>
        <v>9</v>
      </c>
    </row>
    <row r="88" spans="1:20" x14ac:dyDescent="0.25">
      <c r="A88" s="5"/>
      <c r="B88"/>
      <c r="N88" t="s">
        <v>105</v>
      </c>
      <c r="O88" s="15">
        <v>6.35</v>
      </c>
      <c r="P88" s="17">
        <v>44816</v>
      </c>
      <c r="Q88" t="s">
        <v>10</v>
      </c>
      <c r="R88" t="s">
        <v>40</v>
      </c>
      <c r="T88">
        <f t="shared" si="1"/>
        <v>9</v>
      </c>
    </row>
    <row r="89" spans="1:20" x14ac:dyDescent="0.25">
      <c r="A89" s="5"/>
      <c r="B89"/>
      <c r="N89" t="s">
        <v>106</v>
      </c>
      <c r="O89" s="15">
        <v>25.99</v>
      </c>
      <c r="P89" s="17">
        <v>44818</v>
      </c>
      <c r="Q89" t="s">
        <v>10</v>
      </c>
      <c r="R89" t="s">
        <v>40</v>
      </c>
      <c r="T89">
        <f t="shared" si="1"/>
        <v>9</v>
      </c>
    </row>
    <row r="90" spans="1:20" x14ac:dyDescent="0.25">
      <c r="A90" s="5"/>
      <c r="B90"/>
      <c r="N90" t="s">
        <v>97</v>
      </c>
      <c r="O90" s="15">
        <v>7.68</v>
      </c>
      <c r="P90" s="17">
        <v>44819</v>
      </c>
      <c r="Q90" t="s">
        <v>10</v>
      </c>
      <c r="R90" t="s">
        <v>82</v>
      </c>
      <c r="T90">
        <f t="shared" si="1"/>
        <v>9</v>
      </c>
    </row>
    <row r="91" spans="1:20" x14ac:dyDescent="0.25">
      <c r="A91" s="5"/>
      <c r="B91"/>
      <c r="N91" t="s">
        <v>107</v>
      </c>
      <c r="O91" s="15">
        <v>34.979999999999997</v>
      </c>
      <c r="P91" s="17">
        <v>44819</v>
      </c>
      <c r="Q91" t="s">
        <v>10</v>
      </c>
      <c r="R91" t="s">
        <v>40</v>
      </c>
      <c r="T91">
        <f t="shared" si="1"/>
        <v>9</v>
      </c>
    </row>
    <row r="92" spans="1:20" x14ac:dyDescent="0.25">
      <c r="A92" s="5"/>
      <c r="B92"/>
      <c r="N92" t="s">
        <v>106</v>
      </c>
      <c r="O92" s="15">
        <v>5</v>
      </c>
      <c r="P92" s="17">
        <v>44819</v>
      </c>
      <c r="Q92" t="s">
        <v>10</v>
      </c>
      <c r="R92" t="s">
        <v>40</v>
      </c>
      <c r="T92">
        <f t="shared" si="1"/>
        <v>9</v>
      </c>
    </row>
    <row r="93" spans="1:20" x14ac:dyDescent="0.25">
      <c r="A93" s="5"/>
      <c r="B93"/>
      <c r="N93" t="s">
        <v>98</v>
      </c>
      <c r="O93" s="15">
        <v>40</v>
      </c>
      <c r="P93" s="17">
        <v>44820</v>
      </c>
      <c r="Q93" t="s">
        <v>9</v>
      </c>
      <c r="R93" t="s">
        <v>45</v>
      </c>
      <c r="T93">
        <f t="shared" si="1"/>
        <v>9</v>
      </c>
    </row>
    <row r="94" spans="1:20" x14ac:dyDescent="0.25">
      <c r="A94" s="5"/>
      <c r="B94"/>
      <c r="N94" t="s">
        <v>108</v>
      </c>
      <c r="O94" s="15">
        <v>30.67</v>
      </c>
      <c r="P94" s="17">
        <v>44820</v>
      </c>
      <c r="Q94" t="s">
        <v>10</v>
      </c>
      <c r="R94" t="s">
        <v>40</v>
      </c>
      <c r="T94">
        <f t="shared" si="1"/>
        <v>9</v>
      </c>
    </row>
    <row r="95" spans="1:20" x14ac:dyDescent="0.25">
      <c r="A95" s="5"/>
      <c r="B95"/>
      <c r="N95" t="s">
        <v>33</v>
      </c>
      <c r="O95" s="15">
        <v>34.46</v>
      </c>
      <c r="P95" s="17">
        <v>44820</v>
      </c>
      <c r="Q95" t="s">
        <v>24</v>
      </c>
      <c r="R95" t="s">
        <v>40</v>
      </c>
      <c r="T95">
        <f t="shared" si="1"/>
        <v>9</v>
      </c>
    </row>
    <row r="96" spans="1:20" x14ac:dyDescent="0.25">
      <c r="A96" s="5"/>
      <c r="B96"/>
      <c r="N96" t="s">
        <v>109</v>
      </c>
      <c r="O96" s="15">
        <v>10.82</v>
      </c>
      <c r="P96" s="17">
        <v>44820</v>
      </c>
      <c r="Q96" t="s">
        <v>10</v>
      </c>
      <c r="R96" t="s">
        <v>40</v>
      </c>
      <c r="T96">
        <f t="shared" si="1"/>
        <v>9</v>
      </c>
    </row>
    <row r="97" spans="1:20" x14ac:dyDescent="0.25">
      <c r="A97" s="5"/>
      <c r="B97"/>
      <c r="N97" t="s">
        <v>46</v>
      </c>
      <c r="O97" s="15">
        <v>14.76</v>
      </c>
      <c r="P97" s="17">
        <v>44823</v>
      </c>
      <c r="Q97" t="s">
        <v>24</v>
      </c>
      <c r="R97" t="s">
        <v>40</v>
      </c>
      <c r="T97">
        <f t="shared" si="1"/>
        <v>9</v>
      </c>
    </row>
    <row r="98" spans="1:20" x14ac:dyDescent="0.25">
      <c r="A98" s="5"/>
      <c r="B98"/>
      <c r="N98" t="s">
        <v>25</v>
      </c>
      <c r="O98" s="15">
        <v>3.99</v>
      </c>
      <c r="P98" s="17">
        <v>44823</v>
      </c>
      <c r="Q98" t="s">
        <v>24</v>
      </c>
      <c r="R98" t="s">
        <v>40</v>
      </c>
      <c r="T98">
        <f t="shared" si="1"/>
        <v>9</v>
      </c>
    </row>
    <row r="99" spans="1:20" x14ac:dyDescent="0.25">
      <c r="A99" s="5"/>
      <c r="B99"/>
      <c r="N99" t="s">
        <v>99</v>
      </c>
      <c r="O99" s="15">
        <v>31.62</v>
      </c>
      <c r="P99" s="17">
        <v>44825</v>
      </c>
      <c r="Q99" t="s">
        <v>44</v>
      </c>
      <c r="R99" t="s">
        <v>82</v>
      </c>
      <c r="T99">
        <f t="shared" si="1"/>
        <v>9</v>
      </c>
    </row>
    <row r="100" spans="1:20" x14ac:dyDescent="0.25">
      <c r="A100" s="5"/>
      <c r="B100"/>
      <c r="N100" t="s">
        <v>105</v>
      </c>
      <c r="O100" s="15">
        <v>16.89</v>
      </c>
      <c r="P100" s="17">
        <v>44825</v>
      </c>
      <c r="Q100" t="s">
        <v>10</v>
      </c>
      <c r="R100" t="s">
        <v>40</v>
      </c>
      <c r="T100">
        <f t="shared" si="1"/>
        <v>9</v>
      </c>
    </row>
    <row r="101" spans="1:20" x14ac:dyDescent="0.25">
      <c r="A101" s="5"/>
      <c r="B101"/>
      <c r="N101" t="s">
        <v>97</v>
      </c>
      <c r="O101" s="15">
        <v>6.98</v>
      </c>
      <c r="P101" s="17">
        <v>44826</v>
      </c>
      <c r="Q101" t="s">
        <v>10</v>
      </c>
      <c r="R101" t="s">
        <v>82</v>
      </c>
      <c r="T101">
        <f t="shared" si="1"/>
        <v>9</v>
      </c>
    </row>
    <row r="102" spans="1:20" x14ac:dyDescent="0.25">
      <c r="A102" s="5"/>
      <c r="B102"/>
      <c r="N102" t="s">
        <v>100</v>
      </c>
      <c r="O102" s="15">
        <v>48.84</v>
      </c>
      <c r="P102" s="17">
        <v>44827</v>
      </c>
      <c r="Q102" t="s">
        <v>9</v>
      </c>
      <c r="R102" t="s">
        <v>45</v>
      </c>
      <c r="T102">
        <f t="shared" si="1"/>
        <v>9</v>
      </c>
    </row>
    <row r="103" spans="1:20" x14ac:dyDescent="0.25">
      <c r="A103" s="5"/>
      <c r="B103"/>
      <c r="N103" t="s">
        <v>101</v>
      </c>
      <c r="O103" s="15">
        <v>41.99</v>
      </c>
      <c r="P103" s="17">
        <v>44827</v>
      </c>
      <c r="Q103" t="s">
        <v>9</v>
      </c>
      <c r="R103" t="s">
        <v>82</v>
      </c>
      <c r="T103">
        <f t="shared" si="1"/>
        <v>9</v>
      </c>
    </row>
    <row r="104" spans="1:20" x14ac:dyDescent="0.25">
      <c r="A104" s="5"/>
      <c r="B104"/>
      <c r="N104" t="s">
        <v>46</v>
      </c>
      <c r="O104" s="15">
        <v>9.3699999999999992</v>
      </c>
      <c r="P104" s="17">
        <v>44827</v>
      </c>
      <c r="Q104" t="s">
        <v>24</v>
      </c>
      <c r="R104" t="s">
        <v>40</v>
      </c>
      <c r="T104">
        <f t="shared" si="1"/>
        <v>9</v>
      </c>
    </row>
    <row r="105" spans="1:20" x14ac:dyDescent="0.25">
      <c r="A105" s="5"/>
      <c r="B105"/>
      <c r="N105" t="s">
        <v>110</v>
      </c>
      <c r="O105" s="15">
        <v>11.29</v>
      </c>
      <c r="P105" s="17">
        <v>44827</v>
      </c>
      <c r="Q105" t="s">
        <v>11</v>
      </c>
      <c r="R105" t="s">
        <v>40</v>
      </c>
      <c r="T105">
        <f t="shared" si="1"/>
        <v>9</v>
      </c>
    </row>
    <row r="106" spans="1:20" x14ac:dyDescent="0.25">
      <c r="A106" s="5"/>
      <c r="B106"/>
      <c r="N106" t="s">
        <v>111</v>
      </c>
      <c r="O106" s="15">
        <v>2.65</v>
      </c>
      <c r="P106" s="17">
        <v>44827</v>
      </c>
      <c r="Q106" t="s">
        <v>10</v>
      </c>
      <c r="R106" t="s">
        <v>40</v>
      </c>
      <c r="T106">
        <f t="shared" si="1"/>
        <v>9</v>
      </c>
    </row>
    <row r="107" spans="1:20" x14ac:dyDescent="0.25">
      <c r="A107" s="5"/>
      <c r="B107"/>
      <c r="N107" t="s">
        <v>112</v>
      </c>
      <c r="O107" s="15">
        <v>29.76</v>
      </c>
      <c r="P107" s="17">
        <v>44830</v>
      </c>
      <c r="Q107" t="s">
        <v>10</v>
      </c>
      <c r="R107" t="s">
        <v>40</v>
      </c>
      <c r="T107">
        <f t="shared" si="1"/>
        <v>9</v>
      </c>
    </row>
    <row r="108" spans="1:20" x14ac:dyDescent="0.25">
      <c r="A108" s="5"/>
      <c r="B108"/>
      <c r="N108" t="s">
        <v>91</v>
      </c>
      <c r="O108" s="15">
        <v>7.62</v>
      </c>
      <c r="P108" s="17">
        <v>44833</v>
      </c>
      <c r="Q108" t="s">
        <v>10</v>
      </c>
      <c r="R108" t="s">
        <v>40</v>
      </c>
      <c r="T108">
        <f t="shared" si="1"/>
        <v>9</v>
      </c>
    </row>
    <row r="109" spans="1:20" x14ac:dyDescent="0.25">
      <c r="A109" s="5"/>
      <c r="B109"/>
      <c r="N109" t="s">
        <v>29</v>
      </c>
      <c r="O109" s="15">
        <v>44.95</v>
      </c>
      <c r="P109" s="17">
        <v>44834</v>
      </c>
      <c r="Q109" t="s">
        <v>11</v>
      </c>
      <c r="R109" t="s">
        <v>40</v>
      </c>
      <c r="T109">
        <f t="shared" si="1"/>
        <v>9</v>
      </c>
    </row>
    <row r="110" spans="1:20" x14ac:dyDescent="0.25">
      <c r="A110" s="5"/>
      <c r="B110"/>
      <c r="N110" t="s">
        <v>113</v>
      </c>
      <c r="O110" s="15">
        <v>2.25</v>
      </c>
      <c r="P110" s="17">
        <v>44834</v>
      </c>
      <c r="Q110" t="s">
        <v>24</v>
      </c>
      <c r="R110" t="s">
        <v>40</v>
      </c>
      <c r="T110">
        <f t="shared" si="1"/>
        <v>9</v>
      </c>
    </row>
    <row r="111" spans="1:20" x14ac:dyDescent="0.25">
      <c r="A111" s="5"/>
      <c r="B111"/>
      <c r="N111" t="s">
        <v>156</v>
      </c>
      <c r="O111" s="15">
        <v>15</v>
      </c>
      <c r="P111" s="17">
        <v>44839</v>
      </c>
      <c r="Q111" t="s">
        <v>9</v>
      </c>
      <c r="R111" t="s">
        <v>45</v>
      </c>
      <c r="T111">
        <v>10</v>
      </c>
    </row>
    <row r="112" spans="1:20" x14ac:dyDescent="0.25">
      <c r="A112" s="5"/>
      <c r="B112"/>
      <c r="N112" t="s">
        <v>184</v>
      </c>
      <c r="O112" s="19">
        <v>458.25</v>
      </c>
      <c r="P112" s="17">
        <v>44839</v>
      </c>
      <c r="Q112" t="s">
        <v>84</v>
      </c>
      <c r="R112" t="s">
        <v>40</v>
      </c>
      <c r="T112">
        <v>10</v>
      </c>
    </row>
    <row r="113" spans="1:20" x14ac:dyDescent="0.25">
      <c r="A113" s="5"/>
      <c r="B113"/>
      <c r="N113" t="s">
        <v>157</v>
      </c>
      <c r="O113" s="15">
        <v>13.87</v>
      </c>
      <c r="P113" s="17">
        <v>44840</v>
      </c>
      <c r="Q113" t="s">
        <v>10</v>
      </c>
      <c r="R113" t="s">
        <v>82</v>
      </c>
      <c r="T113">
        <v>10</v>
      </c>
    </row>
    <row r="114" spans="1:20" x14ac:dyDescent="0.25">
      <c r="A114" s="5"/>
      <c r="B114"/>
      <c r="N114" t="s">
        <v>158</v>
      </c>
      <c r="O114" s="15">
        <v>10</v>
      </c>
      <c r="P114" s="17">
        <v>44841</v>
      </c>
      <c r="Q114" t="s">
        <v>9</v>
      </c>
      <c r="R114" t="s">
        <v>45</v>
      </c>
      <c r="T114">
        <v>10</v>
      </c>
    </row>
    <row r="115" spans="1:20" x14ac:dyDescent="0.25">
      <c r="A115" s="5"/>
      <c r="B115"/>
      <c r="N115" t="s">
        <v>185</v>
      </c>
      <c r="O115" s="15">
        <v>13</v>
      </c>
      <c r="P115" s="17">
        <v>44841</v>
      </c>
      <c r="Q115" t="s">
        <v>10</v>
      </c>
      <c r="R115" t="s">
        <v>40</v>
      </c>
      <c r="T115">
        <v>10</v>
      </c>
    </row>
    <row r="116" spans="1:20" x14ac:dyDescent="0.25">
      <c r="A116" s="5"/>
      <c r="B116"/>
      <c r="N116" t="s">
        <v>102</v>
      </c>
      <c r="O116" s="15">
        <v>43.66</v>
      </c>
      <c r="P116" s="17">
        <v>44842</v>
      </c>
      <c r="Q116" t="s">
        <v>24</v>
      </c>
      <c r="R116" t="s">
        <v>40</v>
      </c>
      <c r="T116">
        <v>10</v>
      </c>
    </row>
    <row r="117" spans="1:20" x14ac:dyDescent="0.25">
      <c r="A117" s="5"/>
      <c r="B117"/>
      <c r="N117" t="s">
        <v>186</v>
      </c>
      <c r="O117" s="15">
        <v>5.6</v>
      </c>
      <c r="P117" s="17">
        <v>44847</v>
      </c>
      <c r="Q117" t="s">
        <v>10</v>
      </c>
      <c r="R117" t="s">
        <v>40</v>
      </c>
      <c r="T117">
        <v>10</v>
      </c>
    </row>
    <row r="118" spans="1:20" x14ac:dyDescent="0.25">
      <c r="A118" s="5"/>
      <c r="B118"/>
      <c r="N118" t="s">
        <v>159</v>
      </c>
      <c r="O118" s="15">
        <v>8</v>
      </c>
      <c r="P118" s="17">
        <v>44848</v>
      </c>
      <c r="Q118" t="s">
        <v>24</v>
      </c>
      <c r="R118" t="s">
        <v>45</v>
      </c>
      <c r="T118">
        <v>10</v>
      </c>
    </row>
    <row r="119" spans="1:20" x14ac:dyDescent="0.25">
      <c r="A119" s="5"/>
      <c r="B119"/>
      <c r="N119" t="s">
        <v>33</v>
      </c>
      <c r="O119" s="15">
        <v>37.19</v>
      </c>
      <c r="P119" s="17">
        <v>44848</v>
      </c>
      <c r="Q119" t="s">
        <v>24</v>
      </c>
      <c r="R119" t="s">
        <v>40</v>
      </c>
      <c r="T119">
        <v>10</v>
      </c>
    </row>
    <row r="120" spans="1:20" x14ac:dyDescent="0.25">
      <c r="A120" s="5"/>
      <c r="B120"/>
      <c r="N120" t="s">
        <v>93</v>
      </c>
      <c r="O120" s="15">
        <v>3</v>
      </c>
      <c r="P120" s="17">
        <v>44851</v>
      </c>
      <c r="Q120" t="s">
        <v>12</v>
      </c>
      <c r="R120" t="s">
        <v>82</v>
      </c>
      <c r="T120">
        <v>10</v>
      </c>
    </row>
    <row r="121" spans="1:20" x14ac:dyDescent="0.25">
      <c r="A121" s="5"/>
      <c r="B121"/>
      <c r="N121" t="s">
        <v>157</v>
      </c>
      <c r="O121" s="15">
        <v>14.22</v>
      </c>
      <c r="P121" s="17">
        <v>44851</v>
      </c>
      <c r="Q121" t="s">
        <v>10</v>
      </c>
      <c r="R121" t="s">
        <v>82</v>
      </c>
      <c r="T121">
        <v>10</v>
      </c>
    </row>
    <row r="122" spans="1:20" x14ac:dyDescent="0.25">
      <c r="A122" s="5"/>
      <c r="B122"/>
      <c r="N122" t="s">
        <v>160</v>
      </c>
      <c r="O122" s="15">
        <v>45.24</v>
      </c>
      <c r="P122" s="17">
        <v>44851</v>
      </c>
      <c r="Q122" t="s">
        <v>10</v>
      </c>
      <c r="R122" t="s">
        <v>82</v>
      </c>
      <c r="T122">
        <v>10</v>
      </c>
    </row>
    <row r="123" spans="1:20" x14ac:dyDescent="0.25">
      <c r="A123" s="5"/>
      <c r="B123"/>
      <c r="N123" t="s">
        <v>162</v>
      </c>
      <c r="O123" s="15">
        <v>42.24</v>
      </c>
      <c r="P123" s="17">
        <v>44853</v>
      </c>
      <c r="Q123" t="s">
        <v>10</v>
      </c>
      <c r="R123" t="s">
        <v>82</v>
      </c>
      <c r="T123">
        <v>10</v>
      </c>
    </row>
    <row r="124" spans="1:20" x14ac:dyDescent="0.25">
      <c r="A124" s="5"/>
      <c r="B124"/>
      <c r="N124" t="s">
        <v>187</v>
      </c>
      <c r="O124" s="15">
        <v>19.27</v>
      </c>
      <c r="P124" s="17">
        <v>44853</v>
      </c>
      <c r="Q124" t="s">
        <v>10</v>
      </c>
      <c r="R124" t="s">
        <v>40</v>
      </c>
      <c r="T124">
        <v>10</v>
      </c>
    </row>
    <row r="125" spans="1:20" x14ac:dyDescent="0.25">
      <c r="A125" s="5"/>
      <c r="B125"/>
      <c r="N125" t="s">
        <v>161</v>
      </c>
      <c r="O125" s="15">
        <v>67.55</v>
      </c>
      <c r="P125" s="17">
        <v>44854</v>
      </c>
      <c r="Q125" t="s">
        <v>11</v>
      </c>
      <c r="R125" t="s">
        <v>82</v>
      </c>
      <c r="T125">
        <v>10</v>
      </c>
    </row>
    <row r="126" spans="1:20" x14ac:dyDescent="0.25">
      <c r="A126" s="5"/>
      <c r="B126"/>
      <c r="N126" t="s">
        <v>157</v>
      </c>
      <c r="O126" s="15">
        <v>6.77</v>
      </c>
      <c r="P126" s="17">
        <v>44854</v>
      </c>
      <c r="Q126" t="s">
        <v>10</v>
      </c>
      <c r="R126" t="s">
        <v>82</v>
      </c>
      <c r="T126">
        <v>10</v>
      </c>
    </row>
    <row r="127" spans="1:20" x14ac:dyDescent="0.25">
      <c r="A127" s="5"/>
      <c r="B127"/>
      <c r="N127" t="s">
        <v>182</v>
      </c>
      <c r="O127" s="15">
        <v>12.99</v>
      </c>
      <c r="P127" s="17">
        <v>44855</v>
      </c>
      <c r="Q127" t="s">
        <v>12</v>
      </c>
      <c r="R127" t="s">
        <v>82</v>
      </c>
      <c r="T127">
        <v>10</v>
      </c>
    </row>
    <row r="128" spans="1:20" x14ac:dyDescent="0.25">
      <c r="A128" s="5"/>
      <c r="B128"/>
      <c r="N128" t="s">
        <v>35</v>
      </c>
      <c r="O128" s="15">
        <v>12.29</v>
      </c>
      <c r="P128" s="17">
        <v>44856</v>
      </c>
      <c r="Q128" t="s">
        <v>10</v>
      </c>
      <c r="R128" t="s">
        <v>40</v>
      </c>
      <c r="T128">
        <v>10</v>
      </c>
    </row>
    <row r="129" spans="1:20" x14ac:dyDescent="0.25">
      <c r="A129" s="5"/>
      <c r="B129"/>
      <c r="N129" t="s">
        <v>163</v>
      </c>
      <c r="O129" s="15">
        <v>32</v>
      </c>
      <c r="P129" s="17">
        <v>44858</v>
      </c>
      <c r="Q129" t="s">
        <v>11</v>
      </c>
      <c r="R129" t="s">
        <v>82</v>
      </c>
      <c r="T129">
        <v>10</v>
      </c>
    </row>
    <row r="130" spans="1:20" x14ac:dyDescent="0.25">
      <c r="A130" s="5"/>
      <c r="B130"/>
      <c r="N130" t="s">
        <v>188</v>
      </c>
      <c r="O130" s="15">
        <v>12.98</v>
      </c>
      <c r="P130" s="17">
        <v>44858</v>
      </c>
      <c r="Q130" t="s">
        <v>10</v>
      </c>
      <c r="R130" t="s">
        <v>40</v>
      </c>
      <c r="T130">
        <v>10</v>
      </c>
    </row>
    <row r="131" spans="1:20" x14ac:dyDescent="0.25">
      <c r="A131" s="5"/>
      <c r="B131"/>
      <c r="N131" t="s">
        <v>189</v>
      </c>
      <c r="O131" s="15">
        <v>6.37</v>
      </c>
      <c r="P131" s="17">
        <v>44858</v>
      </c>
      <c r="Q131" t="s">
        <v>10</v>
      </c>
      <c r="R131" t="s">
        <v>40</v>
      </c>
      <c r="T131">
        <v>10</v>
      </c>
    </row>
    <row r="132" spans="1:20" x14ac:dyDescent="0.25">
      <c r="A132" s="5"/>
      <c r="B132"/>
      <c r="N132" t="s">
        <v>190</v>
      </c>
      <c r="O132" s="15">
        <v>22.69</v>
      </c>
      <c r="P132" s="17">
        <v>44858</v>
      </c>
      <c r="Q132" t="s">
        <v>9</v>
      </c>
      <c r="R132" t="s">
        <v>40</v>
      </c>
      <c r="T132">
        <v>10</v>
      </c>
    </row>
    <row r="133" spans="1:20" x14ac:dyDescent="0.25">
      <c r="A133" s="5"/>
      <c r="B133"/>
      <c r="N133" t="s">
        <v>183</v>
      </c>
      <c r="O133" s="15">
        <v>13.25</v>
      </c>
      <c r="P133" s="17">
        <v>44859</v>
      </c>
      <c r="Q133" t="s">
        <v>12</v>
      </c>
      <c r="R133" t="s">
        <v>82</v>
      </c>
      <c r="T133">
        <v>10</v>
      </c>
    </row>
    <row r="134" spans="1:20" x14ac:dyDescent="0.25">
      <c r="A134" s="5"/>
      <c r="B134"/>
      <c r="N134" t="s">
        <v>191</v>
      </c>
      <c r="O134" s="15">
        <v>25.96</v>
      </c>
      <c r="P134" s="17">
        <v>44859</v>
      </c>
      <c r="Q134" t="s">
        <v>44</v>
      </c>
      <c r="R134" t="s">
        <v>40</v>
      </c>
      <c r="T134">
        <v>10</v>
      </c>
    </row>
    <row r="135" spans="1:20" x14ac:dyDescent="0.25">
      <c r="A135" s="5"/>
      <c r="B135"/>
      <c r="N135" t="s">
        <v>26</v>
      </c>
      <c r="O135" s="15">
        <v>7.63</v>
      </c>
      <c r="P135" s="17">
        <v>44859</v>
      </c>
      <c r="Q135" t="s">
        <v>11</v>
      </c>
      <c r="R135" t="s">
        <v>40</v>
      </c>
      <c r="T135">
        <v>10</v>
      </c>
    </row>
    <row r="136" spans="1:20" x14ac:dyDescent="0.25">
      <c r="A136" s="5"/>
      <c r="B136"/>
      <c r="N136" t="s">
        <v>25</v>
      </c>
      <c r="O136" s="15">
        <v>10.69</v>
      </c>
      <c r="P136" s="17">
        <v>44859</v>
      </c>
      <c r="Q136" t="s">
        <v>24</v>
      </c>
      <c r="R136" t="s">
        <v>40</v>
      </c>
      <c r="T136">
        <v>10</v>
      </c>
    </row>
    <row r="137" spans="1:20" x14ac:dyDescent="0.25">
      <c r="A137" s="5"/>
      <c r="B137"/>
      <c r="N137" t="s">
        <v>164</v>
      </c>
      <c r="O137" s="15">
        <v>106.19</v>
      </c>
      <c r="P137" s="17">
        <v>44860</v>
      </c>
      <c r="Q137" t="s">
        <v>11</v>
      </c>
      <c r="R137" t="s">
        <v>82</v>
      </c>
      <c r="T137">
        <v>10</v>
      </c>
    </row>
    <row r="138" spans="1:20" x14ac:dyDescent="0.25">
      <c r="A138" s="5"/>
      <c r="B138"/>
      <c r="N138" t="s">
        <v>165</v>
      </c>
      <c r="O138" s="15">
        <v>8.41</v>
      </c>
      <c r="P138" s="17">
        <v>44861</v>
      </c>
      <c r="Q138" t="s">
        <v>11</v>
      </c>
      <c r="R138" t="s">
        <v>82</v>
      </c>
      <c r="T138">
        <v>10</v>
      </c>
    </row>
    <row r="139" spans="1:20" x14ac:dyDescent="0.25">
      <c r="A139" s="5"/>
      <c r="B139"/>
      <c r="N139" t="s">
        <v>157</v>
      </c>
      <c r="O139" s="15">
        <v>6.32</v>
      </c>
      <c r="P139" s="17">
        <v>44867</v>
      </c>
      <c r="Q139" t="s">
        <v>10</v>
      </c>
      <c r="R139" t="s">
        <v>40</v>
      </c>
      <c r="T139">
        <v>11</v>
      </c>
    </row>
    <row r="140" spans="1:20" x14ac:dyDescent="0.25">
      <c r="A140" s="5"/>
      <c r="B140"/>
      <c r="N140" t="s">
        <v>192</v>
      </c>
      <c r="O140" s="15">
        <v>10.11</v>
      </c>
      <c r="P140" s="17">
        <v>44869</v>
      </c>
      <c r="Q140" t="s">
        <v>10</v>
      </c>
      <c r="R140" t="s">
        <v>40</v>
      </c>
      <c r="T140">
        <v>11</v>
      </c>
    </row>
    <row r="141" spans="1:20" x14ac:dyDescent="0.25">
      <c r="A141" s="5"/>
      <c r="B141"/>
      <c r="N141" t="s">
        <v>193</v>
      </c>
      <c r="O141" s="15">
        <v>27.05</v>
      </c>
      <c r="P141" s="17">
        <v>44869</v>
      </c>
      <c r="Q141" t="s">
        <v>10</v>
      </c>
      <c r="R141" t="s">
        <v>40</v>
      </c>
      <c r="T141">
        <v>11</v>
      </c>
    </row>
    <row r="142" spans="1:20" x14ac:dyDescent="0.25">
      <c r="A142" s="5"/>
      <c r="B142"/>
      <c r="N142" t="s">
        <v>194</v>
      </c>
      <c r="O142" s="15">
        <v>20.13</v>
      </c>
      <c r="P142" s="17">
        <v>44869</v>
      </c>
      <c r="Q142" t="s">
        <v>10</v>
      </c>
      <c r="R142" t="s">
        <v>40</v>
      </c>
      <c r="T142">
        <v>11</v>
      </c>
    </row>
    <row r="143" spans="1:20" x14ac:dyDescent="0.25">
      <c r="A143" s="5"/>
      <c r="B143"/>
      <c r="N143" t="s">
        <v>195</v>
      </c>
      <c r="O143" s="15">
        <v>258.91000000000003</v>
      </c>
      <c r="P143" s="17">
        <v>44870</v>
      </c>
      <c r="Q143" t="s">
        <v>84</v>
      </c>
      <c r="R143" t="s">
        <v>40</v>
      </c>
      <c r="T143">
        <v>11</v>
      </c>
    </row>
    <row r="144" spans="1:20" x14ac:dyDescent="0.25">
      <c r="A144" s="5"/>
      <c r="B144"/>
      <c r="N144" t="s">
        <v>196</v>
      </c>
      <c r="O144" s="15">
        <v>259.95</v>
      </c>
      <c r="P144" s="17">
        <v>44870</v>
      </c>
      <c r="Q144" t="s">
        <v>84</v>
      </c>
      <c r="R144" t="s">
        <v>40</v>
      </c>
      <c r="T144">
        <v>11</v>
      </c>
    </row>
    <row r="145" spans="1:20" x14ac:dyDescent="0.25">
      <c r="A145" s="5"/>
      <c r="B145"/>
      <c r="N145" t="s">
        <v>197</v>
      </c>
      <c r="O145" s="15">
        <v>101.7</v>
      </c>
      <c r="P145" s="17">
        <v>44871</v>
      </c>
      <c r="Q145" t="s">
        <v>10</v>
      </c>
      <c r="R145" t="s">
        <v>40</v>
      </c>
      <c r="T145">
        <v>11</v>
      </c>
    </row>
    <row r="146" spans="1:20" x14ac:dyDescent="0.25">
      <c r="A146" s="5"/>
      <c r="B146"/>
      <c r="N146" t="s">
        <v>33</v>
      </c>
      <c r="O146" s="15">
        <v>57.02</v>
      </c>
      <c r="P146" s="17">
        <v>44871</v>
      </c>
      <c r="Q146" t="s">
        <v>24</v>
      </c>
      <c r="R146" t="s">
        <v>40</v>
      </c>
      <c r="T146">
        <v>11</v>
      </c>
    </row>
    <row r="147" spans="1:20" x14ac:dyDescent="0.25">
      <c r="A147" s="5"/>
      <c r="B147"/>
      <c r="N147" t="s">
        <v>167</v>
      </c>
      <c r="O147" s="19">
        <v>4.96</v>
      </c>
      <c r="P147" s="17">
        <v>44872</v>
      </c>
      <c r="Q147" t="s">
        <v>10</v>
      </c>
      <c r="R147" t="s">
        <v>82</v>
      </c>
      <c r="T147">
        <v>11</v>
      </c>
    </row>
    <row r="148" spans="1:20" x14ac:dyDescent="0.25">
      <c r="A148" s="5"/>
      <c r="B148"/>
      <c r="N148" t="s">
        <v>198</v>
      </c>
      <c r="O148" s="15">
        <v>7.77</v>
      </c>
      <c r="P148" s="17">
        <v>44872</v>
      </c>
      <c r="Q148" t="s">
        <v>10</v>
      </c>
      <c r="R148" t="s">
        <v>40</v>
      </c>
      <c r="T148">
        <v>11</v>
      </c>
    </row>
    <row r="149" spans="1:20" x14ac:dyDescent="0.25">
      <c r="A149" s="5"/>
      <c r="B149"/>
      <c r="N149" t="s">
        <v>199</v>
      </c>
      <c r="O149" s="15">
        <v>11.27</v>
      </c>
      <c r="P149" s="17">
        <v>44872</v>
      </c>
      <c r="Q149" t="s">
        <v>11</v>
      </c>
      <c r="R149" t="s">
        <v>40</v>
      </c>
      <c r="T149">
        <v>11</v>
      </c>
    </row>
    <row r="150" spans="1:20" x14ac:dyDescent="0.25">
      <c r="A150" s="5"/>
      <c r="B150"/>
      <c r="N150" t="s">
        <v>48</v>
      </c>
      <c r="O150" s="15">
        <v>12.42</v>
      </c>
      <c r="P150" s="17">
        <v>44873</v>
      </c>
      <c r="Q150" t="s">
        <v>44</v>
      </c>
      <c r="R150" t="s">
        <v>40</v>
      </c>
      <c r="T150">
        <v>11</v>
      </c>
    </row>
    <row r="151" spans="1:20" x14ac:dyDescent="0.25">
      <c r="A151" s="5"/>
      <c r="B151"/>
      <c r="N151" t="s">
        <v>46</v>
      </c>
      <c r="O151" s="15">
        <v>16.73</v>
      </c>
      <c r="P151" s="17">
        <v>44873</v>
      </c>
      <c r="Q151" t="s">
        <v>24</v>
      </c>
      <c r="R151" t="s">
        <v>40</v>
      </c>
      <c r="T151">
        <v>11</v>
      </c>
    </row>
    <row r="152" spans="1:20" x14ac:dyDescent="0.25">
      <c r="A152" s="5"/>
      <c r="B152"/>
      <c r="N152" t="s">
        <v>200</v>
      </c>
      <c r="O152" s="15">
        <v>23.99</v>
      </c>
      <c r="P152" s="17">
        <v>44876</v>
      </c>
      <c r="Q152" t="s">
        <v>10</v>
      </c>
      <c r="R152" t="s">
        <v>40</v>
      </c>
      <c r="T152">
        <v>11</v>
      </c>
    </row>
    <row r="153" spans="1:20" x14ac:dyDescent="0.25">
      <c r="A153" s="5"/>
      <c r="B153"/>
      <c r="N153" t="s">
        <v>201</v>
      </c>
      <c r="O153" s="15">
        <v>17.5</v>
      </c>
      <c r="P153" s="17">
        <v>44876</v>
      </c>
      <c r="Q153" t="s">
        <v>11</v>
      </c>
      <c r="R153" t="s">
        <v>40</v>
      </c>
      <c r="S153" t="s">
        <v>224</v>
      </c>
      <c r="T153">
        <v>11</v>
      </c>
    </row>
    <row r="154" spans="1:20" x14ac:dyDescent="0.25">
      <c r="A154" s="5"/>
      <c r="B154"/>
      <c r="N154" t="s">
        <v>180</v>
      </c>
      <c r="O154" s="19">
        <v>11.56</v>
      </c>
      <c r="P154" s="17">
        <v>44879</v>
      </c>
      <c r="Q154" t="s">
        <v>12</v>
      </c>
      <c r="R154" t="s">
        <v>82</v>
      </c>
      <c r="T154">
        <v>11</v>
      </c>
    </row>
    <row r="155" spans="1:20" x14ac:dyDescent="0.25">
      <c r="A155" s="5"/>
      <c r="B155"/>
      <c r="N155" t="s">
        <v>181</v>
      </c>
      <c r="O155" s="19">
        <v>23.01</v>
      </c>
      <c r="P155" s="17">
        <v>44879</v>
      </c>
      <c r="Q155" t="s">
        <v>12</v>
      </c>
      <c r="R155" t="s">
        <v>82</v>
      </c>
      <c r="T155">
        <v>11</v>
      </c>
    </row>
    <row r="156" spans="1:20" x14ac:dyDescent="0.25">
      <c r="A156" s="5"/>
      <c r="B156"/>
      <c r="N156" t="s">
        <v>202</v>
      </c>
      <c r="O156" s="15">
        <v>1</v>
      </c>
      <c r="P156" s="17">
        <v>44880</v>
      </c>
      <c r="Q156" t="s">
        <v>44</v>
      </c>
      <c r="R156" t="s">
        <v>40</v>
      </c>
      <c r="T156">
        <v>11</v>
      </c>
    </row>
    <row r="157" spans="1:20" x14ac:dyDescent="0.25">
      <c r="A157" s="5"/>
      <c r="B157"/>
      <c r="N157" t="s">
        <v>203</v>
      </c>
      <c r="O157" s="15">
        <v>23.24</v>
      </c>
      <c r="P157" s="17">
        <v>44880</v>
      </c>
      <c r="Q157" t="s">
        <v>24</v>
      </c>
      <c r="R157" t="s">
        <v>40</v>
      </c>
      <c r="T157">
        <v>11</v>
      </c>
    </row>
    <row r="158" spans="1:20" x14ac:dyDescent="0.25">
      <c r="A158" s="5"/>
      <c r="B158"/>
      <c r="N158" t="s">
        <v>29</v>
      </c>
      <c r="O158" s="15">
        <v>27.45</v>
      </c>
      <c r="P158" s="17">
        <v>44880</v>
      </c>
      <c r="Q158" t="s">
        <v>24</v>
      </c>
      <c r="R158" t="s">
        <v>40</v>
      </c>
      <c r="T158">
        <v>11</v>
      </c>
    </row>
    <row r="159" spans="1:20" x14ac:dyDescent="0.25">
      <c r="A159" s="5"/>
      <c r="B159"/>
      <c r="N159" t="s">
        <v>157</v>
      </c>
      <c r="O159" s="19">
        <v>23.47</v>
      </c>
      <c r="P159" s="17">
        <v>44881</v>
      </c>
      <c r="Q159" t="s">
        <v>10</v>
      </c>
      <c r="R159" t="s">
        <v>82</v>
      </c>
      <c r="T159">
        <v>11</v>
      </c>
    </row>
    <row r="160" spans="1:20" x14ac:dyDescent="0.25">
      <c r="A160" s="5"/>
      <c r="B160"/>
      <c r="N160" t="s">
        <v>157</v>
      </c>
      <c r="O160" s="19">
        <v>6.77</v>
      </c>
      <c r="P160" s="17">
        <v>44882</v>
      </c>
      <c r="Q160" t="s">
        <v>10</v>
      </c>
      <c r="R160" t="s">
        <v>82</v>
      </c>
      <c r="T160">
        <v>11</v>
      </c>
    </row>
    <row r="161" spans="1:20" x14ac:dyDescent="0.25">
      <c r="A161" s="5"/>
      <c r="B161"/>
      <c r="N161" t="s">
        <v>168</v>
      </c>
      <c r="O161" s="19">
        <v>9.0399999999999991</v>
      </c>
      <c r="P161" s="17">
        <v>44882</v>
      </c>
      <c r="Q161" t="s">
        <v>10</v>
      </c>
      <c r="R161" t="s">
        <v>82</v>
      </c>
      <c r="T161">
        <v>11</v>
      </c>
    </row>
    <row r="162" spans="1:20" x14ac:dyDescent="0.25">
      <c r="A162" s="5"/>
      <c r="B162"/>
      <c r="N162" t="s">
        <v>204</v>
      </c>
      <c r="O162" s="15">
        <v>10.4</v>
      </c>
      <c r="P162" s="17">
        <v>44885</v>
      </c>
      <c r="Q162" t="s">
        <v>9</v>
      </c>
      <c r="R162" t="s">
        <v>40</v>
      </c>
      <c r="T162">
        <v>11</v>
      </c>
    </row>
    <row r="163" spans="1:20" x14ac:dyDescent="0.25">
      <c r="A163" s="5"/>
      <c r="B163"/>
      <c r="N163" t="s">
        <v>166</v>
      </c>
      <c r="O163" s="19">
        <v>59.89</v>
      </c>
      <c r="P163" s="17">
        <v>44886</v>
      </c>
      <c r="Q163" t="s">
        <v>9</v>
      </c>
      <c r="R163" t="s">
        <v>82</v>
      </c>
      <c r="T163">
        <v>11</v>
      </c>
    </row>
    <row r="164" spans="1:20" x14ac:dyDescent="0.25">
      <c r="A164" s="5"/>
      <c r="B164"/>
      <c r="N164" t="s">
        <v>169</v>
      </c>
      <c r="O164" s="19">
        <v>9.23</v>
      </c>
      <c r="P164" s="17">
        <v>44886</v>
      </c>
      <c r="Q164" t="s">
        <v>24</v>
      </c>
      <c r="R164" t="s">
        <v>82</v>
      </c>
      <c r="T164">
        <v>11</v>
      </c>
    </row>
    <row r="165" spans="1:20" x14ac:dyDescent="0.25">
      <c r="A165" s="5"/>
      <c r="B165"/>
      <c r="N165" t="s">
        <v>205</v>
      </c>
      <c r="O165" s="15">
        <v>4.96</v>
      </c>
      <c r="P165" s="17">
        <v>44886</v>
      </c>
      <c r="Q165" t="s">
        <v>10</v>
      </c>
      <c r="R165" t="s">
        <v>40</v>
      </c>
      <c r="T165">
        <v>11</v>
      </c>
    </row>
    <row r="166" spans="1:20" x14ac:dyDescent="0.25">
      <c r="A166" s="5"/>
      <c r="B166"/>
      <c r="N166" t="s">
        <v>179</v>
      </c>
      <c r="O166" s="19">
        <v>16.690000000000001</v>
      </c>
      <c r="P166" s="17">
        <v>44887</v>
      </c>
      <c r="Q166" t="s">
        <v>12</v>
      </c>
      <c r="R166" t="s">
        <v>82</v>
      </c>
      <c r="T166">
        <v>11</v>
      </c>
    </row>
    <row r="167" spans="1:20" x14ac:dyDescent="0.25">
      <c r="A167" s="5"/>
      <c r="B167"/>
      <c r="N167" t="s">
        <v>93</v>
      </c>
      <c r="O167" s="19">
        <v>20.59</v>
      </c>
      <c r="P167" s="17">
        <v>44887</v>
      </c>
      <c r="Q167" t="s">
        <v>12</v>
      </c>
      <c r="R167" t="s">
        <v>82</v>
      </c>
      <c r="T167">
        <v>11</v>
      </c>
    </row>
    <row r="168" spans="1:20" x14ac:dyDescent="0.25">
      <c r="A168" s="5"/>
      <c r="B168"/>
      <c r="N168" t="s">
        <v>185</v>
      </c>
      <c r="O168" s="15">
        <v>15.59</v>
      </c>
      <c r="P168" s="17">
        <v>44887</v>
      </c>
      <c r="Q168" t="s">
        <v>10</v>
      </c>
      <c r="R168" t="s">
        <v>40</v>
      </c>
      <c r="T168">
        <v>11</v>
      </c>
    </row>
    <row r="169" spans="1:20" x14ac:dyDescent="0.25">
      <c r="A169" s="5"/>
      <c r="B169"/>
      <c r="N169" t="s">
        <v>23</v>
      </c>
      <c r="O169" s="19">
        <v>31.97</v>
      </c>
      <c r="P169" s="17">
        <v>44888</v>
      </c>
      <c r="Q169" t="s">
        <v>24</v>
      </c>
      <c r="R169" t="s">
        <v>82</v>
      </c>
      <c r="T169">
        <v>11</v>
      </c>
    </row>
    <row r="170" spans="1:20" x14ac:dyDescent="0.25">
      <c r="A170" s="5"/>
      <c r="B170"/>
      <c r="N170" t="s">
        <v>206</v>
      </c>
      <c r="O170" s="15">
        <v>0</v>
      </c>
      <c r="P170" s="17">
        <v>44888</v>
      </c>
      <c r="Q170" t="s">
        <v>44</v>
      </c>
      <c r="R170" t="s">
        <v>40</v>
      </c>
      <c r="S170" t="s">
        <v>225</v>
      </c>
      <c r="T170">
        <v>11</v>
      </c>
    </row>
    <row r="171" spans="1:20" x14ac:dyDescent="0.25">
      <c r="A171" s="5"/>
      <c r="B171"/>
      <c r="N171" t="s">
        <v>206</v>
      </c>
      <c r="O171" s="15">
        <v>0</v>
      </c>
      <c r="P171" s="17">
        <v>44888</v>
      </c>
      <c r="Q171" t="s">
        <v>44</v>
      </c>
      <c r="R171" t="s">
        <v>40</v>
      </c>
      <c r="S171" t="s">
        <v>226</v>
      </c>
      <c r="T171">
        <v>11</v>
      </c>
    </row>
    <row r="172" spans="1:20" x14ac:dyDescent="0.25">
      <c r="A172" s="5"/>
      <c r="B172"/>
      <c r="N172" t="s">
        <v>207</v>
      </c>
      <c r="O172" s="15">
        <v>5.31</v>
      </c>
      <c r="P172" s="17">
        <v>44888</v>
      </c>
      <c r="Q172" t="s">
        <v>10</v>
      </c>
      <c r="R172" t="s">
        <v>40</v>
      </c>
      <c r="T172">
        <v>11</v>
      </c>
    </row>
    <row r="173" spans="1:20" x14ac:dyDescent="0.25">
      <c r="A173" s="5"/>
      <c r="B173"/>
      <c r="N173" t="s">
        <v>157</v>
      </c>
      <c r="O173" s="15">
        <v>13.56</v>
      </c>
      <c r="P173" s="17">
        <v>44889</v>
      </c>
      <c r="Q173" t="s">
        <v>10</v>
      </c>
      <c r="R173" t="s">
        <v>40</v>
      </c>
      <c r="T173">
        <v>11</v>
      </c>
    </row>
    <row r="174" spans="1:20" x14ac:dyDescent="0.25">
      <c r="A174" s="5"/>
      <c r="B174"/>
      <c r="N174" t="s">
        <v>26</v>
      </c>
      <c r="O174" s="15">
        <v>1.1299999999999999</v>
      </c>
      <c r="P174" s="17">
        <v>44891</v>
      </c>
      <c r="Q174" t="s">
        <v>11</v>
      </c>
      <c r="R174" t="s">
        <v>40</v>
      </c>
      <c r="T174">
        <v>11</v>
      </c>
    </row>
    <row r="175" spans="1:20" x14ac:dyDescent="0.25">
      <c r="A175" s="5"/>
      <c r="B175"/>
      <c r="N175" t="s">
        <v>208</v>
      </c>
      <c r="O175" s="15">
        <v>2.7</v>
      </c>
      <c r="P175" s="17">
        <v>44891</v>
      </c>
      <c r="Q175" t="s">
        <v>44</v>
      </c>
      <c r="R175" t="s">
        <v>40</v>
      </c>
      <c r="T175">
        <v>11</v>
      </c>
    </row>
    <row r="176" spans="1:20" x14ac:dyDescent="0.25">
      <c r="A176" s="5"/>
      <c r="B176"/>
      <c r="N176" t="s">
        <v>209</v>
      </c>
      <c r="O176" s="15">
        <v>21</v>
      </c>
      <c r="P176" s="17">
        <v>44891</v>
      </c>
      <c r="Q176" t="s">
        <v>24</v>
      </c>
      <c r="R176" t="s">
        <v>40</v>
      </c>
      <c r="T176">
        <v>11</v>
      </c>
    </row>
    <row r="177" spans="1:20" x14ac:dyDescent="0.25">
      <c r="A177" s="4"/>
      <c r="B177" s="7"/>
      <c r="N177" t="s">
        <v>29</v>
      </c>
      <c r="O177" s="15">
        <v>11.25</v>
      </c>
      <c r="P177" s="17">
        <v>44891</v>
      </c>
      <c r="Q177" t="s">
        <v>24</v>
      </c>
      <c r="R177" t="s">
        <v>40</v>
      </c>
      <c r="T177">
        <v>11</v>
      </c>
    </row>
    <row r="178" spans="1:20" x14ac:dyDescent="0.25">
      <c r="A178" s="5"/>
      <c r="B178" s="8"/>
      <c r="N178" t="s">
        <v>48</v>
      </c>
      <c r="O178" s="15">
        <v>2.42</v>
      </c>
      <c r="P178" s="17">
        <v>44891</v>
      </c>
      <c r="Q178" t="s">
        <v>9</v>
      </c>
      <c r="R178" t="s">
        <v>40</v>
      </c>
      <c r="S178" t="s">
        <v>223</v>
      </c>
      <c r="T178">
        <v>11</v>
      </c>
    </row>
    <row r="179" spans="1:20" x14ac:dyDescent="0.25">
      <c r="A179" s="5"/>
      <c r="B179" s="8"/>
      <c r="N179" t="s">
        <v>26</v>
      </c>
      <c r="O179" s="15">
        <v>7.06</v>
      </c>
      <c r="P179" s="17">
        <v>44891</v>
      </c>
      <c r="Q179" t="s">
        <v>24</v>
      </c>
      <c r="R179" t="s">
        <v>40</v>
      </c>
      <c r="T179">
        <v>11</v>
      </c>
    </row>
    <row r="180" spans="1:20" x14ac:dyDescent="0.25">
      <c r="A180" s="5"/>
      <c r="B180" s="8"/>
      <c r="N180" t="s">
        <v>210</v>
      </c>
      <c r="O180" s="15">
        <v>9.75</v>
      </c>
      <c r="P180" s="17">
        <v>44892</v>
      </c>
      <c r="Q180" t="s">
        <v>10</v>
      </c>
      <c r="R180" t="s">
        <v>40</v>
      </c>
      <c r="T180">
        <v>11</v>
      </c>
    </row>
    <row r="181" spans="1:20" x14ac:dyDescent="0.25">
      <c r="A181" s="5"/>
      <c r="B181" s="8"/>
      <c r="N181" t="s">
        <v>170</v>
      </c>
      <c r="O181" s="19">
        <v>17.5</v>
      </c>
      <c r="P181" s="17">
        <v>44894</v>
      </c>
      <c r="Q181" t="s">
        <v>9</v>
      </c>
      <c r="R181" t="s">
        <v>82</v>
      </c>
      <c r="S181" t="s">
        <v>224</v>
      </c>
      <c r="T181">
        <v>11</v>
      </c>
    </row>
    <row r="182" spans="1:20" x14ac:dyDescent="0.25">
      <c r="A182" s="5"/>
      <c r="B182" s="8"/>
      <c r="N182" t="s">
        <v>157</v>
      </c>
      <c r="O182" s="19">
        <v>7.44</v>
      </c>
      <c r="P182" s="17">
        <v>44895</v>
      </c>
      <c r="Q182" t="s">
        <v>10</v>
      </c>
      <c r="R182" t="s">
        <v>82</v>
      </c>
      <c r="T182">
        <v>11</v>
      </c>
    </row>
    <row r="183" spans="1:20" x14ac:dyDescent="0.25">
      <c r="A183" s="5"/>
      <c r="B183" s="8"/>
      <c r="N183" t="s">
        <v>157</v>
      </c>
      <c r="O183" s="15">
        <v>6.22</v>
      </c>
      <c r="P183" s="17">
        <v>44895</v>
      </c>
      <c r="Q183" t="s">
        <v>10</v>
      </c>
      <c r="R183" t="s">
        <v>40</v>
      </c>
      <c r="T183">
        <v>11</v>
      </c>
    </row>
    <row r="184" spans="1:20" x14ac:dyDescent="0.25">
      <c r="A184" s="5"/>
      <c r="B184" s="8"/>
      <c r="N184" t="s">
        <v>102</v>
      </c>
      <c r="O184" s="15">
        <v>30.54</v>
      </c>
      <c r="P184" s="17">
        <v>44900</v>
      </c>
      <c r="Q184" t="s">
        <v>24</v>
      </c>
      <c r="R184" t="s">
        <v>40</v>
      </c>
      <c r="T184">
        <v>12</v>
      </c>
    </row>
    <row r="185" spans="1:20" x14ac:dyDescent="0.25">
      <c r="A185" s="5"/>
      <c r="B185" s="8"/>
      <c r="N185" t="s">
        <v>102</v>
      </c>
      <c r="O185" s="15">
        <v>2.5099999999999998</v>
      </c>
      <c r="P185" s="17">
        <v>44905</v>
      </c>
      <c r="Q185" t="s">
        <v>24</v>
      </c>
      <c r="R185" t="s">
        <v>40</v>
      </c>
      <c r="T185">
        <v>12</v>
      </c>
    </row>
    <row r="186" spans="1:20" x14ac:dyDescent="0.25">
      <c r="A186" s="5"/>
      <c r="B186" s="8"/>
      <c r="N186" t="s">
        <v>172</v>
      </c>
      <c r="O186" s="19">
        <v>23.72</v>
      </c>
      <c r="P186" s="17">
        <v>44907</v>
      </c>
      <c r="Q186" t="s">
        <v>11</v>
      </c>
      <c r="R186" t="s">
        <v>82</v>
      </c>
      <c r="S186" t="s">
        <v>224</v>
      </c>
      <c r="T186">
        <v>12</v>
      </c>
    </row>
    <row r="187" spans="1:20" x14ac:dyDescent="0.25">
      <c r="A187" s="5"/>
      <c r="B187" s="8"/>
      <c r="N187" t="s">
        <v>211</v>
      </c>
      <c r="O187" s="15">
        <v>86.05</v>
      </c>
      <c r="P187" s="17">
        <v>44907</v>
      </c>
      <c r="Q187" t="s">
        <v>44</v>
      </c>
      <c r="R187" t="s">
        <v>40</v>
      </c>
      <c r="T187">
        <v>12</v>
      </c>
    </row>
    <row r="188" spans="1:20" x14ac:dyDescent="0.25">
      <c r="A188" s="5"/>
      <c r="B188" s="8"/>
      <c r="N188" t="s">
        <v>91</v>
      </c>
      <c r="O188" s="15">
        <v>8.07</v>
      </c>
      <c r="P188" s="17">
        <v>44908</v>
      </c>
      <c r="Q188" t="s">
        <v>10</v>
      </c>
      <c r="R188" t="s">
        <v>40</v>
      </c>
      <c r="T188">
        <v>12</v>
      </c>
    </row>
    <row r="189" spans="1:20" x14ac:dyDescent="0.25">
      <c r="A189" s="5"/>
      <c r="B189" s="8"/>
      <c r="N189" t="s">
        <v>110</v>
      </c>
      <c r="O189" s="15">
        <v>33.89</v>
      </c>
      <c r="P189" s="17">
        <v>44909</v>
      </c>
      <c r="Q189" t="s">
        <v>11</v>
      </c>
      <c r="R189" t="s">
        <v>40</v>
      </c>
      <c r="T189">
        <v>12</v>
      </c>
    </row>
    <row r="190" spans="1:20" x14ac:dyDescent="0.25">
      <c r="A190" s="5"/>
      <c r="B190" s="8"/>
      <c r="N190" t="s">
        <v>102</v>
      </c>
      <c r="O190" s="15">
        <v>42.68</v>
      </c>
      <c r="P190" s="17">
        <v>44909</v>
      </c>
      <c r="Q190" t="s">
        <v>24</v>
      </c>
      <c r="R190" t="s">
        <v>40</v>
      </c>
      <c r="T190">
        <v>12</v>
      </c>
    </row>
    <row r="191" spans="1:20" x14ac:dyDescent="0.25">
      <c r="A191" s="5"/>
      <c r="B191" s="8"/>
      <c r="N191" t="s">
        <v>212</v>
      </c>
      <c r="O191" s="15">
        <v>3.69</v>
      </c>
      <c r="P191" s="17">
        <v>44910</v>
      </c>
      <c r="Q191" t="s">
        <v>44</v>
      </c>
      <c r="R191" t="s">
        <v>40</v>
      </c>
      <c r="T191">
        <v>12</v>
      </c>
    </row>
    <row r="192" spans="1:20" x14ac:dyDescent="0.25">
      <c r="A192" s="5"/>
      <c r="B192" s="8"/>
      <c r="N192" t="s">
        <v>205</v>
      </c>
      <c r="O192" s="15">
        <v>4.96</v>
      </c>
      <c r="P192" s="17">
        <v>44910</v>
      </c>
      <c r="Q192" t="s">
        <v>10</v>
      </c>
      <c r="R192" t="s">
        <v>40</v>
      </c>
      <c r="T192">
        <v>12</v>
      </c>
    </row>
    <row r="193" spans="1:20" x14ac:dyDescent="0.25">
      <c r="A193" s="5"/>
      <c r="B193" s="8"/>
      <c r="N193" t="s">
        <v>173</v>
      </c>
      <c r="O193" s="19">
        <v>2.79</v>
      </c>
      <c r="P193" s="17">
        <v>44911</v>
      </c>
      <c r="Q193" t="s">
        <v>24</v>
      </c>
      <c r="R193" t="s">
        <v>82</v>
      </c>
      <c r="T193">
        <v>12</v>
      </c>
    </row>
    <row r="194" spans="1:20" x14ac:dyDescent="0.25">
      <c r="A194" s="5"/>
      <c r="B194" s="8"/>
      <c r="N194" t="s">
        <v>213</v>
      </c>
      <c r="O194" s="15">
        <v>564.99</v>
      </c>
      <c r="P194" s="17">
        <v>44911</v>
      </c>
      <c r="Q194" t="s">
        <v>11</v>
      </c>
      <c r="R194" t="s">
        <v>40</v>
      </c>
      <c r="T194">
        <v>12</v>
      </c>
    </row>
    <row r="195" spans="1:20" x14ac:dyDescent="0.25">
      <c r="A195" s="5"/>
      <c r="B195" s="8"/>
      <c r="N195" t="s">
        <v>214</v>
      </c>
      <c r="O195" s="15">
        <v>13.87</v>
      </c>
      <c r="P195" s="17">
        <v>44911</v>
      </c>
      <c r="Q195" t="s">
        <v>10</v>
      </c>
      <c r="R195" t="s">
        <v>40</v>
      </c>
      <c r="T195">
        <v>12</v>
      </c>
    </row>
    <row r="196" spans="1:20" x14ac:dyDescent="0.25">
      <c r="A196" s="5"/>
      <c r="B196" s="8"/>
      <c r="N196" t="s">
        <v>186</v>
      </c>
      <c r="O196" s="15">
        <v>6.22</v>
      </c>
      <c r="P196" s="17">
        <v>44911</v>
      </c>
      <c r="Q196" t="s">
        <v>10</v>
      </c>
      <c r="R196" t="s">
        <v>40</v>
      </c>
      <c r="T196">
        <v>12</v>
      </c>
    </row>
    <row r="197" spans="1:20" x14ac:dyDescent="0.25">
      <c r="A197" s="5"/>
      <c r="B197" s="8"/>
      <c r="N197" t="s">
        <v>215</v>
      </c>
      <c r="O197" s="15">
        <v>27</v>
      </c>
      <c r="P197" s="17">
        <v>44912</v>
      </c>
      <c r="Q197" t="s">
        <v>11</v>
      </c>
      <c r="R197" t="s">
        <v>40</v>
      </c>
      <c r="S197" t="s">
        <v>224</v>
      </c>
      <c r="T197">
        <v>12</v>
      </c>
    </row>
    <row r="198" spans="1:20" x14ac:dyDescent="0.25">
      <c r="A198" s="5"/>
      <c r="B198" s="8"/>
      <c r="N198" t="s">
        <v>174</v>
      </c>
      <c r="O198" s="19">
        <v>25.19</v>
      </c>
      <c r="P198" s="17">
        <v>44914</v>
      </c>
      <c r="Q198" t="s">
        <v>11</v>
      </c>
      <c r="R198" t="s">
        <v>82</v>
      </c>
      <c r="S198" t="s">
        <v>224</v>
      </c>
      <c r="T198">
        <v>12</v>
      </c>
    </row>
    <row r="199" spans="1:20" x14ac:dyDescent="0.25">
      <c r="A199" s="5"/>
      <c r="B199" s="8"/>
      <c r="N199" t="s">
        <v>171</v>
      </c>
      <c r="O199" s="19">
        <v>45.9</v>
      </c>
      <c r="P199" s="17">
        <v>44915</v>
      </c>
      <c r="Q199" t="s">
        <v>11</v>
      </c>
      <c r="R199" t="s">
        <v>82</v>
      </c>
      <c r="S199" t="s">
        <v>224</v>
      </c>
      <c r="T199">
        <v>12</v>
      </c>
    </row>
    <row r="200" spans="1:20" x14ac:dyDescent="0.25">
      <c r="A200" s="5"/>
      <c r="B200" s="8"/>
      <c r="N200" t="s">
        <v>209</v>
      </c>
      <c r="O200" s="15">
        <v>5.69</v>
      </c>
      <c r="P200" s="17">
        <v>44916</v>
      </c>
      <c r="Q200" t="s">
        <v>24</v>
      </c>
      <c r="R200" t="s">
        <v>40</v>
      </c>
      <c r="T200">
        <v>12</v>
      </c>
    </row>
    <row r="201" spans="1:20" x14ac:dyDescent="0.25">
      <c r="A201" s="5"/>
      <c r="B201" s="8"/>
      <c r="N201" t="s">
        <v>191</v>
      </c>
      <c r="O201" s="15">
        <v>28.32</v>
      </c>
      <c r="P201" s="17">
        <v>44916</v>
      </c>
      <c r="Q201" t="s">
        <v>44</v>
      </c>
      <c r="R201" t="s">
        <v>40</v>
      </c>
      <c r="T201">
        <v>12</v>
      </c>
    </row>
    <row r="202" spans="1:20" x14ac:dyDescent="0.25">
      <c r="A202" s="6"/>
      <c r="B202" s="8"/>
      <c r="N202" t="s">
        <v>91</v>
      </c>
      <c r="O202" s="15">
        <v>15.69</v>
      </c>
      <c r="P202" s="17">
        <v>44916</v>
      </c>
      <c r="Q202" t="s">
        <v>10</v>
      </c>
      <c r="R202" t="s">
        <v>40</v>
      </c>
      <c r="T202">
        <v>12</v>
      </c>
    </row>
    <row r="203" spans="1:20" x14ac:dyDescent="0.25">
      <c r="A203" s="9"/>
      <c r="B203" s="10"/>
      <c r="N203" t="s">
        <v>175</v>
      </c>
      <c r="O203" s="19">
        <v>13.57</v>
      </c>
      <c r="P203" s="17">
        <v>44918</v>
      </c>
      <c r="Q203" t="s">
        <v>12</v>
      </c>
      <c r="R203" t="s">
        <v>82</v>
      </c>
      <c r="T203">
        <v>12</v>
      </c>
    </row>
    <row r="204" spans="1:20" x14ac:dyDescent="0.25">
      <c r="A204" s="9"/>
      <c r="B204" s="10"/>
      <c r="N204" t="s">
        <v>216</v>
      </c>
      <c r="O204" s="15">
        <v>4.79</v>
      </c>
      <c r="P204" s="17">
        <v>44918</v>
      </c>
      <c r="Q204" t="s">
        <v>10</v>
      </c>
      <c r="R204" t="s">
        <v>40</v>
      </c>
      <c r="T204">
        <v>12</v>
      </c>
    </row>
    <row r="205" spans="1:20" x14ac:dyDescent="0.25">
      <c r="A205" s="9"/>
      <c r="B205" s="10"/>
      <c r="N205" t="s">
        <v>50</v>
      </c>
      <c r="O205" s="15">
        <v>3.7</v>
      </c>
      <c r="P205" s="17">
        <v>44918</v>
      </c>
      <c r="Q205" t="s">
        <v>12</v>
      </c>
      <c r="R205" t="s">
        <v>40</v>
      </c>
      <c r="T205">
        <v>12</v>
      </c>
    </row>
    <row r="206" spans="1:20" x14ac:dyDescent="0.25">
      <c r="A206" s="9"/>
      <c r="B206" s="10"/>
      <c r="N206" t="s">
        <v>57</v>
      </c>
      <c r="O206" s="15">
        <v>6.19</v>
      </c>
      <c r="P206" s="17">
        <v>44918</v>
      </c>
      <c r="Q206" t="s">
        <v>10</v>
      </c>
      <c r="R206" t="s">
        <v>40</v>
      </c>
      <c r="T206">
        <v>12</v>
      </c>
    </row>
    <row r="207" spans="1:20" x14ac:dyDescent="0.25">
      <c r="A207" s="9"/>
      <c r="B207" s="10"/>
      <c r="N207" t="s">
        <v>176</v>
      </c>
      <c r="O207" s="19">
        <v>17.12</v>
      </c>
      <c r="P207" s="17">
        <v>44918</v>
      </c>
      <c r="Q207" t="s">
        <v>12</v>
      </c>
      <c r="R207" t="s">
        <v>82</v>
      </c>
      <c r="T207">
        <v>12</v>
      </c>
    </row>
    <row r="208" spans="1:20" x14ac:dyDescent="0.25">
      <c r="A208" s="9"/>
      <c r="B208" s="10"/>
      <c r="N208" t="s">
        <v>57</v>
      </c>
      <c r="O208" s="15">
        <v>6.19</v>
      </c>
      <c r="P208" s="17">
        <v>44920</v>
      </c>
      <c r="Q208" t="s">
        <v>10</v>
      </c>
      <c r="R208" t="s">
        <v>40</v>
      </c>
      <c r="T208">
        <v>12</v>
      </c>
    </row>
    <row r="209" spans="1:20" x14ac:dyDescent="0.25">
      <c r="A209" s="9"/>
      <c r="B209" s="10"/>
      <c r="N209" t="s">
        <v>216</v>
      </c>
      <c r="O209" s="15">
        <v>4.08</v>
      </c>
      <c r="P209" s="17">
        <v>44920</v>
      </c>
      <c r="Q209" t="s">
        <v>10</v>
      </c>
      <c r="R209" t="s">
        <v>40</v>
      </c>
      <c r="T209">
        <v>12</v>
      </c>
    </row>
    <row r="210" spans="1:20" x14ac:dyDescent="0.25">
      <c r="A210" s="9"/>
      <c r="B210" s="10"/>
      <c r="N210" t="s">
        <v>217</v>
      </c>
      <c r="O210" s="15">
        <v>26.68</v>
      </c>
      <c r="P210" s="17">
        <v>44922</v>
      </c>
      <c r="Q210" t="s">
        <v>24</v>
      </c>
      <c r="R210" t="s">
        <v>40</v>
      </c>
      <c r="T210">
        <v>12</v>
      </c>
    </row>
    <row r="211" spans="1:20" x14ac:dyDescent="0.25">
      <c r="A211" s="9"/>
      <c r="B211" s="10"/>
      <c r="N211" t="s">
        <v>178</v>
      </c>
      <c r="O211" s="19">
        <v>25.29</v>
      </c>
      <c r="P211" s="17">
        <v>44923</v>
      </c>
      <c r="Q211" t="s">
        <v>12</v>
      </c>
      <c r="R211" t="s">
        <v>82</v>
      </c>
      <c r="T211">
        <v>12</v>
      </c>
    </row>
    <row r="212" spans="1:20" x14ac:dyDescent="0.25">
      <c r="A212" s="9"/>
      <c r="B212" s="10"/>
      <c r="N212" t="s">
        <v>177</v>
      </c>
      <c r="O212" s="19">
        <v>1</v>
      </c>
      <c r="P212" s="17">
        <v>44923</v>
      </c>
      <c r="Q212" t="s">
        <v>12</v>
      </c>
      <c r="R212" t="s">
        <v>82</v>
      </c>
      <c r="T212">
        <v>12</v>
      </c>
    </row>
    <row r="213" spans="1:20" x14ac:dyDescent="0.25">
      <c r="A213" s="9"/>
      <c r="B213" s="10"/>
      <c r="N213" t="s">
        <v>218</v>
      </c>
      <c r="O213" s="15">
        <v>76.64</v>
      </c>
      <c r="P213" s="17">
        <v>44923</v>
      </c>
      <c r="Q213" t="s">
        <v>11</v>
      </c>
      <c r="R213" t="s">
        <v>40</v>
      </c>
      <c r="T213">
        <v>12</v>
      </c>
    </row>
    <row r="214" spans="1:20" x14ac:dyDescent="0.25">
      <c r="A214" s="9"/>
      <c r="B214" s="10"/>
      <c r="N214" t="s">
        <v>219</v>
      </c>
      <c r="O214" s="15">
        <v>21</v>
      </c>
      <c r="P214" s="17">
        <v>44924</v>
      </c>
      <c r="Q214" t="s">
        <v>11</v>
      </c>
      <c r="R214" t="s">
        <v>40</v>
      </c>
      <c r="S214" t="s">
        <v>224</v>
      </c>
      <c r="T214">
        <v>12</v>
      </c>
    </row>
    <row r="215" spans="1:20" x14ac:dyDescent="0.25">
      <c r="A215" s="9"/>
      <c r="B215" s="10"/>
      <c r="N215" t="s">
        <v>220</v>
      </c>
      <c r="O215" s="15">
        <v>10.5</v>
      </c>
      <c r="P215" s="17">
        <v>44924</v>
      </c>
      <c r="Q215" t="s">
        <v>11</v>
      </c>
      <c r="R215" t="s">
        <v>40</v>
      </c>
      <c r="S215" t="s">
        <v>224</v>
      </c>
      <c r="T215">
        <v>12</v>
      </c>
    </row>
    <row r="216" spans="1:20" x14ac:dyDescent="0.25">
      <c r="A216" s="9"/>
      <c r="B216" s="10"/>
      <c r="N216" t="s">
        <v>222</v>
      </c>
      <c r="O216" s="15">
        <v>6.33</v>
      </c>
      <c r="P216" s="17">
        <v>44925</v>
      </c>
      <c r="Q216" t="s">
        <v>10</v>
      </c>
      <c r="R216" t="s">
        <v>40</v>
      </c>
      <c r="T216">
        <v>12</v>
      </c>
    </row>
    <row r="217" spans="1:20" x14ac:dyDescent="0.25">
      <c r="A217" s="9"/>
      <c r="B217" s="10"/>
      <c r="N217" t="s">
        <v>221</v>
      </c>
      <c r="O217" s="15">
        <v>31.37</v>
      </c>
      <c r="P217" s="17">
        <v>44925</v>
      </c>
      <c r="Q217" t="s">
        <v>10</v>
      </c>
      <c r="R217" t="s">
        <v>40</v>
      </c>
      <c r="T217">
        <v>12</v>
      </c>
    </row>
    <row r="218" spans="1:20" x14ac:dyDescent="0.25">
      <c r="A218" s="9"/>
      <c r="B218" s="10"/>
    </row>
    <row r="219" spans="1:20" x14ac:dyDescent="0.25">
      <c r="A219" s="9"/>
      <c r="B219" s="10"/>
    </row>
    <row r="220" spans="1:20" x14ac:dyDescent="0.25">
      <c r="A220" s="9"/>
      <c r="B220" s="10"/>
    </row>
    <row r="221" spans="1:20" x14ac:dyDescent="0.25">
      <c r="A221" s="9"/>
      <c r="B221" s="10"/>
    </row>
    <row r="222" spans="1:20" x14ac:dyDescent="0.25">
      <c r="A222" s="9"/>
      <c r="B222" s="10"/>
    </row>
    <row r="223" spans="1:20" x14ac:dyDescent="0.25">
      <c r="A223" s="9"/>
      <c r="B223" s="10"/>
    </row>
    <row r="224" spans="1:20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10"/>
    </row>
    <row r="228" spans="1:2" x14ac:dyDescent="0.25">
      <c r="A228" s="9"/>
      <c r="B228" s="10"/>
    </row>
    <row r="229" spans="1:2" x14ac:dyDescent="0.25">
      <c r="A229" s="9"/>
      <c r="B229" s="10"/>
    </row>
    <row r="230" spans="1:2" x14ac:dyDescent="0.25">
      <c r="A230" s="9"/>
      <c r="B230" s="10"/>
    </row>
    <row r="231" spans="1:2" x14ac:dyDescent="0.25">
      <c r="A231" s="9"/>
      <c r="B231" s="10"/>
    </row>
    <row r="232" spans="1:2" x14ac:dyDescent="0.25">
      <c r="A232" s="9"/>
      <c r="B232" s="10"/>
    </row>
    <row r="233" spans="1:2" x14ac:dyDescent="0.25">
      <c r="A233" s="9"/>
      <c r="B233" s="10"/>
    </row>
    <row r="234" spans="1:2" x14ac:dyDescent="0.25">
      <c r="A234" s="9"/>
      <c r="B234" s="10"/>
    </row>
    <row r="235" spans="1:2" x14ac:dyDescent="0.25">
      <c r="A235" s="9"/>
      <c r="B235" s="10"/>
    </row>
    <row r="236" spans="1:2" x14ac:dyDescent="0.25">
      <c r="A236" s="9"/>
      <c r="B236" s="10"/>
    </row>
    <row r="237" spans="1:2" x14ac:dyDescent="0.25">
      <c r="A237" s="9"/>
      <c r="B237" s="10"/>
    </row>
    <row r="238" spans="1:2" x14ac:dyDescent="0.25">
      <c r="A238" s="9"/>
      <c r="B238" s="10"/>
    </row>
    <row r="239" spans="1:2" x14ac:dyDescent="0.25">
      <c r="A239" s="9"/>
      <c r="B239" s="10"/>
    </row>
    <row r="240" spans="1:2" x14ac:dyDescent="0.25">
      <c r="A240" s="9"/>
      <c r="B240" s="10"/>
    </row>
    <row r="241" spans="1:2" x14ac:dyDescent="0.25">
      <c r="A241" s="9"/>
      <c r="B241" s="10"/>
    </row>
    <row r="242" spans="1:2" x14ac:dyDescent="0.25">
      <c r="A242" s="9"/>
      <c r="B242" s="10"/>
    </row>
    <row r="243" spans="1:2" x14ac:dyDescent="0.25">
      <c r="A243" s="9"/>
      <c r="B243" s="10"/>
    </row>
    <row r="244" spans="1:2" x14ac:dyDescent="0.25">
      <c r="A244" s="9"/>
      <c r="B244" s="10"/>
    </row>
    <row r="245" spans="1:2" x14ac:dyDescent="0.25">
      <c r="A245" s="9"/>
      <c r="B245" s="10"/>
    </row>
    <row r="246" spans="1:2" x14ac:dyDescent="0.25">
      <c r="A246" s="9"/>
      <c r="B246" s="10"/>
    </row>
    <row r="247" spans="1:2" x14ac:dyDescent="0.25">
      <c r="A247" s="9"/>
      <c r="B247" s="10"/>
    </row>
    <row r="248" spans="1:2" x14ac:dyDescent="0.25">
      <c r="A248" s="9"/>
      <c r="B248" s="10"/>
    </row>
    <row r="249" spans="1:2" x14ac:dyDescent="0.25">
      <c r="A249" s="9"/>
      <c r="B249" s="10"/>
    </row>
    <row r="250" spans="1:2" x14ac:dyDescent="0.25">
      <c r="A250" s="9"/>
      <c r="B250" s="10"/>
    </row>
    <row r="251" spans="1:2" x14ac:dyDescent="0.25">
      <c r="A251" s="9"/>
      <c r="B251" s="10"/>
    </row>
    <row r="252" spans="1:2" x14ac:dyDescent="0.25">
      <c r="A252" s="9"/>
      <c r="B252" s="10"/>
    </row>
    <row r="253" spans="1:2" x14ac:dyDescent="0.25">
      <c r="A253" s="9"/>
      <c r="B253" s="10"/>
    </row>
    <row r="254" spans="1:2" x14ac:dyDescent="0.25">
      <c r="A254" s="9"/>
      <c r="B254" s="10"/>
    </row>
    <row r="255" spans="1:2" x14ac:dyDescent="0.25">
      <c r="A255" s="9"/>
      <c r="B255" s="10"/>
    </row>
    <row r="256" spans="1:2" x14ac:dyDescent="0.25">
      <c r="A256" s="9"/>
      <c r="B256" s="10"/>
    </row>
    <row r="257" spans="1:2" x14ac:dyDescent="0.25">
      <c r="A257" s="9"/>
      <c r="B257" s="10"/>
    </row>
    <row r="258" spans="1:2" x14ac:dyDescent="0.25">
      <c r="A258" s="9"/>
      <c r="B258" s="10"/>
    </row>
    <row r="259" spans="1:2" x14ac:dyDescent="0.25">
      <c r="A259" s="9"/>
      <c r="B259" s="10"/>
    </row>
    <row r="260" spans="1:2" x14ac:dyDescent="0.25">
      <c r="A260" s="9"/>
      <c r="B260" s="10"/>
    </row>
    <row r="261" spans="1:2" x14ac:dyDescent="0.25">
      <c r="A261" s="9"/>
      <c r="B261" s="10"/>
    </row>
    <row r="262" spans="1:2" x14ac:dyDescent="0.25">
      <c r="A262" s="9"/>
      <c r="B262" s="10"/>
    </row>
    <row r="263" spans="1:2" x14ac:dyDescent="0.25">
      <c r="A263" s="9"/>
      <c r="B263" s="10"/>
    </row>
    <row r="264" spans="1:2" x14ac:dyDescent="0.25">
      <c r="A264" s="9"/>
      <c r="B264" s="10"/>
    </row>
    <row r="265" spans="1:2" x14ac:dyDescent="0.25">
      <c r="A265" s="9"/>
      <c r="B265" s="10"/>
    </row>
    <row r="266" spans="1:2" x14ac:dyDescent="0.25">
      <c r="A266" s="9"/>
      <c r="B266" s="10"/>
    </row>
    <row r="267" spans="1:2" x14ac:dyDescent="0.25">
      <c r="A267" s="9"/>
      <c r="B267" s="10"/>
    </row>
    <row r="268" spans="1:2" x14ac:dyDescent="0.25">
      <c r="A268" s="9"/>
      <c r="B268" s="10"/>
    </row>
    <row r="269" spans="1:2" x14ac:dyDescent="0.25">
      <c r="A269" s="9"/>
      <c r="B269" s="10"/>
    </row>
    <row r="270" spans="1:2" x14ac:dyDescent="0.25">
      <c r="A270" s="9"/>
      <c r="B270" s="10"/>
    </row>
    <row r="271" spans="1:2" x14ac:dyDescent="0.25">
      <c r="A271" s="9"/>
      <c r="B271" s="10"/>
    </row>
    <row r="272" spans="1:2" x14ac:dyDescent="0.25">
      <c r="A272" s="9"/>
      <c r="B272" s="10"/>
    </row>
    <row r="273" spans="1:2" x14ac:dyDescent="0.25">
      <c r="A273" s="9"/>
      <c r="B273" s="10"/>
    </row>
    <row r="274" spans="1:2" x14ac:dyDescent="0.25">
      <c r="A274" s="9"/>
      <c r="B274" s="10"/>
    </row>
    <row r="275" spans="1:2" x14ac:dyDescent="0.25">
      <c r="A275" s="9"/>
      <c r="B275" s="10"/>
    </row>
    <row r="276" spans="1:2" x14ac:dyDescent="0.25">
      <c r="A276" s="9"/>
      <c r="B276" s="10"/>
    </row>
    <row r="277" spans="1:2" x14ac:dyDescent="0.25">
      <c r="A277" s="9"/>
      <c r="B277" s="10"/>
    </row>
    <row r="278" spans="1:2" x14ac:dyDescent="0.25">
      <c r="A278" s="9"/>
      <c r="B278" s="10"/>
    </row>
    <row r="279" spans="1:2" x14ac:dyDescent="0.25">
      <c r="A279" s="9"/>
      <c r="B279" s="10"/>
    </row>
    <row r="280" spans="1:2" x14ac:dyDescent="0.25">
      <c r="A280" s="9"/>
      <c r="B280" s="10"/>
    </row>
    <row r="281" spans="1:2" x14ac:dyDescent="0.25">
      <c r="A281" s="9"/>
      <c r="B281" s="10"/>
    </row>
    <row r="282" spans="1:2" x14ac:dyDescent="0.25">
      <c r="A282" s="9"/>
      <c r="B282" s="10"/>
    </row>
    <row r="283" spans="1:2" x14ac:dyDescent="0.25">
      <c r="A283" s="9"/>
      <c r="B283" s="10"/>
    </row>
    <row r="284" spans="1:2" x14ac:dyDescent="0.25">
      <c r="A284" s="9"/>
      <c r="B284" s="10"/>
    </row>
    <row r="285" spans="1:2" x14ac:dyDescent="0.25">
      <c r="A285" s="9"/>
      <c r="B285" s="10"/>
    </row>
    <row r="286" spans="1:2" x14ac:dyDescent="0.25">
      <c r="A286" s="9"/>
      <c r="B286" s="10"/>
    </row>
    <row r="287" spans="1:2" x14ac:dyDescent="0.25">
      <c r="A287" s="9"/>
      <c r="B287" s="10"/>
    </row>
    <row r="288" spans="1:2" x14ac:dyDescent="0.25">
      <c r="A288" s="9"/>
      <c r="B288" s="10"/>
    </row>
    <row r="289" spans="1:2" x14ac:dyDescent="0.25">
      <c r="A289" s="9"/>
      <c r="B289" s="10"/>
    </row>
    <row r="290" spans="1:2" x14ac:dyDescent="0.25">
      <c r="A290" s="9"/>
      <c r="B290" s="10"/>
    </row>
    <row r="291" spans="1:2" x14ac:dyDescent="0.25">
      <c r="A291" s="9"/>
      <c r="B291" s="10"/>
    </row>
    <row r="292" spans="1:2" x14ac:dyDescent="0.25">
      <c r="A292" s="9"/>
      <c r="B292" s="10"/>
    </row>
    <row r="293" spans="1:2" x14ac:dyDescent="0.25">
      <c r="A293" s="9"/>
      <c r="B293" s="10"/>
    </row>
    <row r="294" spans="1:2" x14ac:dyDescent="0.25">
      <c r="A294" s="9"/>
      <c r="B294" s="10"/>
    </row>
    <row r="295" spans="1:2" x14ac:dyDescent="0.25">
      <c r="A295" s="9"/>
      <c r="B295" s="10"/>
    </row>
    <row r="296" spans="1:2" x14ac:dyDescent="0.25">
      <c r="A296" s="9"/>
      <c r="B296" s="10"/>
    </row>
    <row r="297" spans="1:2" x14ac:dyDescent="0.25">
      <c r="A297" s="9"/>
      <c r="B297" s="10"/>
    </row>
    <row r="298" spans="1:2" x14ac:dyDescent="0.25">
      <c r="A298" s="9"/>
      <c r="B298" s="10"/>
    </row>
    <row r="299" spans="1:2" x14ac:dyDescent="0.25">
      <c r="A299" s="9"/>
      <c r="B299" s="10"/>
    </row>
    <row r="300" spans="1:2" x14ac:dyDescent="0.25">
      <c r="A300" s="9"/>
      <c r="B300" s="10"/>
    </row>
    <row r="301" spans="1:2" x14ac:dyDescent="0.25">
      <c r="A301" s="9"/>
      <c r="B301" s="10"/>
    </row>
    <row r="302" spans="1:2" x14ac:dyDescent="0.25">
      <c r="A302" s="9"/>
      <c r="B302" s="10"/>
    </row>
    <row r="303" spans="1:2" x14ac:dyDescent="0.25">
      <c r="A303" s="9"/>
      <c r="B303" s="10"/>
    </row>
    <row r="304" spans="1:2" x14ac:dyDescent="0.25">
      <c r="A304" s="9"/>
      <c r="B304" s="10"/>
    </row>
    <row r="305" spans="1:2" x14ac:dyDescent="0.25">
      <c r="A305" s="9"/>
      <c r="B305" s="10"/>
    </row>
    <row r="306" spans="1:2" x14ac:dyDescent="0.25">
      <c r="A306" s="9"/>
      <c r="B306" s="10"/>
    </row>
    <row r="307" spans="1:2" x14ac:dyDescent="0.25">
      <c r="A307" s="9"/>
      <c r="B307" s="10"/>
    </row>
    <row r="308" spans="1:2" x14ac:dyDescent="0.25">
      <c r="A308" s="9"/>
      <c r="B308" s="10"/>
    </row>
    <row r="309" spans="1:2" x14ac:dyDescent="0.25">
      <c r="A309" s="9"/>
      <c r="B309" s="10"/>
    </row>
    <row r="310" spans="1:2" x14ac:dyDescent="0.25">
      <c r="A310" s="9"/>
      <c r="B310" s="10"/>
    </row>
    <row r="311" spans="1:2" x14ac:dyDescent="0.25">
      <c r="A311" s="9"/>
      <c r="B311" s="10"/>
    </row>
    <row r="312" spans="1:2" x14ac:dyDescent="0.25">
      <c r="A312" s="9"/>
      <c r="B312" s="10"/>
    </row>
    <row r="313" spans="1:2" x14ac:dyDescent="0.25">
      <c r="A313" s="9"/>
      <c r="B313" s="10"/>
    </row>
    <row r="314" spans="1:2" x14ac:dyDescent="0.25">
      <c r="A314" s="9"/>
      <c r="B314" s="10"/>
    </row>
    <row r="315" spans="1:2" x14ac:dyDescent="0.25">
      <c r="A315" s="9"/>
      <c r="B315" s="10"/>
    </row>
    <row r="316" spans="1:2" x14ac:dyDescent="0.25">
      <c r="A316" s="9"/>
      <c r="B316" s="10"/>
    </row>
    <row r="317" spans="1:2" x14ac:dyDescent="0.25">
      <c r="A317" s="9"/>
      <c r="B317" s="10"/>
    </row>
    <row r="318" spans="1:2" x14ac:dyDescent="0.25">
      <c r="A318" s="9"/>
      <c r="B318" s="10"/>
    </row>
    <row r="319" spans="1:2" x14ac:dyDescent="0.25">
      <c r="A319" s="9"/>
      <c r="B319" s="10"/>
    </row>
    <row r="320" spans="1:2" x14ac:dyDescent="0.25">
      <c r="A320" s="9"/>
      <c r="B320" s="10"/>
    </row>
    <row r="321" spans="1:2" x14ac:dyDescent="0.25">
      <c r="A321" s="9"/>
      <c r="B321" s="10"/>
    </row>
    <row r="322" spans="1:2" x14ac:dyDescent="0.25">
      <c r="A322" s="9"/>
      <c r="B322" s="10"/>
    </row>
    <row r="323" spans="1:2" x14ac:dyDescent="0.25">
      <c r="A323" s="9"/>
      <c r="B323" s="10"/>
    </row>
    <row r="324" spans="1:2" x14ac:dyDescent="0.25">
      <c r="A324" s="9"/>
      <c r="B324" s="10"/>
    </row>
    <row r="325" spans="1:2" x14ac:dyDescent="0.25">
      <c r="A325" s="9"/>
      <c r="B325" s="10"/>
    </row>
    <row r="326" spans="1:2" x14ac:dyDescent="0.25">
      <c r="A326" s="9"/>
      <c r="B326" s="10"/>
    </row>
    <row r="327" spans="1:2" x14ac:dyDescent="0.25">
      <c r="A327" s="9"/>
      <c r="B327" s="10"/>
    </row>
    <row r="328" spans="1:2" x14ac:dyDescent="0.25">
      <c r="A328" s="9"/>
      <c r="B328" s="10"/>
    </row>
    <row r="329" spans="1:2" x14ac:dyDescent="0.25">
      <c r="A329" s="9"/>
      <c r="B329" s="10"/>
    </row>
    <row r="330" spans="1:2" x14ac:dyDescent="0.25">
      <c r="A330" s="9"/>
      <c r="B330" s="10"/>
    </row>
    <row r="331" spans="1:2" x14ac:dyDescent="0.25">
      <c r="A331" s="9"/>
      <c r="B331" s="10"/>
    </row>
    <row r="332" spans="1:2" x14ac:dyDescent="0.25">
      <c r="A332" s="9"/>
      <c r="B332" s="10"/>
    </row>
    <row r="333" spans="1:2" x14ac:dyDescent="0.25">
      <c r="A333" s="9"/>
      <c r="B333" s="10"/>
    </row>
    <row r="334" spans="1:2" x14ac:dyDescent="0.25">
      <c r="A334" s="9"/>
      <c r="B334" s="10"/>
    </row>
    <row r="335" spans="1:2" x14ac:dyDescent="0.25">
      <c r="A335" s="9"/>
      <c r="B335" s="10"/>
    </row>
    <row r="336" spans="1:2" x14ac:dyDescent="0.25">
      <c r="A336" s="9"/>
      <c r="B336" s="10"/>
    </row>
    <row r="337" spans="1:2" x14ac:dyDescent="0.25">
      <c r="A337" s="9"/>
      <c r="B337" s="10"/>
    </row>
    <row r="338" spans="1:2" x14ac:dyDescent="0.25">
      <c r="A338" s="9"/>
      <c r="B338" s="10"/>
    </row>
    <row r="339" spans="1:2" x14ac:dyDescent="0.25">
      <c r="A339" s="9"/>
      <c r="B339" s="10"/>
    </row>
    <row r="340" spans="1:2" x14ac:dyDescent="0.25">
      <c r="A340" s="9"/>
      <c r="B340" s="10"/>
    </row>
    <row r="341" spans="1:2" x14ac:dyDescent="0.25">
      <c r="A341" s="9"/>
      <c r="B341" s="10"/>
    </row>
    <row r="342" spans="1:2" x14ac:dyDescent="0.25">
      <c r="A342" s="9"/>
      <c r="B342" s="10"/>
    </row>
    <row r="343" spans="1:2" x14ac:dyDescent="0.25">
      <c r="A343" s="9"/>
      <c r="B343" s="10"/>
    </row>
    <row r="344" spans="1:2" x14ac:dyDescent="0.25">
      <c r="A344" s="9"/>
      <c r="B344" s="10"/>
    </row>
    <row r="345" spans="1:2" x14ac:dyDescent="0.25">
      <c r="A345" s="9"/>
      <c r="B345" s="10"/>
    </row>
    <row r="346" spans="1:2" x14ac:dyDescent="0.25">
      <c r="A346" s="9"/>
      <c r="B346" s="10"/>
    </row>
    <row r="347" spans="1:2" x14ac:dyDescent="0.25">
      <c r="A347" s="9"/>
      <c r="B347" s="10"/>
    </row>
    <row r="348" spans="1:2" x14ac:dyDescent="0.25">
      <c r="A348" s="9"/>
      <c r="B348" s="10"/>
    </row>
    <row r="349" spans="1:2" x14ac:dyDescent="0.25">
      <c r="A349" s="9"/>
      <c r="B349" s="10"/>
    </row>
    <row r="350" spans="1:2" x14ac:dyDescent="0.25">
      <c r="A350" s="9"/>
      <c r="B350" s="10"/>
    </row>
    <row r="351" spans="1:2" x14ac:dyDescent="0.25">
      <c r="A351" s="9"/>
      <c r="B351" s="10"/>
    </row>
    <row r="352" spans="1:2" x14ac:dyDescent="0.25">
      <c r="A352" s="9"/>
      <c r="B352" s="10"/>
    </row>
    <row r="353" spans="1:2" x14ac:dyDescent="0.25">
      <c r="A353" s="9"/>
      <c r="B353" s="10"/>
    </row>
    <row r="354" spans="1:2" x14ac:dyDescent="0.25">
      <c r="A354" s="9"/>
      <c r="B354" s="10"/>
    </row>
    <row r="355" spans="1:2" x14ac:dyDescent="0.25">
      <c r="A355" s="9"/>
      <c r="B355" s="10"/>
    </row>
    <row r="356" spans="1:2" x14ac:dyDescent="0.25">
      <c r="A356" s="9"/>
      <c r="B356" s="10"/>
    </row>
    <row r="357" spans="1:2" x14ac:dyDescent="0.25">
      <c r="A357" s="9"/>
      <c r="B357" s="10"/>
    </row>
    <row r="358" spans="1:2" x14ac:dyDescent="0.25">
      <c r="A358" s="9"/>
      <c r="B358" s="10"/>
    </row>
    <row r="359" spans="1:2" x14ac:dyDescent="0.25">
      <c r="A359" s="9"/>
      <c r="B359" s="10"/>
    </row>
    <row r="360" spans="1:2" x14ac:dyDescent="0.25">
      <c r="A360" s="9"/>
      <c r="B360" s="10"/>
    </row>
    <row r="361" spans="1:2" x14ac:dyDescent="0.25">
      <c r="A361" s="9"/>
      <c r="B361" s="10"/>
    </row>
    <row r="362" spans="1:2" x14ac:dyDescent="0.25">
      <c r="A362" s="9"/>
      <c r="B362" s="10"/>
    </row>
    <row r="363" spans="1:2" x14ac:dyDescent="0.25">
      <c r="A363" s="9"/>
      <c r="B363" s="10"/>
    </row>
    <row r="364" spans="1:2" x14ac:dyDescent="0.25">
      <c r="A364" s="9"/>
      <c r="B364" s="10"/>
    </row>
    <row r="365" spans="1:2" x14ac:dyDescent="0.25">
      <c r="A365" s="9"/>
      <c r="B365" s="10"/>
    </row>
    <row r="366" spans="1:2" x14ac:dyDescent="0.25">
      <c r="A366" s="9"/>
      <c r="B366" s="10"/>
    </row>
    <row r="367" spans="1:2" x14ac:dyDescent="0.25">
      <c r="A367" s="9"/>
      <c r="B367" s="10"/>
    </row>
    <row r="368" spans="1:2" x14ac:dyDescent="0.25">
      <c r="A368" s="9"/>
      <c r="B368" s="10"/>
    </row>
    <row r="369" spans="1:2" x14ac:dyDescent="0.25">
      <c r="A369" s="9"/>
      <c r="B369" s="10"/>
    </row>
    <row r="370" spans="1:2" x14ac:dyDescent="0.25">
      <c r="A370" s="9"/>
      <c r="B370" s="10"/>
    </row>
    <row r="371" spans="1:2" x14ac:dyDescent="0.25">
      <c r="A371" s="9"/>
      <c r="B371" s="10"/>
    </row>
    <row r="372" spans="1:2" x14ac:dyDescent="0.25">
      <c r="A372" s="9"/>
      <c r="B372" s="10"/>
    </row>
    <row r="373" spans="1:2" x14ac:dyDescent="0.25">
      <c r="A373" s="9"/>
      <c r="B373" s="10"/>
    </row>
    <row r="374" spans="1:2" x14ac:dyDescent="0.25">
      <c r="A374" s="9"/>
      <c r="B374" s="10"/>
    </row>
    <row r="375" spans="1:2" x14ac:dyDescent="0.25">
      <c r="A375" s="9"/>
      <c r="B375" s="10"/>
    </row>
    <row r="376" spans="1:2" x14ac:dyDescent="0.25">
      <c r="A376" s="9"/>
      <c r="B376" s="10"/>
    </row>
    <row r="377" spans="1:2" x14ac:dyDescent="0.25">
      <c r="A377" s="9"/>
      <c r="B377" s="10"/>
    </row>
    <row r="378" spans="1:2" x14ac:dyDescent="0.25">
      <c r="A378" s="9"/>
      <c r="B378" s="10"/>
    </row>
    <row r="379" spans="1:2" x14ac:dyDescent="0.25">
      <c r="A379" s="9"/>
      <c r="B379" s="10"/>
    </row>
    <row r="380" spans="1:2" x14ac:dyDescent="0.25">
      <c r="A380" s="9"/>
      <c r="B380" s="10"/>
    </row>
    <row r="381" spans="1:2" x14ac:dyDescent="0.25">
      <c r="A381" s="9"/>
      <c r="B381" s="10"/>
    </row>
    <row r="382" spans="1:2" x14ac:dyDescent="0.25">
      <c r="A382" s="9"/>
      <c r="B382" s="10"/>
    </row>
    <row r="383" spans="1:2" x14ac:dyDescent="0.25">
      <c r="A383" s="9"/>
      <c r="B383" s="10"/>
    </row>
    <row r="384" spans="1:2" x14ac:dyDescent="0.25">
      <c r="A384" s="9"/>
      <c r="B384" s="10"/>
    </row>
    <row r="385" spans="1:2" x14ac:dyDescent="0.25">
      <c r="A385" s="9"/>
      <c r="B385" s="10"/>
    </row>
    <row r="386" spans="1:2" x14ac:dyDescent="0.25">
      <c r="A386" s="9"/>
      <c r="B386" s="10"/>
    </row>
    <row r="387" spans="1:2" x14ac:dyDescent="0.25">
      <c r="A387" s="9"/>
      <c r="B387" s="10"/>
    </row>
    <row r="388" spans="1:2" x14ac:dyDescent="0.25">
      <c r="A388" s="9"/>
      <c r="B388" s="10"/>
    </row>
    <row r="389" spans="1:2" x14ac:dyDescent="0.25">
      <c r="A389" s="9"/>
      <c r="B389" s="10"/>
    </row>
    <row r="390" spans="1:2" x14ac:dyDescent="0.25">
      <c r="A390" s="9"/>
      <c r="B390" s="10"/>
    </row>
    <row r="391" spans="1:2" x14ac:dyDescent="0.25">
      <c r="A391" s="9"/>
      <c r="B391" s="10"/>
    </row>
    <row r="392" spans="1:2" x14ac:dyDescent="0.25">
      <c r="A392" s="9"/>
      <c r="B392" s="10"/>
    </row>
    <row r="393" spans="1:2" x14ac:dyDescent="0.25">
      <c r="A393" s="9"/>
      <c r="B393" s="10"/>
    </row>
    <row r="394" spans="1:2" x14ac:dyDescent="0.25">
      <c r="A394" s="9"/>
      <c r="B394" s="10"/>
    </row>
    <row r="395" spans="1:2" x14ac:dyDescent="0.25">
      <c r="A395" s="9"/>
      <c r="B395" s="10"/>
    </row>
    <row r="396" spans="1:2" x14ac:dyDescent="0.25">
      <c r="A396" s="9"/>
      <c r="B396" s="10"/>
    </row>
    <row r="397" spans="1:2" x14ac:dyDescent="0.25">
      <c r="A397" s="9"/>
      <c r="B397" s="10"/>
    </row>
    <row r="398" spans="1:2" x14ac:dyDescent="0.25">
      <c r="A398" s="9"/>
      <c r="B398" s="10"/>
    </row>
    <row r="399" spans="1:2" x14ac:dyDescent="0.25">
      <c r="A399" s="9"/>
      <c r="B399" s="10"/>
    </row>
    <row r="400" spans="1:2" x14ac:dyDescent="0.25">
      <c r="A400" s="9"/>
      <c r="B400" s="10"/>
    </row>
    <row r="401" spans="1:2" x14ac:dyDescent="0.25">
      <c r="A401" s="9"/>
      <c r="B401" s="10"/>
    </row>
    <row r="402" spans="1:2" x14ac:dyDescent="0.25">
      <c r="A402" s="9"/>
      <c r="B402" s="10"/>
    </row>
    <row r="403" spans="1:2" x14ac:dyDescent="0.25">
      <c r="A403" s="9"/>
      <c r="B403" s="10"/>
    </row>
    <row r="404" spans="1:2" x14ac:dyDescent="0.25">
      <c r="A404" s="9"/>
      <c r="B404" s="10"/>
    </row>
    <row r="405" spans="1:2" x14ac:dyDescent="0.25">
      <c r="A405" s="9"/>
      <c r="B405" s="10"/>
    </row>
    <row r="406" spans="1:2" x14ac:dyDescent="0.25">
      <c r="A406" s="9"/>
      <c r="B406" s="10"/>
    </row>
    <row r="407" spans="1:2" x14ac:dyDescent="0.25">
      <c r="A407" s="9"/>
      <c r="B407" s="10"/>
    </row>
    <row r="408" spans="1:2" x14ac:dyDescent="0.25">
      <c r="A408" s="9"/>
      <c r="B408" s="10"/>
    </row>
    <row r="409" spans="1:2" x14ac:dyDescent="0.25">
      <c r="A409" s="9"/>
      <c r="B409" s="10"/>
    </row>
    <row r="410" spans="1:2" x14ac:dyDescent="0.25">
      <c r="A410" s="9"/>
      <c r="B410" s="10"/>
    </row>
    <row r="411" spans="1:2" x14ac:dyDescent="0.25">
      <c r="A411" s="9"/>
      <c r="B411" s="10"/>
    </row>
    <row r="412" spans="1:2" x14ac:dyDescent="0.25">
      <c r="A412" s="9"/>
      <c r="B412" s="10"/>
    </row>
    <row r="413" spans="1:2" x14ac:dyDescent="0.25">
      <c r="A413" s="9"/>
      <c r="B413" s="10"/>
    </row>
    <row r="414" spans="1:2" x14ac:dyDescent="0.25">
      <c r="A414" s="9"/>
      <c r="B414" s="10"/>
    </row>
    <row r="415" spans="1:2" x14ac:dyDescent="0.25">
      <c r="A415" s="9"/>
      <c r="B415" s="10"/>
    </row>
    <row r="416" spans="1:2" x14ac:dyDescent="0.25">
      <c r="A416" s="9"/>
      <c r="B416" s="10"/>
    </row>
    <row r="417" spans="1:2" x14ac:dyDescent="0.25">
      <c r="A417" s="9"/>
      <c r="B417" s="10"/>
    </row>
    <row r="418" spans="1:2" x14ac:dyDescent="0.25">
      <c r="A418" s="9"/>
      <c r="B418" s="10"/>
    </row>
    <row r="419" spans="1:2" x14ac:dyDescent="0.25">
      <c r="A419" s="9"/>
      <c r="B419" s="10"/>
    </row>
    <row r="420" spans="1:2" x14ac:dyDescent="0.25">
      <c r="A420" s="9"/>
      <c r="B420" s="10"/>
    </row>
    <row r="421" spans="1:2" x14ac:dyDescent="0.25">
      <c r="A421" s="9"/>
      <c r="B421" s="10"/>
    </row>
    <row r="422" spans="1:2" x14ac:dyDescent="0.25">
      <c r="A422" s="9"/>
      <c r="B422" s="10"/>
    </row>
    <row r="423" spans="1:2" x14ac:dyDescent="0.25">
      <c r="A423" s="9"/>
      <c r="B423" s="10"/>
    </row>
    <row r="424" spans="1:2" x14ac:dyDescent="0.25">
      <c r="A424" s="9"/>
      <c r="B424" s="10"/>
    </row>
    <row r="425" spans="1:2" x14ac:dyDescent="0.25">
      <c r="A425" s="9"/>
      <c r="B425" s="10"/>
    </row>
    <row r="426" spans="1:2" x14ac:dyDescent="0.25">
      <c r="A426" s="9"/>
      <c r="B426" s="10"/>
    </row>
    <row r="427" spans="1:2" x14ac:dyDescent="0.25">
      <c r="A427" s="9"/>
      <c r="B427" s="10"/>
    </row>
    <row r="428" spans="1:2" x14ac:dyDescent="0.25">
      <c r="A428" s="9"/>
      <c r="B428" s="10"/>
    </row>
    <row r="429" spans="1:2" x14ac:dyDescent="0.25">
      <c r="A429" s="9"/>
      <c r="B429" s="10"/>
    </row>
    <row r="430" spans="1:2" x14ac:dyDescent="0.25">
      <c r="A430" s="9"/>
      <c r="B430" s="10"/>
    </row>
    <row r="431" spans="1:2" x14ac:dyDescent="0.25">
      <c r="A431" s="9"/>
      <c r="B431" s="10"/>
    </row>
    <row r="432" spans="1:2" x14ac:dyDescent="0.25">
      <c r="A432" s="9"/>
      <c r="B432" s="10"/>
    </row>
    <row r="433" spans="1:2" x14ac:dyDescent="0.25">
      <c r="A433" s="9"/>
      <c r="B433" s="10"/>
    </row>
    <row r="434" spans="1:2" x14ac:dyDescent="0.25">
      <c r="A434" s="9"/>
      <c r="B434" s="10"/>
    </row>
    <row r="435" spans="1:2" x14ac:dyDescent="0.25">
      <c r="A435" s="9"/>
      <c r="B435" s="10"/>
    </row>
    <row r="436" spans="1:2" x14ac:dyDescent="0.25">
      <c r="A436" s="9"/>
      <c r="B436" s="10"/>
    </row>
    <row r="437" spans="1:2" x14ac:dyDescent="0.25">
      <c r="A437" s="9"/>
      <c r="B437" s="10"/>
    </row>
    <row r="438" spans="1:2" x14ac:dyDescent="0.25">
      <c r="A438" s="9"/>
      <c r="B438" s="10"/>
    </row>
    <row r="439" spans="1:2" x14ac:dyDescent="0.25">
      <c r="A439" s="9"/>
      <c r="B439" s="10"/>
    </row>
    <row r="440" spans="1:2" x14ac:dyDescent="0.25">
      <c r="A440" s="9"/>
      <c r="B440" s="10"/>
    </row>
    <row r="441" spans="1:2" x14ac:dyDescent="0.25">
      <c r="A441" s="9"/>
      <c r="B441" s="10"/>
    </row>
    <row r="442" spans="1:2" x14ac:dyDescent="0.25">
      <c r="A442" s="4"/>
      <c r="B442" s="8"/>
    </row>
    <row r="443" spans="1:2" x14ac:dyDescent="0.25">
      <c r="A443" s="5"/>
      <c r="B443" s="8"/>
    </row>
    <row r="444" spans="1:2" x14ac:dyDescent="0.25">
      <c r="A444" s="5"/>
      <c r="B444" s="8"/>
    </row>
    <row r="445" spans="1:2" x14ac:dyDescent="0.25">
      <c r="A445" s="5"/>
      <c r="B445" s="8"/>
    </row>
    <row r="446" spans="1:2" x14ac:dyDescent="0.25">
      <c r="A446" s="5"/>
      <c r="B446" s="8"/>
    </row>
    <row r="447" spans="1:2" x14ac:dyDescent="0.25">
      <c r="A447" s="5"/>
      <c r="B447" s="8"/>
    </row>
    <row r="448" spans="1:2" x14ac:dyDescent="0.25">
      <c r="A448" s="5"/>
      <c r="B448" s="8"/>
    </row>
    <row r="449" spans="1:2" x14ac:dyDescent="0.25">
      <c r="A449" s="5"/>
      <c r="B449" s="8"/>
    </row>
    <row r="450" spans="1:2" x14ac:dyDescent="0.25">
      <c r="A450" s="5"/>
      <c r="B450" s="8"/>
    </row>
    <row r="451" spans="1:2" x14ac:dyDescent="0.25">
      <c r="A451" s="5"/>
      <c r="B451" s="8"/>
    </row>
    <row r="452" spans="1:2" x14ac:dyDescent="0.25">
      <c r="A452" s="5"/>
      <c r="B452" s="8"/>
    </row>
    <row r="453" spans="1:2" x14ac:dyDescent="0.25">
      <c r="A453" s="5"/>
      <c r="B453" s="8"/>
    </row>
    <row r="454" spans="1:2" x14ac:dyDescent="0.25">
      <c r="A454" s="5"/>
      <c r="B454" s="8"/>
    </row>
    <row r="455" spans="1:2" x14ac:dyDescent="0.25">
      <c r="A455" s="5"/>
      <c r="B455" s="8"/>
    </row>
    <row r="456" spans="1:2" x14ac:dyDescent="0.25">
      <c r="A456" s="5"/>
      <c r="B456" s="8"/>
    </row>
    <row r="457" spans="1:2" x14ac:dyDescent="0.25">
      <c r="A457" s="5"/>
      <c r="B457" s="8"/>
    </row>
    <row r="458" spans="1:2" x14ac:dyDescent="0.25">
      <c r="A458" s="5"/>
      <c r="B458" s="8"/>
    </row>
    <row r="459" spans="1:2" x14ac:dyDescent="0.25">
      <c r="A459" s="5"/>
      <c r="B459" s="8"/>
    </row>
    <row r="460" spans="1:2" x14ac:dyDescent="0.25">
      <c r="A460" s="5"/>
      <c r="B460" s="8"/>
    </row>
    <row r="461" spans="1:2" x14ac:dyDescent="0.25">
      <c r="A461" s="5"/>
      <c r="B461" s="8"/>
    </row>
    <row r="462" spans="1:2" x14ac:dyDescent="0.25">
      <c r="A462" s="5"/>
      <c r="B462" s="8"/>
    </row>
    <row r="463" spans="1:2" x14ac:dyDescent="0.25">
      <c r="A463" s="5"/>
      <c r="B463" s="8"/>
    </row>
    <row r="464" spans="1:2" x14ac:dyDescent="0.25">
      <c r="A464" s="5"/>
      <c r="B464" s="8"/>
    </row>
    <row r="465" spans="1:2" x14ac:dyDescent="0.25">
      <c r="A465" s="5"/>
      <c r="B465" s="8"/>
    </row>
    <row r="466" spans="1:2" x14ac:dyDescent="0.25">
      <c r="A466" s="5"/>
      <c r="B466" s="8"/>
    </row>
    <row r="467" spans="1:2" x14ac:dyDescent="0.25">
      <c r="A467" s="5"/>
      <c r="B467" s="8"/>
    </row>
    <row r="468" spans="1:2" x14ac:dyDescent="0.25">
      <c r="A468" s="5"/>
      <c r="B468" s="8"/>
    </row>
    <row r="469" spans="1:2" x14ac:dyDescent="0.25">
      <c r="A469" s="5"/>
      <c r="B469" s="8"/>
    </row>
    <row r="470" spans="1:2" x14ac:dyDescent="0.25">
      <c r="A470" s="6"/>
      <c r="B470" s="11"/>
    </row>
    <row r="471" spans="1:2" x14ac:dyDescent="0.25">
      <c r="A471" s="5"/>
      <c r="B471"/>
    </row>
    <row r="472" spans="1:2" x14ac:dyDescent="0.25">
      <c r="A472" s="5"/>
      <c r="B472"/>
    </row>
    <row r="473" spans="1:2" x14ac:dyDescent="0.25">
      <c r="A473" s="5"/>
      <c r="B473"/>
    </row>
    <row r="474" spans="1:2" x14ac:dyDescent="0.25">
      <c r="A474" s="5"/>
      <c r="B474"/>
    </row>
    <row r="475" spans="1:2" x14ac:dyDescent="0.25">
      <c r="A475" s="5"/>
      <c r="B475"/>
    </row>
    <row r="476" spans="1:2" x14ac:dyDescent="0.25">
      <c r="A476" s="5"/>
      <c r="B476"/>
    </row>
    <row r="477" spans="1:2" x14ac:dyDescent="0.25">
      <c r="A477" s="5"/>
      <c r="B477"/>
    </row>
    <row r="478" spans="1:2" x14ac:dyDescent="0.25">
      <c r="A478" s="5"/>
      <c r="B478"/>
    </row>
    <row r="479" spans="1:2" x14ac:dyDescent="0.25">
      <c r="A479" s="5"/>
      <c r="B479"/>
    </row>
    <row r="480" spans="1:2" x14ac:dyDescent="0.25">
      <c r="A480" s="5"/>
      <c r="B480"/>
    </row>
    <row r="481" spans="1:2" x14ac:dyDescent="0.25">
      <c r="A481" s="5"/>
      <c r="B481"/>
    </row>
    <row r="482" spans="1:2" x14ac:dyDescent="0.25">
      <c r="A482" s="5"/>
      <c r="B482"/>
    </row>
    <row r="483" spans="1:2" x14ac:dyDescent="0.25">
      <c r="A483" s="5"/>
      <c r="B483"/>
    </row>
    <row r="484" spans="1:2" x14ac:dyDescent="0.25">
      <c r="A484" s="5"/>
      <c r="B484"/>
    </row>
    <row r="485" spans="1:2" x14ac:dyDescent="0.25">
      <c r="A485" s="5"/>
      <c r="B485"/>
    </row>
    <row r="486" spans="1:2" x14ac:dyDescent="0.25">
      <c r="A486" s="5"/>
      <c r="B486"/>
    </row>
    <row r="487" spans="1:2" x14ac:dyDescent="0.25">
      <c r="A487" s="5"/>
      <c r="B487"/>
    </row>
    <row r="488" spans="1:2" x14ac:dyDescent="0.25">
      <c r="A488" s="5"/>
      <c r="B488"/>
    </row>
    <row r="489" spans="1:2" x14ac:dyDescent="0.25">
      <c r="A489" s="5"/>
      <c r="B489"/>
    </row>
    <row r="490" spans="1:2" x14ac:dyDescent="0.25">
      <c r="A490" s="5"/>
      <c r="B490"/>
    </row>
    <row r="491" spans="1:2" x14ac:dyDescent="0.25">
      <c r="A491" s="5"/>
      <c r="B491"/>
    </row>
    <row r="492" spans="1:2" x14ac:dyDescent="0.25">
      <c r="A492" s="5"/>
      <c r="B492"/>
    </row>
    <row r="493" spans="1:2" x14ac:dyDescent="0.25">
      <c r="A493" s="5"/>
      <c r="B493"/>
    </row>
    <row r="494" spans="1:2" x14ac:dyDescent="0.25">
      <c r="A494" s="5"/>
      <c r="B494"/>
    </row>
    <row r="495" spans="1:2" x14ac:dyDescent="0.25">
      <c r="A495" s="5"/>
      <c r="B495"/>
    </row>
    <row r="496" spans="1:2" x14ac:dyDescent="0.25">
      <c r="A496" s="5"/>
      <c r="B496"/>
    </row>
    <row r="497" spans="1:2" x14ac:dyDescent="0.25">
      <c r="A497" s="5"/>
      <c r="B497"/>
    </row>
    <row r="498" spans="1:2" x14ac:dyDescent="0.25">
      <c r="A498" s="5"/>
      <c r="B498"/>
    </row>
    <row r="499" spans="1:2" x14ac:dyDescent="0.25">
      <c r="A499" s="5"/>
      <c r="B499"/>
    </row>
    <row r="500" spans="1:2" x14ac:dyDescent="0.25">
      <c r="A500" s="5"/>
      <c r="B500"/>
    </row>
    <row r="501" spans="1:2" x14ac:dyDescent="0.25">
      <c r="A501" s="5"/>
      <c r="B501"/>
    </row>
    <row r="502" spans="1:2" x14ac:dyDescent="0.25">
      <c r="A502" s="5"/>
      <c r="B502"/>
    </row>
    <row r="503" spans="1:2" x14ac:dyDescent="0.25">
      <c r="A503" s="5"/>
      <c r="B503"/>
    </row>
    <row r="504" spans="1:2" x14ac:dyDescent="0.25">
      <c r="A504" s="5"/>
      <c r="B504"/>
    </row>
    <row r="505" spans="1:2" x14ac:dyDescent="0.25">
      <c r="A505" s="5"/>
      <c r="B505"/>
    </row>
    <row r="506" spans="1:2" x14ac:dyDescent="0.25">
      <c r="A506" s="5"/>
      <c r="B506"/>
    </row>
    <row r="507" spans="1:2" x14ac:dyDescent="0.25">
      <c r="A507" s="5"/>
      <c r="B507"/>
    </row>
    <row r="508" spans="1:2" x14ac:dyDescent="0.25">
      <c r="A508" s="5"/>
      <c r="B508"/>
    </row>
    <row r="509" spans="1:2" x14ac:dyDescent="0.25">
      <c r="A509" s="5"/>
      <c r="B509"/>
    </row>
    <row r="510" spans="1:2" x14ac:dyDescent="0.25">
      <c r="A510" s="5"/>
      <c r="B510"/>
    </row>
    <row r="511" spans="1:2" x14ac:dyDescent="0.25">
      <c r="A511" s="5"/>
      <c r="B511"/>
    </row>
    <row r="512" spans="1:2" x14ac:dyDescent="0.25">
      <c r="A512" s="5"/>
      <c r="B512"/>
    </row>
    <row r="513" spans="1:2" x14ac:dyDescent="0.25">
      <c r="A513" s="5"/>
      <c r="B513"/>
    </row>
    <row r="514" spans="1:2" x14ac:dyDescent="0.25">
      <c r="A514" s="5"/>
      <c r="B514"/>
    </row>
    <row r="515" spans="1:2" x14ac:dyDescent="0.25">
      <c r="A515" s="5"/>
      <c r="B515"/>
    </row>
    <row r="516" spans="1:2" x14ac:dyDescent="0.25">
      <c r="A516" s="5"/>
      <c r="B516"/>
    </row>
    <row r="517" spans="1:2" x14ac:dyDescent="0.25">
      <c r="A517" s="5"/>
      <c r="B517"/>
    </row>
    <row r="518" spans="1:2" x14ac:dyDescent="0.25">
      <c r="A518" s="5"/>
      <c r="B518"/>
    </row>
    <row r="519" spans="1:2" x14ac:dyDescent="0.25">
      <c r="A519" s="5"/>
      <c r="B519"/>
    </row>
    <row r="520" spans="1:2" x14ac:dyDescent="0.25">
      <c r="A520" s="5"/>
      <c r="B520"/>
    </row>
    <row r="521" spans="1:2" x14ac:dyDescent="0.25">
      <c r="A521" s="5"/>
      <c r="B521"/>
    </row>
    <row r="522" spans="1:2" x14ac:dyDescent="0.25">
      <c r="A522" s="5"/>
      <c r="B522"/>
    </row>
    <row r="523" spans="1:2" x14ac:dyDescent="0.25">
      <c r="A523" s="5"/>
      <c r="B523"/>
    </row>
    <row r="524" spans="1:2" x14ac:dyDescent="0.25">
      <c r="A524" s="5"/>
      <c r="B524"/>
    </row>
    <row r="525" spans="1:2" x14ac:dyDescent="0.25">
      <c r="A525" s="5"/>
      <c r="B525"/>
    </row>
    <row r="526" spans="1:2" x14ac:dyDescent="0.25">
      <c r="A526" s="5"/>
      <c r="B526"/>
    </row>
    <row r="527" spans="1:2" x14ac:dyDescent="0.25">
      <c r="A527" s="5"/>
      <c r="B527"/>
    </row>
    <row r="528" spans="1:2" x14ac:dyDescent="0.25">
      <c r="A528" s="5"/>
      <c r="B528"/>
    </row>
    <row r="529" spans="1:2" x14ac:dyDescent="0.25">
      <c r="A529" s="5"/>
      <c r="B529"/>
    </row>
    <row r="530" spans="1:2" x14ac:dyDescent="0.25">
      <c r="A530" s="5"/>
      <c r="B530"/>
    </row>
    <row r="531" spans="1:2" x14ac:dyDescent="0.25">
      <c r="A531" s="5"/>
      <c r="B531"/>
    </row>
    <row r="532" spans="1:2" x14ac:dyDescent="0.25">
      <c r="A532" s="5"/>
      <c r="B532"/>
    </row>
    <row r="533" spans="1:2" x14ac:dyDescent="0.25">
      <c r="A533" s="5"/>
      <c r="B533"/>
    </row>
    <row r="534" spans="1:2" x14ac:dyDescent="0.25">
      <c r="A534" s="5"/>
      <c r="B534"/>
    </row>
    <row r="535" spans="1:2" x14ac:dyDescent="0.25">
      <c r="A535" s="5"/>
      <c r="B535"/>
    </row>
    <row r="536" spans="1:2" x14ac:dyDescent="0.25">
      <c r="A536" s="5"/>
      <c r="B536"/>
    </row>
    <row r="537" spans="1:2" x14ac:dyDescent="0.25">
      <c r="A537" s="5"/>
      <c r="B537"/>
    </row>
    <row r="538" spans="1:2" x14ac:dyDescent="0.25">
      <c r="A538" s="5"/>
      <c r="B538"/>
    </row>
    <row r="539" spans="1:2" x14ac:dyDescent="0.25">
      <c r="A539" s="5"/>
      <c r="B539"/>
    </row>
    <row r="540" spans="1:2" x14ac:dyDescent="0.25">
      <c r="A540" s="5"/>
      <c r="B540"/>
    </row>
    <row r="541" spans="1:2" x14ac:dyDescent="0.25">
      <c r="A541" s="5"/>
      <c r="B541"/>
    </row>
    <row r="542" spans="1:2" x14ac:dyDescent="0.25">
      <c r="A542" s="5"/>
      <c r="B542"/>
    </row>
    <row r="543" spans="1:2" x14ac:dyDescent="0.25">
      <c r="A543" s="5"/>
      <c r="B543"/>
    </row>
    <row r="544" spans="1:2" x14ac:dyDescent="0.25">
      <c r="A544" s="5"/>
      <c r="B544"/>
    </row>
    <row r="545" spans="1:2" x14ac:dyDescent="0.25">
      <c r="A545" s="5"/>
      <c r="B545"/>
    </row>
    <row r="546" spans="1:2" x14ac:dyDescent="0.25">
      <c r="A546" s="5"/>
      <c r="B546"/>
    </row>
    <row r="547" spans="1:2" x14ac:dyDescent="0.25">
      <c r="A547" s="5"/>
      <c r="B547"/>
    </row>
    <row r="548" spans="1:2" x14ac:dyDescent="0.25">
      <c r="A548" s="5"/>
      <c r="B548"/>
    </row>
    <row r="549" spans="1:2" x14ac:dyDescent="0.25">
      <c r="A549" s="5"/>
      <c r="B549"/>
    </row>
    <row r="550" spans="1:2" x14ac:dyDescent="0.25">
      <c r="A550" s="5"/>
      <c r="B550"/>
    </row>
    <row r="551" spans="1:2" x14ac:dyDescent="0.25">
      <c r="A551" s="5"/>
      <c r="B551"/>
    </row>
    <row r="552" spans="1:2" x14ac:dyDescent="0.25">
      <c r="A552" s="5"/>
      <c r="B552"/>
    </row>
    <row r="553" spans="1:2" x14ac:dyDescent="0.25">
      <c r="A553" s="5"/>
      <c r="B553"/>
    </row>
    <row r="554" spans="1:2" x14ac:dyDescent="0.25">
      <c r="A554" s="5"/>
      <c r="B554"/>
    </row>
    <row r="555" spans="1:2" x14ac:dyDescent="0.25">
      <c r="A555" s="5"/>
      <c r="B555"/>
    </row>
    <row r="556" spans="1:2" x14ac:dyDescent="0.25">
      <c r="A556" s="5"/>
      <c r="B556"/>
    </row>
    <row r="557" spans="1:2" x14ac:dyDescent="0.25">
      <c r="A557" s="5"/>
      <c r="B557"/>
    </row>
    <row r="558" spans="1:2" x14ac:dyDescent="0.25">
      <c r="A558" s="5"/>
      <c r="B558"/>
    </row>
    <row r="559" spans="1:2" x14ac:dyDescent="0.25">
      <c r="A559" s="5"/>
      <c r="B559"/>
    </row>
    <row r="560" spans="1:2" x14ac:dyDescent="0.25">
      <c r="A560" s="5"/>
      <c r="B560"/>
    </row>
    <row r="561" spans="1:2" x14ac:dyDescent="0.25">
      <c r="A561" s="5"/>
      <c r="B561"/>
    </row>
    <row r="562" spans="1:2" x14ac:dyDescent="0.25">
      <c r="A562" s="5"/>
      <c r="B562"/>
    </row>
    <row r="563" spans="1:2" x14ac:dyDescent="0.25">
      <c r="A563" s="5"/>
      <c r="B563"/>
    </row>
    <row r="564" spans="1:2" x14ac:dyDescent="0.25">
      <c r="A564" s="5"/>
      <c r="B564"/>
    </row>
    <row r="565" spans="1:2" x14ac:dyDescent="0.25">
      <c r="A565" s="5"/>
      <c r="B565"/>
    </row>
    <row r="566" spans="1:2" x14ac:dyDescent="0.25">
      <c r="A566" s="5"/>
      <c r="B566"/>
    </row>
    <row r="567" spans="1:2" x14ac:dyDescent="0.25">
      <c r="A567" s="5"/>
      <c r="B567"/>
    </row>
    <row r="568" spans="1:2" x14ac:dyDescent="0.25">
      <c r="A568" s="5"/>
      <c r="B568"/>
    </row>
    <row r="569" spans="1:2" x14ac:dyDescent="0.25">
      <c r="A569" s="5"/>
      <c r="B569"/>
    </row>
    <row r="570" spans="1:2" x14ac:dyDescent="0.25">
      <c r="A570" s="5"/>
      <c r="B570"/>
    </row>
    <row r="571" spans="1:2" x14ac:dyDescent="0.25">
      <c r="A571" s="5"/>
      <c r="B571"/>
    </row>
    <row r="572" spans="1:2" x14ac:dyDescent="0.25">
      <c r="A572" s="5"/>
      <c r="B572"/>
    </row>
    <row r="573" spans="1:2" x14ac:dyDescent="0.25">
      <c r="A573" s="5"/>
      <c r="B573"/>
    </row>
    <row r="574" spans="1:2" x14ac:dyDescent="0.25">
      <c r="A574" s="5"/>
      <c r="B574"/>
    </row>
    <row r="575" spans="1:2" x14ac:dyDescent="0.25">
      <c r="A575" s="5"/>
      <c r="B575"/>
    </row>
    <row r="576" spans="1:2" x14ac:dyDescent="0.25">
      <c r="A576" s="5"/>
      <c r="B576"/>
    </row>
    <row r="577" spans="1:2" x14ac:dyDescent="0.25">
      <c r="A577" s="5"/>
      <c r="B577"/>
    </row>
    <row r="578" spans="1:2" x14ac:dyDescent="0.25">
      <c r="A578" s="5"/>
      <c r="B578"/>
    </row>
    <row r="579" spans="1:2" x14ac:dyDescent="0.25">
      <c r="A579" s="5"/>
      <c r="B579"/>
    </row>
    <row r="580" spans="1:2" x14ac:dyDescent="0.25">
      <c r="A580" s="5"/>
      <c r="B580"/>
    </row>
    <row r="581" spans="1:2" x14ac:dyDescent="0.25">
      <c r="A581" s="5"/>
      <c r="B581"/>
    </row>
    <row r="582" spans="1:2" x14ac:dyDescent="0.25">
      <c r="A582" s="5"/>
      <c r="B582"/>
    </row>
    <row r="583" spans="1:2" x14ac:dyDescent="0.25">
      <c r="A583" s="5"/>
      <c r="B583"/>
    </row>
    <row r="584" spans="1:2" x14ac:dyDescent="0.25">
      <c r="A584" s="5"/>
      <c r="B584"/>
    </row>
    <row r="585" spans="1:2" x14ac:dyDescent="0.25">
      <c r="A585" s="5"/>
      <c r="B585"/>
    </row>
    <row r="586" spans="1:2" x14ac:dyDescent="0.25">
      <c r="A586" s="5"/>
      <c r="B586"/>
    </row>
    <row r="587" spans="1:2" x14ac:dyDescent="0.25">
      <c r="A587" s="5"/>
      <c r="B587"/>
    </row>
    <row r="588" spans="1:2" x14ac:dyDescent="0.25">
      <c r="A588" s="5"/>
      <c r="B588"/>
    </row>
    <row r="589" spans="1:2" x14ac:dyDescent="0.25">
      <c r="A589" s="5"/>
      <c r="B589"/>
    </row>
    <row r="590" spans="1:2" x14ac:dyDescent="0.25">
      <c r="A590" s="5"/>
      <c r="B590"/>
    </row>
    <row r="591" spans="1:2" x14ac:dyDescent="0.25">
      <c r="A591" s="5"/>
      <c r="B591"/>
    </row>
    <row r="592" spans="1:2" x14ac:dyDescent="0.25">
      <c r="A592" s="5"/>
      <c r="B592"/>
    </row>
    <row r="593" spans="1:2" x14ac:dyDescent="0.25">
      <c r="A593" s="5"/>
      <c r="B593"/>
    </row>
    <row r="594" spans="1:2" x14ac:dyDescent="0.25">
      <c r="A594" s="5"/>
      <c r="B594"/>
    </row>
    <row r="595" spans="1:2" x14ac:dyDescent="0.25">
      <c r="A595" s="5"/>
      <c r="B595"/>
    </row>
    <row r="596" spans="1:2" x14ac:dyDescent="0.25">
      <c r="A596" s="5"/>
      <c r="B596"/>
    </row>
    <row r="597" spans="1:2" x14ac:dyDescent="0.25">
      <c r="A597" s="5"/>
      <c r="B597"/>
    </row>
    <row r="598" spans="1:2" x14ac:dyDescent="0.25">
      <c r="A598" s="5"/>
      <c r="B598"/>
    </row>
    <row r="599" spans="1:2" x14ac:dyDescent="0.25">
      <c r="A599" s="5"/>
      <c r="B599"/>
    </row>
    <row r="600" spans="1:2" x14ac:dyDescent="0.25">
      <c r="A600" s="5"/>
      <c r="B600"/>
    </row>
    <row r="601" spans="1:2" x14ac:dyDescent="0.25">
      <c r="A601" s="5"/>
      <c r="B601"/>
    </row>
    <row r="602" spans="1:2" x14ac:dyDescent="0.25">
      <c r="A602" s="5"/>
      <c r="B602"/>
    </row>
    <row r="603" spans="1:2" x14ac:dyDescent="0.25">
      <c r="A603" s="5"/>
      <c r="B603"/>
    </row>
    <row r="604" spans="1:2" x14ac:dyDescent="0.25">
      <c r="A604" s="5"/>
      <c r="B604"/>
    </row>
    <row r="605" spans="1:2" x14ac:dyDescent="0.25">
      <c r="A605" s="5"/>
      <c r="B605"/>
    </row>
    <row r="606" spans="1:2" x14ac:dyDescent="0.25">
      <c r="A606" s="5"/>
      <c r="B606"/>
    </row>
    <row r="607" spans="1:2" x14ac:dyDescent="0.25">
      <c r="A607" s="5"/>
      <c r="B607"/>
    </row>
    <row r="608" spans="1:2" x14ac:dyDescent="0.25">
      <c r="A608" s="5"/>
      <c r="B608"/>
    </row>
    <row r="609" spans="1:2" x14ac:dyDescent="0.25">
      <c r="A609" s="5"/>
      <c r="B609"/>
    </row>
    <row r="610" spans="1:2" x14ac:dyDescent="0.25">
      <c r="A610" s="5"/>
      <c r="B610"/>
    </row>
    <row r="611" spans="1:2" x14ac:dyDescent="0.25">
      <c r="A611" s="5"/>
      <c r="B611"/>
    </row>
    <row r="612" spans="1:2" x14ac:dyDescent="0.25">
      <c r="A612" s="5"/>
      <c r="B612"/>
    </row>
    <row r="613" spans="1:2" x14ac:dyDescent="0.25">
      <c r="A613" s="5"/>
      <c r="B613"/>
    </row>
    <row r="614" spans="1:2" x14ac:dyDescent="0.25">
      <c r="A614" s="5"/>
      <c r="B614"/>
    </row>
    <row r="615" spans="1:2" x14ac:dyDescent="0.25">
      <c r="A615" s="5"/>
      <c r="B615"/>
    </row>
    <row r="616" spans="1:2" x14ac:dyDescent="0.25">
      <c r="A616" s="5"/>
      <c r="B616"/>
    </row>
    <row r="617" spans="1:2" x14ac:dyDescent="0.25">
      <c r="A617" s="5"/>
      <c r="B617"/>
    </row>
    <row r="618" spans="1:2" x14ac:dyDescent="0.25">
      <c r="A618" s="5"/>
      <c r="B618"/>
    </row>
    <row r="619" spans="1:2" x14ac:dyDescent="0.25">
      <c r="A619" s="5"/>
      <c r="B619"/>
    </row>
    <row r="620" spans="1:2" x14ac:dyDescent="0.25">
      <c r="A620" s="5"/>
      <c r="B620"/>
    </row>
    <row r="621" spans="1:2" x14ac:dyDescent="0.25">
      <c r="A621" s="5"/>
      <c r="B621"/>
    </row>
    <row r="622" spans="1:2" x14ac:dyDescent="0.25">
      <c r="A622" s="5"/>
      <c r="B622"/>
    </row>
    <row r="623" spans="1:2" x14ac:dyDescent="0.25">
      <c r="A623" s="5"/>
      <c r="B623"/>
    </row>
    <row r="624" spans="1:2" x14ac:dyDescent="0.25">
      <c r="A624" s="5"/>
      <c r="B624"/>
    </row>
    <row r="625" spans="1:2" x14ac:dyDescent="0.25">
      <c r="A625" s="5"/>
      <c r="B625"/>
    </row>
    <row r="626" spans="1:2" x14ac:dyDescent="0.25">
      <c r="A626" s="5"/>
      <c r="B626"/>
    </row>
    <row r="627" spans="1:2" x14ac:dyDescent="0.25">
      <c r="A627" s="5"/>
      <c r="B627"/>
    </row>
    <row r="628" spans="1:2" x14ac:dyDescent="0.25">
      <c r="A628" s="5"/>
      <c r="B628"/>
    </row>
    <row r="629" spans="1:2" x14ac:dyDescent="0.25">
      <c r="A629" s="5"/>
      <c r="B629"/>
    </row>
    <row r="630" spans="1:2" x14ac:dyDescent="0.25">
      <c r="A630" s="5"/>
      <c r="B630"/>
    </row>
    <row r="631" spans="1:2" x14ac:dyDescent="0.25">
      <c r="A631" s="5"/>
      <c r="B631"/>
    </row>
    <row r="632" spans="1:2" x14ac:dyDescent="0.25">
      <c r="A632" s="5"/>
      <c r="B632"/>
    </row>
    <row r="633" spans="1:2" x14ac:dyDescent="0.25">
      <c r="A633" s="5"/>
      <c r="B633"/>
    </row>
    <row r="634" spans="1:2" x14ac:dyDescent="0.25">
      <c r="A634" s="5"/>
      <c r="B634"/>
    </row>
    <row r="635" spans="1:2" x14ac:dyDescent="0.25">
      <c r="A635" s="5"/>
      <c r="B635"/>
    </row>
    <row r="636" spans="1:2" x14ac:dyDescent="0.25">
      <c r="A636" s="5"/>
      <c r="B636"/>
    </row>
    <row r="637" spans="1:2" x14ac:dyDescent="0.25">
      <c r="A637" s="5"/>
      <c r="B637"/>
    </row>
    <row r="638" spans="1:2" x14ac:dyDescent="0.25">
      <c r="A638" s="5"/>
      <c r="B638"/>
    </row>
    <row r="639" spans="1:2" x14ac:dyDescent="0.25">
      <c r="A639" s="5"/>
      <c r="B639"/>
    </row>
    <row r="640" spans="1:2" x14ac:dyDescent="0.25">
      <c r="A640" s="5"/>
      <c r="B640"/>
    </row>
    <row r="641" spans="1:2" x14ac:dyDescent="0.25">
      <c r="A641" s="5"/>
      <c r="B641"/>
    </row>
    <row r="642" spans="1:2" x14ac:dyDescent="0.25">
      <c r="A642" s="5"/>
      <c r="B642"/>
    </row>
    <row r="643" spans="1:2" x14ac:dyDescent="0.25">
      <c r="A643" s="5"/>
      <c r="B643"/>
    </row>
    <row r="644" spans="1:2" x14ac:dyDescent="0.25">
      <c r="A644" s="5"/>
      <c r="B644"/>
    </row>
    <row r="645" spans="1:2" x14ac:dyDescent="0.25">
      <c r="A645" s="5"/>
      <c r="B645"/>
    </row>
    <row r="646" spans="1:2" x14ac:dyDescent="0.25">
      <c r="A646" s="5"/>
      <c r="B646"/>
    </row>
    <row r="647" spans="1:2" x14ac:dyDescent="0.25">
      <c r="A647" s="5"/>
      <c r="B647"/>
    </row>
    <row r="648" spans="1:2" x14ac:dyDescent="0.25">
      <c r="A648" s="5"/>
      <c r="B648"/>
    </row>
    <row r="649" spans="1:2" x14ac:dyDescent="0.25">
      <c r="A649" s="5"/>
      <c r="B649"/>
    </row>
    <row r="650" spans="1:2" x14ac:dyDescent="0.25">
      <c r="A650" s="5"/>
      <c r="B650"/>
    </row>
    <row r="651" spans="1:2" x14ac:dyDescent="0.25">
      <c r="A651" s="5"/>
      <c r="B651"/>
    </row>
    <row r="652" spans="1:2" x14ac:dyDescent="0.25">
      <c r="A652" s="5"/>
      <c r="B652"/>
    </row>
    <row r="653" spans="1:2" x14ac:dyDescent="0.25">
      <c r="A653" s="5"/>
      <c r="B653"/>
    </row>
    <row r="654" spans="1:2" x14ac:dyDescent="0.25">
      <c r="A654" s="5"/>
      <c r="B654"/>
    </row>
    <row r="655" spans="1:2" x14ac:dyDescent="0.25">
      <c r="A655" s="5"/>
      <c r="B655"/>
    </row>
    <row r="656" spans="1:2" x14ac:dyDescent="0.25">
      <c r="A656" s="5"/>
      <c r="B656"/>
    </row>
    <row r="657" spans="1:2" x14ac:dyDescent="0.25">
      <c r="A657" s="5"/>
      <c r="B657"/>
    </row>
    <row r="658" spans="1:2" x14ac:dyDescent="0.25">
      <c r="A658" s="5"/>
      <c r="B658"/>
    </row>
    <row r="659" spans="1:2" x14ac:dyDescent="0.25">
      <c r="A659" s="5"/>
      <c r="B659"/>
    </row>
    <row r="660" spans="1:2" x14ac:dyDescent="0.25">
      <c r="A660" s="5"/>
      <c r="B660"/>
    </row>
    <row r="661" spans="1:2" x14ac:dyDescent="0.25">
      <c r="A661" s="5"/>
      <c r="B661"/>
    </row>
    <row r="662" spans="1:2" x14ac:dyDescent="0.25">
      <c r="A662" s="5"/>
      <c r="B662"/>
    </row>
    <row r="663" spans="1:2" x14ac:dyDescent="0.25">
      <c r="A663" s="5"/>
      <c r="B663"/>
    </row>
    <row r="664" spans="1:2" x14ac:dyDescent="0.25">
      <c r="A664" s="5"/>
      <c r="B664"/>
    </row>
    <row r="665" spans="1:2" x14ac:dyDescent="0.25">
      <c r="A665" s="5"/>
      <c r="B665"/>
    </row>
    <row r="666" spans="1:2" x14ac:dyDescent="0.25">
      <c r="A666" s="5"/>
      <c r="B666"/>
    </row>
    <row r="667" spans="1:2" x14ac:dyDescent="0.25">
      <c r="A667" s="5"/>
      <c r="B667"/>
    </row>
    <row r="668" spans="1:2" x14ac:dyDescent="0.25">
      <c r="A668" s="5"/>
      <c r="B668"/>
    </row>
    <row r="669" spans="1:2" x14ac:dyDescent="0.25">
      <c r="A669" s="5"/>
      <c r="B669"/>
    </row>
    <row r="670" spans="1:2" x14ac:dyDescent="0.25">
      <c r="A670" s="5"/>
      <c r="B670"/>
    </row>
    <row r="671" spans="1:2" x14ac:dyDescent="0.25">
      <c r="A671" s="5"/>
      <c r="B671"/>
    </row>
    <row r="672" spans="1:2" x14ac:dyDescent="0.25">
      <c r="A672" s="5"/>
      <c r="B672"/>
    </row>
    <row r="673" spans="1:2" x14ac:dyDescent="0.25">
      <c r="A673" s="5"/>
      <c r="B673"/>
    </row>
    <row r="674" spans="1:2" x14ac:dyDescent="0.25">
      <c r="A674" s="5"/>
      <c r="B674"/>
    </row>
    <row r="675" spans="1:2" x14ac:dyDescent="0.25">
      <c r="A675" s="5"/>
      <c r="B675"/>
    </row>
    <row r="676" spans="1:2" x14ac:dyDescent="0.25">
      <c r="A676" s="5"/>
      <c r="B676"/>
    </row>
    <row r="677" spans="1:2" x14ac:dyDescent="0.25">
      <c r="A677" s="5"/>
      <c r="B677"/>
    </row>
    <row r="678" spans="1:2" x14ac:dyDescent="0.25">
      <c r="A678" s="5"/>
      <c r="B678"/>
    </row>
    <row r="679" spans="1:2" x14ac:dyDescent="0.25">
      <c r="A679" s="5"/>
      <c r="B679"/>
    </row>
    <row r="680" spans="1:2" x14ac:dyDescent="0.25">
      <c r="A680" s="5"/>
      <c r="B680"/>
    </row>
    <row r="681" spans="1:2" x14ac:dyDescent="0.25">
      <c r="A681" s="5"/>
      <c r="B681"/>
    </row>
    <row r="682" spans="1:2" x14ac:dyDescent="0.25">
      <c r="A682" s="5"/>
      <c r="B682"/>
    </row>
    <row r="683" spans="1:2" x14ac:dyDescent="0.25">
      <c r="A683" s="5"/>
      <c r="B683"/>
    </row>
    <row r="684" spans="1:2" x14ac:dyDescent="0.25">
      <c r="A684" s="5"/>
      <c r="B684"/>
    </row>
    <row r="685" spans="1:2" x14ac:dyDescent="0.25">
      <c r="A685" s="5"/>
      <c r="B685"/>
    </row>
    <row r="686" spans="1:2" x14ac:dyDescent="0.25">
      <c r="A686" s="5"/>
      <c r="B686"/>
    </row>
    <row r="687" spans="1:2" x14ac:dyDescent="0.25">
      <c r="A687" s="5"/>
      <c r="B687"/>
    </row>
    <row r="688" spans="1:2" x14ac:dyDescent="0.25">
      <c r="A688" s="5"/>
      <c r="B688"/>
    </row>
    <row r="689" spans="1:2" x14ac:dyDescent="0.25">
      <c r="A689" s="5"/>
      <c r="B689"/>
    </row>
    <row r="690" spans="1:2" x14ac:dyDescent="0.25">
      <c r="A690" s="5"/>
      <c r="B690"/>
    </row>
    <row r="691" spans="1:2" x14ac:dyDescent="0.25">
      <c r="A691" s="5"/>
      <c r="B691"/>
    </row>
    <row r="692" spans="1:2" x14ac:dyDescent="0.25">
      <c r="A692" s="5"/>
      <c r="B692"/>
    </row>
    <row r="693" spans="1:2" x14ac:dyDescent="0.25">
      <c r="A693" s="5"/>
      <c r="B693"/>
    </row>
    <row r="694" spans="1:2" x14ac:dyDescent="0.25">
      <c r="A694" s="5"/>
      <c r="B694"/>
    </row>
    <row r="695" spans="1:2" x14ac:dyDescent="0.25">
      <c r="A695" s="5"/>
      <c r="B695"/>
    </row>
    <row r="696" spans="1:2" x14ac:dyDescent="0.25">
      <c r="A696" s="5"/>
      <c r="B696"/>
    </row>
    <row r="697" spans="1:2" x14ac:dyDescent="0.25">
      <c r="A697" s="5"/>
      <c r="B697"/>
    </row>
    <row r="698" spans="1:2" x14ac:dyDescent="0.25">
      <c r="A698" s="5"/>
      <c r="B698"/>
    </row>
    <row r="699" spans="1:2" x14ac:dyDescent="0.25">
      <c r="A699" s="5"/>
      <c r="B699"/>
    </row>
    <row r="700" spans="1:2" x14ac:dyDescent="0.25">
      <c r="A700" s="5"/>
      <c r="B700"/>
    </row>
    <row r="701" spans="1:2" x14ac:dyDescent="0.25">
      <c r="A701" s="5"/>
      <c r="B701"/>
    </row>
    <row r="702" spans="1:2" x14ac:dyDescent="0.25">
      <c r="A702" s="5"/>
      <c r="B702"/>
    </row>
    <row r="703" spans="1:2" x14ac:dyDescent="0.25">
      <c r="A703" s="5"/>
      <c r="B703"/>
    </row>
    <row r="704" spans="1:2" x14ac:dyDescent="0.25">
      <c r="A704" s="5"/>
      <c r="B704"/>
    </row>
    <row r="705" spans="1:2" x14ac:dyDescent="0.25">
      <c r="A705" s="5"/>
      <c r="B705"/>
    </row>
    <row r="706" spans="1:2" x14ac:dyDescent="0.25">
      <c r="A706" s="5"/>
      <c r="B706"/>
    </row>
    <row r="707" spans="1:2" x14ac:dyDescent="0.25">
      <c r="A707" s="5"/>
      <c r="B707"/>
    </row>
    <row r="708" spans="1:2" x14ac:dyDescent="0.25">
      <c r="A708" s="5"/>
      <c r="B708"/>
    </row>
    <row r="709" spans="1:2" x14ac:dyDescent="0.25">
      <c r="A709" s="5"/>
      <c r="B709"/>
    </row>
    <row r="710" spans="1:2" x14ac:dyDescent="0.25">
      <c r="A710" s="5"/>
      <c r="B710"/>
    </row>
    <row r="711" spans="1:2" x14ac:dyDescent="0.25">
      <c r="A711" s="5"/>
      <c r="B711"/>
    </row>
    <row r="712" spans="1:2" x14ac:dyDescent="0.25">
      <c r="A712" s="5"/>
      <c r="B712"/>
    </row>
    <row r="713" spans="1:2" x14ac:dyDescent="0.25">
      <c r="A713" s="5"/>
      <c r="B713"/>
    </row>
    <row r="714" spans="1:2" x14ac:dyDescent="0.25">
      <c r="A714" s="5"/>
      <c r="B714"/>
    </row>
    <row r="715" spans="1:2" x14ac:dyDescent="0.25">
      <c r="A715" s="5"/>
      <c r="B715"/>
    </row>
    <row r="716" spans="1:2" x14ac:dyDescent="0.25">
      <c r="A716" s="5"/>
      <c r="B716"/>
    </row>
    <row r="717" spans="1:2" x14ac:dyDescent="0.25">
      <c r="A717" s="5"/>
      <c r="B717"/>
    </row>
    <row r="718" spans="1:2" x14ac:dyDescent="0.25">
      <c r="A718" s="5"/>
      <c r="B718"/>
    </row>
    <row r="719" spans="1:2" x14ac:dyDescent="0.25">
      <c r="A719" s="5"/>
      <c r="B719"/>
    </row>
    <row r="720" spans="1:2" x14ac:dyDescent="0.25">
      <c r="A720" s="5"/>
      <c r="B720"/>
    </row>
    <row r="721" spans="1:2" x14ac:dyDescent="0.25">
      <c r="A721" s="5"/>
      <c r="B721"/>
    </row>
    <row r="722" spans="1:2" x14ac:dyDescent="0.25">
      <c r="A722" s="5"/>
      <c r="B722"/>
    </row>
    <row r="723" spans="1:2" x14ac:dyDescent="0.25">
      <c r="A723" s="5"/>
      <c r="B723"/>
    </row>
    <row r="724" spans="1:2" x14ac:dyDescent="0.25">
      <c r="A724" s="5"/>
      <c r="B724"/>
    </row>
    <row r="725" spans="1:2" x14ac:dyDescent="0.25">
      <c r="A725" s="5"/>
      <c r="B725"/>
    </row>
    <row r="726" spans="1:2" x14ac:dyDescent="0.25">
      <c r="A726" s="5"/>
      <c r="B726"/>
    </row>
    <row r="727" spans="1:2" x14ac:dyDescent="0.25">
      <c r="A727" s="5"/>
      <c r="B727"/>
    </row>
    <row r="728" spans="1:2" x14ac:dyDescent="0.25">
      <c r="A728" s="5"/>
      <c r="B728"/>
    </row>
    <row r="729" spans="1:2" x14ac:dyDescent="0.25">
      <c r="A729" s="5"/>
      <c r="B729"/>
    </row>
    <row r="730" spans="1:2" x14ac:dyDescent="0.25">
      <c r="A730" s="5"/>
      <c r="B730"/>
    </row>
    <row r="731" spans="1:2" x14ac:dyDescent="0.25">
      <c r="A731" s="5"/>
      <c r="B731"/>
    </row>
    <row r="732" spans="1:2" x14ac:dyDescent="0.25">
      <c r="A732" s="5"/>
      <c r="B732"/>
    </row>
    <row r="733" spans="1:2" x14ac:dyDescent="0.25">
      <c r="A733" s="5"/>
      <c r="B733"/>
    </row>
    <row r="734" spans="1:2" x14ac:dyDescent="0.25">
      <c r="A734" s="5"/>
      <c r="B734"/>
    </row>
    <row r="735" spans="1:2" x14ac:dyDescent="0.25">
      <c r="A735" s="5"/>
      <c r="B735"/>
    </row>
    <row r="736" spans="1:2" x14ac:dyDescent="0.25">
      <c r="A736" s="5"/>
      <c r="B736"/>
    </row>
    <row r="737" spans="1:2" x14ac:dyDescent="0.25">
      <c r="A737" s="5"/>
      <c r="B737"/>
    </row>
    <row r="738" spans="1:2" x14ac:dyDescent="0.25">
      <c r="A738" s="5"/>
      <c r="B738"/>
    </row>
    <row r="739" spans="1:2" x14ac:dyDescent="0.25">
      <c r="A739" s="5"/>
      <c r="B739"/>
    </row>
    <row r="740" spans="1:2" x14ac:dyDescent="0.25">
      <c r="A740" s="5"/>
      <c r="B740"/>
    </row>
    <row r="741" spans="1:2" x14ac:dyDescent="0.25">
      <c r="A741" s="5"/>
      <c r="B741"/>
    </row>
    <row r="742" spans="1:2" x14ac:dyDescent="0.25">
      <c r="A742" s="5"/>
      <c r="B742"/>
    </row>
    <row r="743" spans="1:2" x14ac:dyDescent="0.25">
      <c r="A743" s="5"/>
      <c r="B743"/>
    </row>
    <row r="744" spans="1:2" x14ac:dyDescent="0.25">
      <c r="A744" s="5"/>
      <c r="B744"/>
    </row>
    <row r="745" spans="1:2" x14ac:dyDescent="0.25">
      <c r="A745" s="5"/>
      <c r="B745"/>
    </row>
    <row r="746" spans="1:2" x14ac:dyDescent="0.25">
      <c r="A746" s="5"/>
      <c r="B746"/>
    </row>
    <row r="747" spans="1:2" x14ac:dyDescent="0.25">
      <c r="A747" s="5"/>
      <c r="B747"/>
    </row>
    <row r="748" spans="1:2" x14ac:dyDescent="0.25">
      <c r="A748" s="5"/>
      <c r="B748"/>
    </row>
    <row r="749" spans="1:2" x14ac:dyDescent="0.25">
      <c r="A749" s="5"/>
      <c r="B749"/>
    </row>
    <row r="750" spans="1:2" x14ac:dyDescent="0.25">
      <c r="A750" s="5"/>
      <c r="B750"/>
    </row>
    <row r="751" spans="1:2" x14ac:dyDescent="0.25">
      <c r="A751" s="5"/>
      <c r="B751"/>
    </row>
    <row r="752" spans="1:2" x14ac:dyDescent="0.25">
      <c r="A752" s="5"/>
      <c r="B752"/>
    </row>
    <row r="753" spans="1:2" x14ac:dyDescent="0.25">
      <c r="A753" s="5"/>
      <c r="B753"/>
    </row>
    <row r="754" spans="1:2" x14ac:dyDescent="0.25">
      <c r="A754" s="5"/>
      <c r="B754"/>
    </row>
    <row r="755" spans="1:2" x14ac:dyDescent="0.25">
      <c r="A755" s="5"/>
      <c r="B755"/>
    </row>
    <row r="756" spans="1:2" x14ac:dyDescent="0.25">
      <c r="A756" s="5"/>
      <c r="B756"/>
    </row>
    <row r="757" spans="1:2" x14ac:dyDescent="0.25">
      <c r="A757" s="5"/>
      <c r="B757"/>
    </row>
    <row r="758" spans="1:2" x14ac:dyDescent="0.25">
      <c r="A758" s="5"/>
      <c r="B758"/>
    </row>
    <row r="759" spans="1:2" x14ac:dyDescent="0.25">
      <c r="A759" s="5"/>
      <c r="B759"/>
    </row>
    <row r="760" spans="1:2" x14ac:dyDescent="0.25">
      <c r="A760" s="5"/>
      <c r="B760"/>
    </row>
    <row r="761" spans="1:2" x14ac:dyDescent="0.25">
      <c r="A761" s="5"/>
      <c r="B761"/>
    </row>
    <row r="762" spans="1:2" x14ac:dyDescent="0.25">
      <c r="A762" s="5"/>
      <c r="B762"/>
    </row>
    <row r="763" spans="1:2" x14ac:dyDescent="0.25">
      <c r="A763" s="5"/>
      <c r="B763"/>
    </row>
    <row r="764" spans="1:2" x14ac:dyDescent="0.25">
      <c r="A764" s="5"/>
      <c r="B764"/>
    </row>
    <row r="765" spans="1:2" x14ac:dyDescent="0.25">
      <c r="A765" s="5"/>
      <c r="B765"/>
    </row>
    <row r="766" spans="1:2" x14ac:dyDescent="0.25">
      <c r="A766" s="5"/>
      <c r="B766"/>
    </row>
    <row r="767" spans="1:2" x14ac:dyDescent="0.25">
      <c r="A767" s="5"/>
      <c r="B767"/>
    </row>
    <row r="768" spans="1:2" x14ac:dyDescent="0.25">
      <c r="A768" s="5"/>
      <c r="B768"/>
    </row>
    <row r="769" spans="1:2" x14ac:dyDescent="0.25">
      <c r="A769" s="5"/>
      <c r="B769"/>
    </row>
    <row r="770" spans="1:2" x14ac:dyDescent="0.25">
      <c r="A770" s="5"/>
      <c r="B770"/>
    </row>
    <row r="771" spans="1:2" x14ac:dyDescent="0.25">
      <c r="A771" s="5"/>
      <c r="B771"/>
    </row>
    <row r="772" spans="1:2" x14ac:dyDescent="0.25">
      <c r="A772" s="5"/>
      <c r="B772"/>
    </row>
    <row r="773" spans="1:2" x14ac:dyDescent="0.25">
      <c r="A773" s="5"/>
      <c r="B773"/>
    </row>
    <row r="774" spans="1:2" x14ac:dyDescent="0.25">
      <c r="A774" s="5"/>
      <c r="B774"/>
    </row>
    <row r="775" spans="1:2" x14ac:dyDescent="0.25">
      <c r="A775" s="5"/>
      <c r="B775"/>
    </row>
    <row r="776" spans="1:2" x14ac:dyDescent="0.25">
      <c r="A776" s="5"/>
      <c r="B776"/>
    </row>
    <row r="777" spans="1:2" x14ac:dyDescent="0.25">
      <c r="A777" s="5"/>
      <c r="B777"/>
    </row>
    <row r="778" spans="1:2" x14ac:dyDescent="0.25">
      <c r="A778" s="5"/>
      <c r="B778"/>
    </row>
    <row r="779" spans="1:2" x14ac:dyDescent="0.25">
      <c r="A779" s="5"/>
      <c r="B779"/>
    </row>
    <row r="780" spans="1:2" x14ac:dyDescent="0.25">
      <c r="A780" s="5"/>
      <c r="B780"/>
    </row>
    <row r="781" spans="1:2" x14ac:dyDescent="0.25">
      <c r="A781" s="5"/>
      <c r="B781"/>
    </row>
    <row r="782" spans="1:2" x14ac:dyDescent="0.25">
      <c r="A782" s="5"/>
      <c r="B782"/>
    </row>
    <row r="783" spans="1:2" x14ac:dyDescent="0.25">
      <c r="A783" s="5"/>
      <c r="B783"/>
    </row>
    <row r="784" spans="1:2" x14ac:dyDescent="0.25">
      <c r="A784" s="5"/>
      <c r="B784"/>
    </row>
    <row r="785" spans="1:2" x14ac:dyDescent="0.25">
      <c r="A785" s="5"/>
      <c r="B785"/>
    </row>
    <row r="786" spans="1:2" x14ac:dyDescent="0.25">
      <c r="A786" s="5"/>
      <c r="B786"/>
    </row>
    <row r="787" spans="1:2" x14ac:dyDescent="0.25">
      <c r="A787" s="5"/>
      <c r="B787"/>
    </row>
    <row r="788" spans="1:2" x14ac:dyDescent="0.25">
      <c r="A788" s="5"/>
      <c r="B788"/>
    </row>
    <row r="789" spans="1:2" x14ac:dyDescent="0.25">
      <c r="A789" s="5"/>
      <c r="B789"/>
    </row>
    <row r="790" spans="1:2" x14ac:dyDescent="0.25">
      <c r="A790" s="5"/>
      <c r="B790"/>
    </row>
    <row r="791" spans="1:2" x14ac:dyDescent="0.25">
      <c r="A791" s="5"/>
      <c r="B791"/>
    </row>
    <row r="792" spans="1:2" x14ac:dyDescent="0.25">
      <c r="A792" s="5"/>
      <c r="B792"/>
    </row>
    <row r="793" spans="1:2" x14ac:dyDescent="0.25">
      <c r="A793" s="5"/>
      <c r="B793"/>
    </row>
    <row r="794" spans="1:2" x14ac:dyDescent="0.25">
      <c r="A794" s="5"/>
      <c r="B794"/>
    </row>
    <row r="795" spans="1:2" x14ac:dyDescent="0.25">
      <c r="A795" s="5"/>
      <c r="B795"/>
    </row>
    <row r="796" spans="1:2" x14ac:dyDescent="0.25">
      <c r="A796" s="5"/>
      <c r="B796"/>
    </row>
    <row r="797" spans="1:2" x14ac:dyDescent="0.25">
      <c r="A797" s="5"/>
      <c r="B797"/>
    </row>
    <row r="798" spans="1:2" x14ac:dyDescent="0.25">
      <c r="A798" s="5"/>
      <c r="B798"/>
    </row>
    <row r="799" spans="1:2" x14ac:dyDescent="0.25">
      <c r="A799" s="5"/>
      <c r="B799"/>
    </row>
    <row r="800" spans="1:2" x14ac:dyDescent="0.25">
      <c r="A800" s="5"/>
      <c r="B800"/>
    </row>
    <row r="801" spans="1:2" x14ac:dyDescent="0.25">
      <c r="A801" s="5"/>
      <c r="B801"/>
    </row>
    <row r="802" spans="1:2" x14ac:dyDescent="0.25">
      <c r="A802" s="5"/>
      <c r="B802"/>
    </row>
    <row r="803" spans="1:2" x14ac:dyDescent="0.25">
      <c r="A803" s="5"/>
      <c r="B803"/>
    </row>
    <row r="804" spans="1:2" x14ac:dyDescent="0.25">
      <c r="A804" s="5"/>
      <c r="B804"/>
    </row>
    <row r="805" spans="1:2" x14ac:dyDescent="0.25">
      <c r="A805" s="5"/>
      <c r="B805"/>
    </row>
    <row r="806" spans="1:2" x14ac:dyDescent="0.25">
      <c r="A806" s="5"/>
      <c r="B806"/>
    </row>
    <row r="807" spans="1:2" x14ac:dyDescent="0.25">
      <c r="A807" s="5"/>
      <c r="B807"/>
    </row>
    <row r="808" spans="1:2" x14ac:dyDescent="0.25">
      <c r="A808" s="5"/>
      <c r="B808"/>
    </row>
    <row r="809" spans="1:2" x14ac:dyDescent="0.25">
      <c r="A809" s="5"/>
      <c r="B809"/>
    </row>
    <row r="810" spans="1:2" x14ac:dyDescent="0.25">
      <c r="A810" s="5"/>
      <c r="B810"/>
    </row>
    <row r="811" spans="1:2" x14ac:dyDescent="0.25">
      <c r="A811" s="5"/>
      <c r="B811"/>
    </row>
    <row r="812" spans="1:2" x14ac:dyDescent="0.25">
      <c r="A812" s="5"/>
      <c r="B812"/>
    </row>
    <row r="813" spans="1:2" x14ac:dyDescent="0.25">
      <c r="A813" s="5"/>
      <c r="B813"/>
    </row>
    <row r="814" spans="1:2" x14ac:dyDescent="0.25">
      <c r="A814" s="5"/>
      <c r="B814"/>
    </row>
    <row r="815" spans="1:2" x14ac:dyDescent="0.25">
      <c r="A815" s="5"/>
      <c r="B815"/>
    </row>
    <row r="816" spans="1:2" x14ac:dyDescent="0.25">
      <c r="A816" s="5"/>
      <c r="B816"/>
    </row>
    <row r="817" spans="1:2" x14ac:dyDescent="0.25">
      <c r="A817" s="5"/>
      <c r="B817"/>
    </row>
    <row r="818" spans="1:2" x14ac:dyDescent="0.25">
      <c r="A818" s="5"/>
      <c r="B818"/>
    </row>
    <row r="819" spans="1:2" x14ac:dyDescent="0.25">
      <c r="A819" s="5"/>
      <c r="B819"/>
    </row>
    <row r="820" spans="1:2" x14ac:dyDescent="0.25">
      <c r="A820" s="5"/>
      <c r="B820"/>
    </row>
    <row r="821" spans="1:2" x14ac:dyDescent="0.25">
      <c r="A821" s="5"/>
      <c r="B821"/>
    </row>
    <row r="822" spans="1:2" x14ac:dyDescent="0.25">
      <c r="A822" s="5"/>
      <c r="B822"/>
    </row>
    <row r="823" spans="1:2" x14ac:dyDescent="0.25">
      <c r="A823" s="5"/>
      <c r="B823"/>
    </row>
    <row r="824" spans="1:2" x14ac:dyDescent="0.25">
      <c r="A824" s="5"/>
      <c r="B824"/>
    </row>
    <row r="825" spans="1:2" x14ac:dyDescent="0.25">
      <c r="A825" s="5"/>
      <c r="B825"/>
    </row>
    <row r="826" spans="1:2" x14ac:dyDescent="0.25">
      <c r="A826" s="5"/>
      <c r="B826"/>
    </row>
    <row r="827" spans="1:2" x14ac:dyDescent="0.25">
      <c r="A827" s="5"/>
      <c r="B827"/>
    </row>
    <row r="828" spans="1:2" x14ac:dyDescent="0.25">
      <c r="A828" s="5"/>
      <c r="B828"/>
    </row>
    <row r="829" spans="1:2" x14ac:dyDescent="0.25">
      <c r="A829" s="5"/>
      <c r="B829"/>
    </row>
    <row r="830" spans="1:2" x14ac:dyDescent="0.25">
      <c r="A830" s="5"/>
      <c r="B830"/>
    </row>
    <row r="831" spans="1:2" x14ac:dyDescent="0.25">
      <c r="A831" s="5"/>
      <c r="B831"/>
    </row>
    <row r="832" spans="1:2" x14ac:dyDescent="0.25">
      <c r="A832" s="5"/>
      <c r="B832"/>
    </row>
    <row r="833" spans="1:2" x14ac:dyDescent="0.25">
      <c r="A833" s="5"/>
      <c r="B833"/>
    </row>
    <row r="834" spans="1:2" x14ac:dyDescent="0.25">
      <c r="A834" s="5"/>
      <c r="B834"/>
    </row>
    <row r="835" spans="1:2" x14ac:dyDescent="0.25">
      <c r="A835" s="5"/>
      <c r="B835"/>
    </row>
    <row r="836" spans="1:2" x14ac:dyDescent="0.25">
      <c r="A836" s="5"/>
      <c r="B836"/>
    </row>
    <row r="837" spans="1:2" x14ac:dyDescent="0.25">
      <c r="A837" s="5"/>
      <c r="B837"/>
    </row>
    <row r="838" spans="1:2" x14ac:dyDescent="0.25">
      <c r="A838" s="5"/>
      <c r="B838"/>
    </row>
    <row r="839" spans="1:2" x14ac:dyDescent="0.25">
      <c r="A839" s="5"/>
      <c r="B839"/>
    </row>
    <row r="840" spans="1:2" x14ac:dyDescent="0.25">
      <c r="A840" s="5"/>
      <c r="B840"/>
    </row>
    <row r="841" spans="1:2" x14ac:dyDescent="0.25">
      <c r="A841" s="5"/>
      <c r="B841"/>
    </row>
    <row r="842" spans="1:2" x14ac:dyDescent="0.25">
      <c r="A842" s="5"/>
      <c r="B842"/>
    </row>
    <row r="843" spans="1:2" x14ac:dyDescent="0.25">
      <c r="A843" s="5"/>
      <c r="B843"/>
    </row>
    <row r="844" spans="1:2" x14ac:dyDescent="0.25">
      <c r="A844" s="5"/>
      <c r="B844"/>
    </row>
    <row r="845" spans="1:2" x14ac:dyDescent="0.25">
      <c r="A845" s="5"/>
      <c r="B845"/>
    </row>
    <row r="846" spans="1:2" x14ac:dyDescent="0.25">
      <c r="A846" s="5"/>
      <c r="B846"/>
    </row>
    <row r="847" spans="1:2" x14ac:dyDescent="0.25">
      <c r="A847" s="5"/>
      <c r="B847"/>
    </row>
    <row r="848" spans="1:2" x14ac:dyDescent="0.25">
      <c r="A848" s="5"/>
      <c r="B848"/>
    </row>
    <row r="849" spans="1:2" x14ac:dyDescent="0.25">
      <c r="A849" s="5"/>
      <c r="B849"/>
    </row>
    <row r="850" spans="1:2" x14ac:dyDescent="0.25">
      <c r="A850" s="5"/>
      <c r="B850"/>
    </row>
    <row r="851" spans="1:2" x14ac:dyDescent="0.25">
      <c r="A851" s="5"/>
      <c r="B851"/>
    </row>
    <row r="852" spans="1:2" x14ac:dyDescent="0.25">
      <c r="A852" s="5"/>
      <c r="B852"/>
    </row>
    <row r="853" spans="1:2" x14ac:dyDescent="0.25">
      <c r="A853" s="5"/>
      <c r="B853"/>
    </row>
    <row r="854" spans="1:2" x14ac:dyDescent="0.25">
      <c r="A854" s="5"/>
      <c r="B854"/>
    </row>
    <row r="855" spans="1:2" x14ac:dyDescent="0.25">
      <c r="A855" s="5"/>
      <c r="B855"/>
    </row>
    <row r="856" spans="1:2" x14ac:dyDescent="0.25">
      <c r="A856" s="5"/>
      <c r="B856"/>
    </row>
    <row r="857" spans="1:2" x14ac:dyDescent="0.25">
      <c r="A857" s="5"/>
      <c r="B857"/>
    </row>
    <row r="858" spans="1:2" x14ac:dyDescent="0.25">
      <c r="A858" s="5"/>
      <c r="B858"/>
    </row>
    <row r="859" spans="1:2" x14ac:dyDescent="0.25">
      <c r="A859" s="5"/>
      <c r="B859"/>
    </row>
    <row r="860" spans="1:2" x14ac:dyDescent="0.25">
      <c r="A860" s="5"/>
      <c r="B860"/>
    </row>
    <row r="861" spans="1:2" x14ac:dyDescent="0.25">
      <c r="A861" s="5"/>
      <c r="B861"/>
    </row>
    <row r="862" spans="1:2" x14ac:dyDescent="0.25">
      <c r="A862" s="5"/>
      <c r="B862"/>
    </row>
    <row r="863" spans="1:2" x14ac:dyDescent="0.25">
      <c r="A863" s="5"/>
      <c r="B863"/>
    </row>
    <row r="864" spans="1:2" x14ac:dyDescent="0.25">
      <c r="A864" s="5"/>
      <c r="B864"/>
    </row>
    <row r="865" spans="1:2" x14ac:dyDescent="0.25">
      <c r="A865" s="5"/>
      <c r="B865"/>
    </row>
    <row r="866" spans="1:2" x14ac:dyDescent="0.25">
      <c r="A866" s="5"/>
      <c r="B866"/>
    </row>
    <row r="867" spans="1:2" x14ac:dyDescent="0.25">
      <c r="A867" s="5"/>
      <c r="B867"/>
    </row>
    <row r="868" spans="1:2" x14ac:dyDescent="0.25">
      <c r="A868" s="5"/>
      <c r="B868"/>
    </row>
    <row r="869" spans="1:2" x14ac:dyDescent="0.25">
      <c r="A869" s="5"/>
      <c r="B869"/>
    </row>
    <row r="870" spans="1:2" x14ac:dyDescent="0.25">
      <c r="A870" s="5"/>
      <c r="B870"/>
    </row>
    <row r="871" spans="1:2" x14ac:dyDescent="0.25">
      <c r="A871" s="5"/>
      <c r="B871"/>
    </row>
    <row r="872" spans="1:2" x14ac:dyDescent="0.25">
      <c r="A872" s="5"/>
      <c r="B872"/>
    </row>
    <row r="873" spans="1:2" x14ac:dyDescent="0.25">
      <c r="A873" s="5"/>
      <c r="B873"/>
    </row>
    <row r="874" spans="1:2" x14ac:dyDescent="0.25">
      <c r="A874" s="5"/>
      <c r="B874"/>
    </row>
    <row r="875" spans="1:2" x14ac:dyDescent="0.25">
      <c r="A875" s="5"/>
      <c r="B875"/>
    </row>
    <row r="876" spans="1:2" x14ac:dyDescent="0.25">
      <c r="A876" s="5"/>
      <c r="B876"/>
    </row>
    <row r="877" spans="1:2" x14ac:dyDescent="0.25">
      <c r="A877" s="5"/>
      <c r="B877"/>
    </row>
    <row r="878" spans="1:2" x14ac:dyDescent="0.25">
      <c r="A878" s="5"/>
      <c r="B878"/>
    </row>
    <row r="879" spans="1:2" x14ac:dyDescent="0.25">
      <c r="A879" s="5"/>
      <c r="B879"/>
    </row>
    <row r="880" spans="1:2" x14ac:dyDescent="0.25">
      <c r="A880" s="5"/>
      <c r="B880"/>
    </row>
    <row r="881" spans="1:2" x14ac:dyDescent="0.25">
      <c r="A881" s="5"/>
      <c r="B881"/>
    </row>
    <row r="882" spans="1:2" x14ac:dyDescent="0.25">
      <c r="A882" s="5"/>
      <c r="B882"/>
    </row>
    <row r="883" spans="1:2" x14ac:dyDescent="0.25">
      <c r="A883" s="5"/>
      <c r="B883"/>
    </row>
    <row r="884" spans="1:2" x14ac:dyDescent="0.25">
      <c r="A884" s="5"/>
      <c r="B884"/>
    </row>
    <row r="885" spans="1:2" x14ac:dyDescent="0.25">
      <c r="A885" s="5"/>
      <c r="B885"/>
    </row>
    <row r="886" spans="1:2" x14ac:dyDescent="0.25">
      <c r="A886" s="5"/>
      <c r="B886"/>
    </row>
    <row r="887" spans="1:2" x14ac:dyDescent="0.25">
      <c r="A887" s="5"/>
      <c r="B887"/>
    </row>
    <row r="888" spans="1:2" x14ac:dyDescent="0.25">
      <c r="A888" s="5"/>
      <c r="B888"/>
    </row>
    <row r="889" spans="1:2" x14ac:dyDescent="0.25">
      <c r="A889" s="5"/>
      <c r="B889"/>
    </row>
    <row r="890" spans="1:2" x14ac:dyDescent="0.25">
      <c r="A890" s="5"/>
      <c r="B890"/>
    </row>
    <row r="891" spans="1:2" x14ac:dyDescent="0.25">
      <c r="A891" s="5"/>
      <c r="B891"/>
    </row>
    <row r="892" spans="1:2" x14ac:dyDescent="0.25">
      <c r="A892" s="5"/>
      <c r="B892"/>
    </row>
    <row r="893" spans="1:2" x14ac:dyDescent="0.25">
      <c r="A893" s="5"/>
      <c r="B893"/>
    </row>
    <row r="894" spans="1:2" x14ac:dyDescent="0.25">
      <c r="A894" s="5"/>
      <c r="B894"/>
    </row>
    <row r="895" spans="1:2" x14ac:dyDescent="0.25">
      <c r="A895" s="5"/>
      <c r="B895"/>
    </row>
    <row r="896" spans="1:2" x14ac:dyDescent="0.25">
      <c r="A896" s="5"/>
      <c r="B896"/>
    </row>
    <row r="897" spans="1:2" x14ac:dyDescent="0.25">
      <c r="A897" s="5"/>
      <c r="B897"/>
    </row>
    <row r="898" spans="1:2" x14ac:dyDescent="0.25">
      <c r="A898" s="5"/>
      <c r="B898"/>
    </row>
    <row r="899" spans="1:2" x14ac:dyDescent="0.25">
      <c r="A899" s="5"/>
      <c r="B899"/>
    </row>
    <row r="900" spans="1:2" x14ac:dyDescent="0.25">
      <c r="A900" s="5"/>
      <c r="B900"/>
    </row>
    <row r="901" spans="1:2" x14ac:dyDescent="0.25">
      <c r="A901" s="5"/>
      <c r="B901"/>
    </row>
    <row r="902" spans="1:2" x14ac:dyDescent="0.25">
      <c r="A902" s="5"/>
      <c r="B902"/>
    </row>
    <row r="903" spans="1:2" x14ac:dyDescent="0.25">
      <c r="A903" s="5"/>
      <c r="B903"/>
    </row>
    <row r="904" spans="1:2" x14ac:dyDescent="0.25">
      <c r="A904" s="5"/>
      <c r="B904"/>
    </row>
    <row r="905" spans="1:2" x14ac:dyDescent="0.25">
      <c r="A905" s="5"/>
      <c r="B905"/>
    </row>
    <row r="906" spans="1:2" x14ac:dyDescent="0.25">
      <c r="A906" s="5"/>
      <c r="B906"/>
    </row>
    <row r="907" spans="1:2" x14ac:dyDescent="0.25">
      <c r="A907" s="12"/>
      <c r="B907"/>
    </row>
    <row r="908" spans="1:2" x14ac:dyDescent="0.25">
      <c r="A908" s="5"/>
      <c r="B908"/>
    </row>
    <row r="909" spans="1:2" x14ac:dyDescent="0.25">
      <c r="A909" s="5"/>
      <c r="B909"/>
    </row>
    <row r="910" spans="1:2" x14ac:dyDescent="0.25">
      <c r="A910" s="5"/>
      <c r="B910"/>
    </row>
    <row r="911" spans="1:2" x14ac:dyDescent="0.25">
      <c r="A911" s="5"/>
      <c r="B911"/>
    </row>
    <row r="912" spans="1:2" x14ac:dyDescent="0.25">
      <c r="A912" s="5"/>
      <c r="B912"/>
    </row>
    <row r="913" spans="1:2" x14ac:dyDescent="0.25">
      <c r="A913" s="5"/>
      <c r="B913"/>
    </row>
    <row r="914" spans="1:2" x14ac:dyDescent="0.25">
      <c r="A914" s="5"/>
      <c r="B914"/>
    </row>
    <row r="915" spans="1:2" x14ac:dyDescent="0.25">
      <c r="A915" s="5"/>
      <c r="B915"/>
    </row>
    <row r="916" spans="1:2" x14ac:dyDescent="0.25">
      <c r="A916" s="5"/>
      <c r="B916"/>
    </row>
    <row r="917" spans="1:2" x14ac:dyDescent="0.25">
      <c r="A917" s="6"/>
      <c r="B917"/>
    </row>
  </sheetData>
  <autoFilter ref="N4:T4" xr:uid="{13E45733-B629-4346-BB72-12CE2BB07BD3}"/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6286-5D21-46F8-8419-85B5F4CF58B4}">
  <dimension ref="A2:F67"/>
  <sheetViews>
    <sheetView workbookViewId="0">
      <selection activeCell="B3" sqref="B3"/>
    </sheetView>
  </sheetViews>
  <sheetFormatPr defaultRowHeight="15" x14ac:dyDescent="0.25"/>
  <cols>
    <col min="1" max="1" width="12.5703125" bestFit="1" customWidth="1"/>
    <col min="2" max="2" width="29.28515625" bestFit="1" customWidth="1"/>
    <col min="3" max="3" width="12.5703125" bestFit="1" customWidth="1"/>
    <col min="4" max="6" width="11.5703125" bestFit="1" customWidth="1"/>
  </cols>
  <sheetData>
    <row r="2" spans="1:6" x14ac:dyDescent="0.25">
      <c r="B2" t="s">
        <v>116</v>
      </c>
      <c r="C2" t="s">
        <v>119</v>
      </c>
      <c r="D2" t="s">
        <v>117</v>
      </c>
      <c r="E2" t="s">
        <v>118</v>
      </c>
      <c r="F2" t="s">
        <v>0</v>
      </c>
    </row>
    <row r="3" spans="1:6" x14ac:dyDescent="0.25">
      <c r="A3" t="s">
        <v>130</v>
      </c>
      <c r="B3" s="19">
        <v>6794.74</v>
      </c>
      <c r="C3" s="19">
        <f>D3-B3</f>
        <v>14625.26</v>
      </c>
      <c r="D3" s="19">
        <f>7140*3</f>
        <v>21420</v>
      </c>
      <c r="E3" s="19">
        <f>(1500*4)+(3000*2)</f>
        <v>12000</v>
      </c>
      <c r="F3" s="19">
        <f>SUM(D3:E3)</f>
        <v>33420</v>
      </c>
    </row>
    <row r="4" spans="1:6" x14ac:dyDescent="0.25">
      <c r="A4" t="s">
        <v>115</v>
      </c>
      <c r="B4" s="19">
        <v>11764.06</v>
      </c>
      <c r="C4" s="19">
        <f>D4-B4</f>
        <v>13815.94</v>
      </c>
      <c r="D4" s="19">
        <v>25580</v>
      </c>
      <c r="E4" s="19">
        <v>0</v>
      </c>
      <c r="F4" s="19">
        <f>SUM(D4:E4)</f>
        <v>25580</v>
      </c>
    </row>
    <row r="5" spans="1:6" x14ac:dyDescent="0.25">
      <c r="A5" t="s">
        <v>0</v>
      </c>
      <c r="B5" s="15">
        <f>SUM(B3:B4)</f>
        <v>18558.8</v>
      </c>
      <c r="C5" s="15">
        <f>SUM(C3:C4)</f>
        <v>28441.200000000001</v>
      </c>
      <c r="D5" s="15">
        <f>SUM(D3:D4)</f>
        <v>47000</v>
      </c>
      <c r="E5" s="15">
        <f>SUM(E3:E4)</f>
        <v>12000</v>
      </c>
      <c r="F5" s="15">
        <f>SUM(F3:F4)</f>
        <v>59000</v>
      </c>
    </row>
    <row r="10" spans="1:6" x14ac:dyDescent="0.25">
      <c r="A10" t="s">
        <v>120</v>
      </c>
    </row>
    <row r="11" spans="1:6" x14ac:dyDescent="0.25">
      <c r="A11" t="s">
        <v>130</v>
      </c>
    </row>
    <row r="12" spans="1:6" x14ac:dyDescent="0.25">
      <c r="A12" t="s">
        <v>19</v>
      </c>
      <c r="B12" t="s">
        <v>121</v>
      </c>
      <c r="C12" t="s">
        <v>122</v>
      </c>
      <c r="D12" t="s">
        <v>123</v>
      </c>
      <c r="E12" t="s">
        <v>124</v>
      </c>
      <c r="F12" t="s">
        <v>125</v>
      </c>
    </row>
    <row r="13" spans="1:6" x14ac:dyDescent="0.25">
      <c r="A13" s="20"/>
    </row>
    <row r="14" spans="1:6" x14ac:dyDescent="0.25">
      <c r="A14" s="20">
        <v>44926</v>
      </c>
      <c r="B14" t="s">
        <v>126</v>
      </c>
      <c r="C14" s="19">
        <v>0</v>
      </c>
      <c r="D14" s="19">
        <v>0</v>
      </c>
      <c r="E14" s="19">
        <v>0</v>
      </c>
      <c r="F14" s="19">
        <v>6794.74</v>
      </c>
    </row>
    <row r="15" spans="1:6" x14ac:dyDescent="0.25">
      <c r="A15" s="20">
        <v>44904</v>
      </c>
      <c r="B15" t="s">
        <v>127</v>
      </c>
      <c r="C15" s="19">
        <v>-1000</v>
      </c>
      <c r="D15" s="19">
        <v>-1000</v>
      </c>
      <c r="E15" s="19">
        <v>0</v>
      </c>
      <c r="F15" s="19">
        <v>6794.74</v>
      </c>
    </row>
    <row r="16" spans="1:6" x14ac:dyDescent="0.25">
      <c r="A16" s="20">
        <v>44874</v>
      </c>
      <c r="B16" t="s">
        <v>127</v>
      </c>
      <c r="C16" s="19">
        <v>-1000</v>
      </c>
      <c r="D16" s="19">
        <v>-1000</v>
      </c>
      <c r="E16" s="19">
        <v>0</v>
      </c>
      <c r="F16" s="19">
        <v>7794.74</v>
      </c>
    </row>
    <row r="17" spans="1:6" x14ac:dyDescent="0.25">
      <c r="A17" s="20">
        <v>44845</v>
      </c>
      <c r="B17" t="s">
        <v>127</v>
      </c>
      <c r="C17" s="19">
        <v>-1000</v>
      </c>
      <c r="D17" s="19">
        <v>-1000</v>
      </c>
      <c r="E17" s="19">
        <v>0</v>
      </c>
      <c r="F17" s="19">
        <v>8794.74</v>
      </c>
    </row>
    <row r="18" spans="1:6" x14ac:dyDescent="0.25">
      <c r="A18" s="20">
        <v>44817</v>
      </c>
      <c r="B18" t="s">
        <v>128</v>
      </c>
      <c r="C18" s="19">
        <v>0</v>
      </c>
      <c r="D18" s="19">
        <v>7140</v>
      </c>
      <c r="E18" s="19">
        <v>0</v>
      </c>
      <c r="F18" s="19">
        <v>9794.74</v>
      </c>
    </row>
    <row r="19" spans="1:6" x14ac:dyDescent="0.25">
      <c r="A19" s="20">
        <v>44813</v>
      </c>
      <c r="B19" t="s">
        <v>127</v>
      </c>
      <c r="C19" s="19">
        <v>-1000</v>
      </c>
      <c r="D19" s="19">
        <v>-1000</v>
      </c>
      <c r="E19" s="19">
        <v>0</v>
      </c>
      <c r="F19" s="19">
        <v>2654.74</v>
      </c>
    </row>
    <row r="20" spans="1:6" x14ac:dyDescent="0.25">
      <c r="A20" s="20">
        <v>44804</v>
      </c>
      <c r="B20" t="s">
        <v>127</v>
      </c>
      <c r="C20" s="19">
        <v>-150</v>
      </c>
      <c r="D20" s="19">
        <v>-150</v>
      </c>
      <c r="E20" s="19">
        <v>0</v>
      </c>
      <c r="F20" s="19">
        <v>3654.74</v>
      </c>
    </row>
    <row r="21" spans="1:6" x14ac:dyDescent="0.25">
      <c r="A21" s="20">
        <v>44782</v>
      </c>
      <c r="B21" t="s">
        <v>127</v>
      </c>
      <c r="C21" s="19">
        <v>-1000</v>
      </c>
      <c r="D21" s="19">
        <v>-1000</v>
      </c>
      <c r="E21" s="19">
        <v>0</v>
      </c>
      <c r="F21" s="19">
        <v>3804.74</v>
      </c>
    </row>
    <row r="22" spans="1:6" x14ac:dyDescent="0.25">
      <c r="A22" s="20">
        <v>44773</v>
      </c>
      <c r="B22" t="s">
        <v>127</v>
      </c>
      <c r="C22" s="19">
        <v>-150</v>
      </c>
      <c r="D22" s="19">
        <v>-150</v>
      </c>
      <c r="E22" s="19">
        <v>0</v>
      </c>
      <c r="F22" s="19">
        <v>4804.74</v>
      </c>
    </row>
    <row r="23" spans="1:6" x14ac:dyDescent="0.25">
      <c r="A23" s="20">
        <v>44753</v>
      </c>
      <c r="B23" t="s">
        <v>127</v>
      </c>
      <c r="C23" s="19">
        <v>-1000</v>
      </c>
      <c r="D23" s="19">
        <v>-1000</v>
      </c>
      <c r="E23" s="19">
        <v>0</v>
      </c>
      <c r="F23" s="19">
        <v>4954.74</v>
      </c>
    </row>
    <row r="24" spans="1:6" x14ac:dyDescent="0.25">
      <c r="A24" s="20">
        <v>44742</v>
      </c>
      <c r="B24" t="s">
        <v>127</v>
      </c>
      <c r="C24" s="19">
        <v>-150</v>
      </c>
      <c r="D24" s="19">
        <v>-150</v>
      </c>
      <c r="E24" s="19">
        <v>0</v>
      </c>
      <c r="F24" s="19">
        <v>5954.74</v>
      </c>
    </row>
    <row r="25" spans="1:6" x14ac:dyDescent="0.25">
      <c r="A25" s="20">
        <v>44721</v>
      </c>
      <c r="B25" t="s">
        <v>127</v>
      </c>
      <c r="C25" s="19">
        <v>-1000</v>
      </c>
      <c r="D25" s="19">
        <v>-1000</v>
      </c>
      <c r="E25" s="19">
        <v>0</v>
      </c>
      <c r="F25" s="19">
        <v>6104.74</v>
      </c>
    </row>
    <row r="26" spans="1:6" x14ac:dyDescent="0.25">
      <c r="A26" s="20">
        <v>44712</v>
      </c>
      <c r="B26" t="s">
        <v>127</v>
      </c>
      <c r="C26" s="19">
        <v>-150</v>
      </c>
      <c r="D26" s="19">
        <v>-150</v>
      </c>
      <c r="E26" s="19">
        <v>0</v>
      </c>
      <c r="F26" s="19">
        <v>7104.74</v>
      </c>
    </row>
    <row r="27" spans="1:6" x14ac:dyDescent="0.25">
      <c r="A27" s="20">
        <v>44690</v>
      </c>
      <c r="B27" t="s">
        <v>127</v>
      </c>
      <c r="C27" s="19">
        <v>-1000</v>
      </c>
      <c r="D27" s="19">
        <v>-1000</v>
      </c>
      <c r="E27" s="19">
        <v>0</v>
      </c>
      <c r="F27" s="19">
        <v>7254.74</v>
      </c>
    </row>
    <row r="28" spans="1:6" x14ac:dyDescent="0.25">
      <c r="A28" s="20">
        <v>44681</v>
      </c>
      <c r="B28" t="s">
        <v>127</v>
      </c>
      <c r="C28" s="19">
        <v>-150</v>
      </c>
      <c r="D28" s="19">
        <v>-150</v>
      </c>
      <c r="E28" s="19">
        <v>0</v>
      </c>
      <c r="F28" s="19">
        <v>8254.74</v>
      </c>
    </row>
    <row r="29" spans="1:6" x14ac:dyDescent="0.25">
      <c r="A29" s="20">
        <v>44662</v>
      </c>
      <c r="B29" t="s">
        <v>127</v>
      </c>
      <c r="C29" s="19">
        <v>-1000</v>
      </c>
      <c r="D29" s="19">
        <v>-1000</v>
      </c>
      <c r="E29" s="19">
        <v>0</v>
      </c>
      <c r="F29" s="19">
        <v>8404.74</v>
      </c>
    </row>
    <row r="30" spans="1:6" x14ac:dyDescent="0.25">
      <c r="A30" s="20">
        <v>44651</v>
      </c>
      <c r="B30" t="s">
        <v>127</v>
      </c>
      <c r="C30" s="19">
        <v>-150</v>
      </c>
      <c r="D30" s="19">
        <v>-150</v>
      </c>
      <c r="E30" s="19">
        <v>0</v>
      </c>
      <c r="F30" s="19">
        <v>9404.74</v>
      </c>
    </row>
    <row r="31" spans="1:6" x14ac:dyDescent="0.25">
      <c r="A31" s="20">
        <v>44629</v>
      </c>
      <c r="B31" t="s">
        <v>127</v>
      </c>
      <c r="C31" s="19">
        <v>-1000</v>
      </c>
      <c r="D31" s="19">
        <v>-1000</v>
      </c>
      <c r="E31" s="19">
        <v>0</v>
      </c>
      <c r="F31" s="19">
        <v>9554.74</v>
      </c>
    </row>
    <row r="32" spans="1:6" x14ac:dyDescent="0.25">
      <c r="A32" s="20">
        <v>44620</v>
      </c>
      <c r="B32" t="s">
        <v>127</v>
      </c>
      <c r="C32" s="19">
        <v>-150</v>
      </c>
      <c r="D32" s="19">
        <v>-150</v>
      </c>
      <c r="E32" s="19">
        <v>0</v>
      </c>
      <c r="F32" s="19">
        <v>10554.74</v>
      </c>
    </row>
    <row r="33" spans="1:6" x14ac:dyDescent="0.25">
      <c r="A33" s="20">
        <v>44601</v>
      </c>
      <c r="B33" t="s">
        <v>127</v>
      </c>
      <c r="C33" s="19">
        <v>-1000</v>
      </c>
      <c r="D33" s="19">
        <v>-1000</v>
      </c>
      <c r="E33" s="19">
        <v>0</v>
      </c>
      <c r="F33" s="19">
        <v>10704.74</v>
      </c>
    </row>
    <row r="34" spans="1:6" x14ac:dyDescent="0.25">
      <c r="A34" s="20">
        <v>44592</v>
      </c>
      <c r="B34" t="s">
        <v>127</v>
      </c>
      <c r="C34" s="19">
        <v>-150</v>
      </c>
      <c r="D34" s="19">
        <v>-150</v>
      </c>
      <c r="E34" s="19">
        <v>0</v>
      </c>
      <c r="F34" s="19">
        <v>11704.74</v>
      </c>
    </row>
    <row r="35" spans="1:6" x14ac:dyDescent="0.25">
      <c r="A35" s="20">
        <v>44571</v>
      </c>
      <c r="B35" t="s">
        <v>127</v>
      </c>
      <c r="C35" s="19">
        <v>-1000</v>
      </c>
      <c r="D35" s="19">
        <v>-1000</v>
      </c>
      <c r="E35" s="19">
        <v>0</v>
      </c>
      <c r="F35" s="19">
        <v>11854.74</v>
      </c>
    </row>
    <row r="36" spans="1:6" x14ac:dyDescent="0.25">
      <c r="A36" s="20">
        <v>44561</v>
      </c>
      <c r="B36" t="s">
        <v>127</v>
      </c>
      <c r="C36" s="19">
        <v>-150</v>
      </c>
      <c r="D36" s="19">
        <v>-150</v>
      </c>
      <c r="E36" s="19">
        <v>0</v>
      </c>
      <c r="F36" s="19">
        <v>12854.74</v>
      </c>
    </row>
    <row r="37" spans="1:6" x14ac:dyDescent="0.25">
      <c r="A37" s="20">
        <v>44539</v>
      </c>
      <c r="B37" t="s">
        <v>127</v>
      </c>
      <c r="C37" s="19">
        <v>-150</v>
      </c>
      <c r="D37" s="19">
        <v>-150</v>
      </c>
      <c r="E37" s="19">
        <v>0</v>
      </c>
      <c r="F37" s="19">
        <v>13004.74</v>
      </c>
    </row>
    <row r="38" spans="1:6" x14ac:dyDescent="0.25">
      <c r="A38" s="20">
        <v>44530</v>
      </c>
      <c r="B38" t="s">
        <v>127</v>
      </c>
      <c r="C38" s="19">
        <v>-125.26</v>
      </c>
      <c r="D38" s="19">
        <v>-125.26</v>
      </c>
      <c r="E38" s="19">
        <v>0</v>
      </c>
      <c r="F38" s="19">
        <v>13154.74</v>
      </c>
    </row>
    <row r="39" spans="1:6" x14ac:dyDescent="0.25">
      <c r="A39" s="20">
        <v>44519</v>
      </c>
      <c r="B39" t="s">
        <v>127</v>
      </c>
      <c r="C39" s="19">
        <v>-1000</v>
      </c>
      <c r="D39" s="19">
        <v>-1000</v>
      </c>
      <c r="E39" s="19">
        <v>0</v>
      </c>
      <c r="F39" s="19">
        <v>13280</v>
      </c>
    </row>
    <row r="40" spans="1:6" x14ac:dyDescent="0.25">
      <c r="A40" s="20">
        <v>44196</v>
      </c>
      <c r="B40" t="s">
        <v>129</v>
      </c>
      <c r="C40" s="19">
        <v>0</v>
      </c>
      <c r="D40" s="19">
        <v>0</v>
      </c>
      <c r="E40" s="19">
        <v>0</v>
      </c>
      <c r="F40" s="19">
        <v>0</v>
      </c>
    </row>
    <row r="42" spans="1:6" x14ac:dyDescent="0.25">
      <c r="A42" t="s">
        <v>115</v>
      </c>
    </row>
    <row r="43" spans="1:6" x14ac:dyDescent="0.25">
      <c r="A43" s="20" t="s">
        <v>131</v>
      </c>
      <c r="B43" t="s">
        <v>126</v>
      </c>
      <c r="C43" s="19">
        <v>0</v>
      </c>
      <c r="D43" s="19">
        <v>0</v>
      </c>
      <c r="E43" s="19">
        <v>0</v>
      </c>
      <c r="F43" s="19">
        <v>11764.06</v>
      </c>
    </row>
    <row r="44" spans="1:6" x14ac:dyDescent="0.25">
      <c r="A44" t="s">
        <v>150</v>
      </c>
      <c r="B44" t="s">
        <v>127</v>
      </c>
      <c r="C44" s="19">
        <v>-150</v>
      </c>
      <c r="D44" s="19">
        <v>0</v>
      </c>
      <c r="E44" s="19">
        <v>-150</v>
      </c>
      <c r="F44" s="19">
        <v>11764.06</v>
      </c>
    </row>
    <row r="45" spans="1:6" x14ac:dyDescent="0.25">
      <c r="A45" t="s">
        <v>150</v>
      </c>
      <c r="B45" t="s">
        <v>132</v>
      </c>
      <c r="C45" s="19">
        <v>0</v>
      </c>
      <c r="D45" s="19">
        <v>0</v>
      </c>
      <c r="E45" s="19">
        <v>8500</v>
      </c>
      <c r="F45" s="19">
        <v>11914.06</v>
      </c>
    </row>
    <row r="46" spans="1:6" x14ac:dyDescent="0.25">
      <c r="A46" t="s">
        <v>152</v>
      </c>
      <c r="B46" t="s">
        <v>127</v>
      </c>
      <c r="C46" s="19">
        <v>-150</v>
      </c>
      <c r="D46" s="19">
        <v>0</v>
      </c>
      <c r="E46" s="19">
        <v>-150</v>
      </c>
      <c r="F46" s="19">
        <v>3414.06</v>
      </c>
    </row>
    <row r="47" spans="1:6" x14ac:dyDescent="0.25">
      <c r="A47" t="s">
        <v>151</v>
      </c>
      <c r="B47" t="s">
        <v>127</v>
      </c>
      <c r="C47" s="19">
        <v>-150</v>
      </c>
      <c r="D47" s="19">
        <v>0</v>
      </c>
      <c r="E47" s="19">
        <v>-150</v>
      </c>
      <c r="F47" s="19">
        <v>3564.06</v>
      </c>
    </row>
    <row r="48" spans="1:6" x14ac:dyDescent="0.25">
      <c r="A48" t="s">
        <v>153</v>
      </c>
      <c r="B48" t="s">
        <v>127</v>
      </c>
      <c r="C48" s="19">
        <v>-150</v>
      </c>
      <c r="D48" s="19">
        <v>0</v>
      </c>
      <c r="E48" s="19">
        <v>-150</v>
      </c>
      <c r="F48" s="19">
        <v>3714.06</v>
      </c>
    </row>
    <row r="49" spans="1:6" x14ac:dyDescent="0.25">
      <c r="A49" t="s">
        <v>154</v>
      </c>
      <c r="B49" t="s">
        <v>132</v>
      </c>
      <c r="C49" s="19">
        <v>0</v>
      </c>
      <c r="D49" s="19">
        <v>0</v>
      </c>
      <c r="E49" s="19">
        <v>1360</v>
      </c>
      <c r="F49" s="19">
        <v>3864.06</v>
      </c>
    </row>
    <row r="50" spans="1:6" x14ac:dyDescent="0.25">
      <c r="A50" t="s">
        <v>155</v>
      </c>
      <c r="B50" t="s">
        <v>127</v>
      </c>
      <c r="C50" s="19">
        <v>-1000</v>
      </c>
      <c r="D50" s="19">
        <v>-7.64</v>
      </c>
      <c r="E50" s="19">
        <v>-992.36</v>
      </c>
      <c r="F50" s="19">
        <v>2504.06</v>
      </c>
    </row>
    <row r="51" spans="1:6" x14ac:dyDescent="0.25">
      <c r="A51" t="s">
        <v>133</v>
      </c>
      <c r="B51" t="s">
        <v>127</v>
      </c>
      <c r="C51" s="19">
        <v>-150</v>
      </c>
      <c r="D51" s="19">
        <v>-9.09</v>
      </c>
      <c r="E51" s="19">
        <v>-140.91</v>
      </c>
      <c r="F51" s="19">
        <v>3496.42</v>
      </c>
    </row>
    <row r="52" spans="1:6" x14ac:dyDescent="0.25">
      <c r="A52" t="s">
        <v>134</v>
      </c>
      <c r="B52" t="s">
        <v>127</v>
      </c>
      <c r="C52" s="19">
        <v>-1000</v>
      </c>
      <c r="D52" s="19">
        <v>-10.119999999999999</v>
      </c>
      <c r="E52" s="19">
        <v>-989.88</v>
      </c>
      <c r="F52" s="19">
        <v>3637.33</v>
      </c>
    </row>
    <row r="53" spans="1:6" x14ac:dyDescent="0.25">
      <c r="A53" t="s">
        <v>135</v>
      </c>
      <c r="B53" t="s">
        <v>127</v>
      </c>
      <c r="C53" s="19">
        <v>-150</v>
      </c>
      <c r="D53" s="19">
        <v>-11.87</v>
      </c>
      <c r="E53" s="19">
        <v>-138.13</v>
      </c>
      <c r="F53" s="19">
        <v>4627.21</v>
      </c>
    </row>
    <row r="54" spans="1:6" x14ac:dyDescent="0.25">
      <c r="A54" t="s">
        <v>136</v>
      </c>
      <c r="B54" t="s">
        <v>127</v>
      </c>
      <c r="C54" s="19">
        <v>-1000</v>
      </c>
      <c r="D54" s="19">
        <v>-10.37</v>
      </c>
      <c r="E54" s="19">
        <v>-989.63</v>
      </c>
      <c r="F54" s="19">
        <v>4765.34</v>
      </c>
    </row>
    <row r="55" spans="1:6" x14ac:dyDescent="0.25">
      <c r="A55" t="s">
        <v>137</v>
      </c>
      <c r="B55" t="s">
        <v>127</v>
      </c>
      <c r="C55" s="19">
        <v>-150</v>
      </c>
      <c r="D55" s="19">
        <v>-12.14</v>
      </c>
      <c r="E55" s="19">
        <v>-137.86000000000001</v>
      </c>
      <c r="F55" s="19">
        <v>5754.97</v>
      </c>
    </row>
    <row r="56" spans="1:6" x14ac:dyDescent="0.25">
      <c r="A56" t="s">
        <v>138</v>
      </c>
      <c r="B56" t="s">
        <v>127</v>
      </c>
      <c r="C56" s="19">
        <v>-1000</v>
      </c>
      <c r="D56" s="19">
        <v>-12.45</v>
      </c>
      <c r="E56" s="19">
        <v>-987.55</v>
      </c>
      <c r="F56" s="19">
        <v>5892.83</v>
      </c>
    </row>
    <row r="57" spans="1:6" x14ac:dyDescent="0.25">
      <c r="A57" t="s">
        <v>139</v>
      </c>
      <c r="B57" t="s">
        <v>127</v>
      </c>
      <c r="C57" s="19">
        <v>-150</v>
      </c>
      <c r="D57" s="19">
        <v>-12.92</v>
      </c>
      <c r="E57" s="19">
        <v>-137.08000000000001</v>
      </c>
      <c r="F57" s="19">
        <v>6880.38</v>
      </c>
    </row>
    <row r="58" spans="1:6" x14ac:dyDescent="0.25">
      <c r="A58" t="s">
        <v>140</v>
      </c>
      <c r="B58" t="s">
        <v>127</v>
      </c>
      <c r="C58" s="19">
        <v>-1000</v>
      </c>
      <c r="D58" s="19">
        <v>-11.98</v>
      </c>
      <c r="E58" s="19">
        <v>-988.02</v>
      </c>
      <c r="F58" s="19">
        <v>7017.46</v>
      </c>
    </row>
    <row r="59" spans="1:6" x14ac:dyDescent="0.25">
      <c r="A59" t="s">
        <v>141</v>
      </c>
      <c r="B59" t="s">
        <v>127</v>
      </c>
      <c r="C59" s="19">
        <v>-150</v>
      </c>
      <c r="D59" s="19">
        <v>-15.25</v>
      </c>
      <c r="E59" s="19">
        <v>-134.75</v>
      </c>
      <c r="F59" s="19">
        <v>8005.48</v>
      </c>
    </row>
    <row r="60" spans="1:6" x14ac:dyDescent="0.25">
      <c r="A60" t="s">
        <v>142</v>
      </c>
      <c r="B60" t="s">
        <v>127</v>
      </c>
      <c r="C60" s="19">
        <v>-1000</v>
      </c>
      <c r="D60" s="19">
        <v>-13.88</v>
      </c>
      <c r="E60" s="19">
        <v>-986.12</v>
      </c>
      <c r="F60" s="19">
        <v>8140.23</v>
      </c>
    </row>
    <row r="61" spans="1:6" x14ac:dyDescent="0.25">
      <c r="A61" t="s">
        <v>143</v>
      </c>
      <c r="B61" t="s">
        <v>127</v>
      </c>
      <c r="C61" s="19">
        <v>-150</v>
      </c>
      <c r="D61" s="19">
        <v>-15.02</v>
      </c>
      <c r="E61" s="19">
        <v>-134.97999999999999</v>
      </c>
      <c r="F61" s="19">
        <v>9126.35</v>
      </c>
    </row>
    <row r="62" spans="1:6" x14ac:dyDescent="0.25">
      <c r="A62" t="s">
        <v>144</v>
      </c>
      <c r="B62" t="s">
        <v>127</v>
      </c>
      <c r="C62" s="19">
        <v>-1000</v>
      </c>
      <c r="D62" s="19">
        <v>-11.97</v>
      </c>
      <c r="E62" s="19">
        <v>-988.03</v>
      </c>
      <c r="F62" s="19">
        <v>9261.33</v>
      </c>
    </row>
    <row r="63" spans="1:6" x14ac:dyDescent="0.25">
      <c r="A63" t="s">
        <v>145</v>
      </c>
      <c r="B63" t="s">
        <v>127</v>
      </c>
      <c r="C63" s="19">
        <v>-150</v>
      </c>
      <c r="D63" s="19">
        <v>-15.7</v>
      </c>
      <c r="E63" s="19">
        <v>-134.30000000000001</v>
      </c>
      <c r="F63" s="19">
        <v>10249.36</v>
      </c>
    </row>
    <row r="64" spans="1:6" x14ac:dyDescent="0.25">
      <c r="A64" t="s">
        <v>146</v>
      </c>
      <c r="B64" t="s">
        <v>127</v>
      </c>
      <c r="C64" s="19">
        <v>-1000</v>
      </c>
      <c r="D64" s="19">
        <v>-16.12</v>
      </c>
      <c r="E64" s="19">
        <v>-983.88</v>
      </c>
      <c r="F64" s="19">
        <v>10383.66</v>
      </c>
    </row>
    <row r="65" spans="1:6" x14ac:dyDescent="0.25">
      <c r="A65" t="s">
        <v>147</v>
      </c>
      <c r="B65" t="s">
        <v>127</v>
      </c>
      <c r="C65" s="19">
        <v>-150</v>
      </c>
      <c r="D65" s="19">
        <v>-17.39</v>
      </c>
      <c r="E65" s="19">
        <v>-132.61000000000001</v>
      </c>
      <c r="F65" s="19">
        <v>11367.54</v>
      </c>
    </row>
    <row r="66" spans="1:6" x14ac:dyDescent="0.25">
      <c r="A66" t="s">
        <v>148</v>
      </c>
      <c r="B66" t="s">
        <v>127</v>
      </c>
      <c r="C66" s="19">
        <v>-1000</v>
      </c>
      <c r="D66" s="19">
        <v>-9.4499999999999993</v>
      </c>
      <c r="E66" s="19">
        <v>-990.55</v>
      </c>
      <c r="F66" s="19">
        <v>11500.15</v>
      </c>
    </row>
    <row r="67" spans="1:6" x14ac:dyDescent="0.25">
      <c r="A67" t="s">
        <v>149</v>
      </c>
      <c r="B67" t="s">
        <v>129</v>
      </c>
      <c r="C67" s="19">
        <v>0</v>
      </c>
      <c r="D67" s="19">
        <v>0</v>
      </c>
      <c r="E67" s="19">
        <v>0</v>
      </c>
      <c r="F67" s="19">
        <v>12490.7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2022-08-23T23:46:52Z</dcterms:created>
  <dcterms:modified xsi:type="dcterms:W3CDTF">2023-01-14T00:52:56Z</dcterms:modified>
</cp:coreProperties>
</file>